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สมุดงานนี้" defaultThemeVersion="124226"/>
  <bookViews>
    <workbookView xWindow="-1020" yWindow="17580" windowWidth="15195" windowHeight="1110" tabRatio="909" firstSheet="19" activeTab="39"/>
  </bookViews>
  <sheets>
    <sheet name="21-3" sheetId="2312" state="hidden" r:id="rId1"/>
    <sheet name="22-3" sheetId="2313" state="hidden" r:id="rId2"/>
    <sheet name="23-3" sheetId="2314" state="hidden" r:id="rId3"/>
    <sheet name="24-3" sheetId="2315" state="hidden" r:id="rId4"/>
    <sheet name="25-3" sheetId="2316" state="hidden" r:id="rId5"/>
    <sheet name="26-3" sheetId="2344" state="hidden" r:id="rId6"/>
    <sheet name="27-3" sheetId="2317" state="hidden" r:id="rId7"/>
    <sheet name="28-3" sheetId="2320" state="hidden" r:id="rId8"/>
    <sheet name="29-3" sheetId="2321" state="hidden" r:id="rId9"/>
    <sheet name="30-3" sheetId="2322" state="hidden" r:id="rId10"/>
    <sheet name="31-3" sheetId="2323" state="hidden" r:id="rId11"/>
    <sheet name="31-3 แทรก" sheetId="2353" state="hidden" r:id="rId12"/>
    <sheet name="28-2 (2)" sheetId="2715" state="hidden" r:id="rId13"/>
    <sheet name="26-9" sheetId="3303" r:id="rId14"/>
    <sheet name="27-9" sheetId="3304" r:id="rId15"/>
    <sheet name="28-9" sheetId="3305" r:id="rId16"/>
    <sheet name="29-9" sheetId="3306" r:id="rId17"/>
    <sheet name="30-9" sheetId="3307" r:id="rId18"/>
    <sheet name="1-10" sheetId="3308" r:id="rId19"/>
    <sheet name="2-10" sheetId="3309" r:id="rId20"/>
    <sheet name="3-10" sheetId="3310" r:id="rId21"/>
    <sheet name="4-10" sheetId="3311" r:id="rId22"/>
    <sheet name="5-10" sheetId="3312" r:id="rId23"/>
    <sheet name="6-10" sheetId="3313" r:id="rId24"/>
    <sheet name="7-10" sheetId="3314" r:id="rId25"/>
    <sheet name="8-10" sheetId="3315" r:id="rId26"/>
    <sheet name="9-10" sheetId="3316" r:id="rId27"/>
    <sheet name="10-10" sheetId="3317" r:id="rId28"/>
    <sheet name="11-10" sheetId="3318" r:id="rId29"/>
    <sheet name="12-10" sheetId="3319" r:id="rId30"/>
    <sheet name="15-10" sheetId="3322" r:id="rId31"/>
    <sheet name="16-10" sheetId="3320" r:id="rId32"/>
    <sheet name="17-10" sheetId="3321" r:id="rId33"/>
    <sheet name="18-10" sheetId="3323" r:id="rId34"/>
    <sheet name="19-10" sheetId="3324" r:id="rId35"/>
    <sheet name="21-10" sheetId="3325" r:id="rId36"/>
    <sheet name="22-10" sheetId="3326" r:id="rId37"/>
    <sheet name="23-10" sheetId="3327" r:id="rId38"/>
    <sheet name="24-10" sheetId="3328" r:id="rId39"/>
    <sheet name="25-10" sheetId="3329" r:id="rId40"/>
    <sheet name="26-10" sheetId="3330" r:id="rId41"/>
    <sheet name="28-10" sheetId="3331" r:id="rId42"/>
    <sheet name="29-10" sheetId="3332" r:id="rId43"/>
    <sheet name="30-10" sheetId="3333" r:id="rId44"/>
    <sheet name="31-10" sheetId="3334" r:id="rId45"/>
    <sheet name="1-11" sheetId="3335" r:id="rId46"/>
    <sheet name="2-11" sheetId="3336" r:id="rId47"/>
    <sheet name="ชันฟู้ด" sheetId="3283" r:id="rId48"/>
    <sheet name="รวมOrderทั้งหมด" sheetId="2436" r:id="rId49"/>
  </sheets>
  <externalReferences>
    <externalReference r:id="rId50"/>
  </externalReferences>
  <definedNames>
    <definedName name="_xlnm._FilterDatabase" localSheetId="48" hidden="1">รวมOrderทั้งหมด!$A$25:$IU$49</definedName>
    <definedName name="_xlnm.Print_Area" localSheetId="27">'10-10'!$A$1:$AL$21</definedName>
    <definedName name="_xlnm.Print_Area" localSheetId="31">'16-10'!$A$1:$AL$24</definedName>
    <definedName name="_xlnm.Print_Area" localSheetId="32">'17-10'!$A$1:$AL$28</definedName>
    <definedName name="_xlnm.Print_Area" localSheetId="33">'18-10'!$A$1:$AL$32</definedName>
    <definedName name="_xlnm.Print_Area" localSheetId="19">'2-10'!$A$1:$AL$18</definedName>
    <definedName name="_xlnm.Print_Area" localSheetId="24">'7-10'!$A$1:$AL$37</definedName>
    <definedName name="_xlnm.Print_Area" localSheetId="26">'9-10'!$A$1:$AL$33</definedName>
  </definedNames>
  <calcPr calcId="144525"/>
</workbook>
</file>

<file path=xl/calcChain.xml><?xml version="1.0" encoding="utf-8"?>
<calcChain xmlns="http://schemas.openxmlformats.org/spreadsheetml/2006/main">
  <c r="C8" i="3332" l="1"/>
  <c r="AB8" i="3332"/>
  <c r="AC8" i="3332"/>
  <c r="AD8" i="3332" s="1"/>
  <c r="AE8" i="3332" s="1"/>
  <c r="AF8" i="3332" s="1"/>
  <c r="AB10" i="3333"/>
  <c r="C10" i="3333"/>
  <c r="AB9" i="3333"/>
  <c r="AC9" i="3333" s="1"/>
  <c r="AD9" i="3333" s="1"/>
  <c r="AE9" i="3333" s="1"/>
  <c r="AF9" i="3333" s="1"/>
  <c r="C9" i="3333"/>
  <c r="AB8" i="3333"/>
  <c r="AC8" i="3333" s="1"/>
  <c r="AD8" i="3333" s="1"/>
  <c r="AE8" i="3333" s="1"/>
  <c r="AF8" i="3333" s="1"/>
  <c r="C8" i="3333"/>
  <c r="S11" i="3336"/>
  <c r="J11" i="3336"/>
  <c r="AB8" i="3336"/>
  <c r="AC8" i="3336" s="1"/>
  <c r="AD8" i="3336" s="1"/>
  <c r="AE8" i="3336" s="1"/>
  <c r="AF8" i="3336" s="1"/>
  <c r="AB7" i="3336"/>
  <c r="AB11" i="3336" s="1"/>
  <c r="AF11" i="3336" s="1"/>
  <c r="AB6" i="3336"/>
  <c r="AC6" i="3336" s="1"/>
  <c r="S11" i="3335"/>
  <c r="J11" i="3335"/>
  <c r="AB8" i="3335"/>
  <c r="AC8" i="3335" s="1"/>
  <c r="AD8" i="3335" s="1"/>
  <c r="AE8" i="3335" s="1"/>
  <c r="AF8" i="3335" s="1"/>
  <c r="AB7" i="3335"/>
  <c r="AB11" i="3335" s="1"/>
  <c r="AF11" i="3335" s="1"/>
  <c r="AB6" i="3335"/>
  <c r="AC6" i="3335" s="1"/>
  <c r="S11" i="3334"/>
  <c r="J11" i="3334"/>
  <c r="AB8" i="3334"/>
  <c r="AC8" i="3334" s="1"/>
  <c r="AD8" i="3334" s="1"/>
  <c r="AE8" i="3334" s="1"/>
  <c r="AF8" i="3334" s="1"/>
  <c r="AB7" i="3334"/>
  <c r="AB11" i="3334" s="1"/>
  <c r="AF11" i="3334" s="1"/>
  <c r="AB6" i="3334"/>
  <c r="AC6" i="3334" s="1"/>
  <c r="S14" i="3333"/>
  <c r="J14" i="3333"/>
  <c r="AB11" i="3333"/>
  <c r="AC11" i="3333" s="1"/>
  <c r="AD11" i="3333" s="1"/>
  <c r="AE11" i="3333" s="1"/>
  <c r="AF11" i="3333" s="1"/>
  <c r="AB7" i="3333"/>
  <c r="AB6" i="3333"/>
  <c r="AC6" i="3333" s="1"/>
  <c r="S12" i="3332"/>
  <c r="J12" i="3332"/>
  <c r="AB9" i="3332"/>
  <c r="AC9" i="3332" s="1"/>
  <c r="AD9" i="3332" s="1"/>
  <c r="AE9" i="3332" s="1"/>
  <c r="AF9" i="3332" s="1"/>
  <c r="AB7" i="3332"/>
  <c r="AB6" i="3332"/>
  <c r="AC6" i="3332" s="1"/>
  <c r="AB14" i="3333" l="1"/>
  <c r="AF14" i="3333" s="1"/>
  <c r="AC10" i="3333"/>
  <c r="AD10" i="3333" s="1"/>
  <c r="AE10" i="3333" s="1"/>
  <c r="AF10" i="3333" s="1"/>
  <c r="AC7" i="3336"/>
  <c r="AD7" i="3336" s="1"/>
  <c r="AE7" i="3336" s="1"/>
  <c r="AF7" i="3336" s="1"/>
  <c r="AD6" i="3336"/>
  <c r="AE6" i="3336" s="1"/>
  <c r="AF6" i="3336" s="1"/>
  <c r="AD6" i="3335"/>
  <c r="AE6" i="3335" s="1"/>
  <c r="AF6" i="3335" s="1"/>
  <c r="AC7" i="3335"/>
  <c r="AD7" i="3335" s="1"/>
  <c r="AE7" i="3335" s="1"/>
  <c r="AF7" i="3335" s="1"/>
  <c r="AC7" i="3334"/>
  <c r="AD7" i="3334" s="1"/>
  <c r="AE7" i="3334" s="1"/>
  <c r="AF7" i="3334" s="1"/>
  <c r="AD6" i="3334"/>
  <c r="AE6" i="3334" s="1"/>
  <c r="AF6" i="3334" s="1"/>
  <c r="AC7" i="3333"/>
  <c r="AD7" i="3333" s="1"/>
  <c r="AE7" i="3333" s="1"/>
  <c r="AF7" i="3333" s="1"/>
  <c r="AD6" i="3333"/>
  <c r="AE6" i="3333" s="1"/>
  <c r="AF6" i="3333" s="1"/>
  <c r="AB12" i="3332"/>
  <c r="AF12" i="3332" s="1"/>
  <c r="AC7" i="3332"/>
  <c r="AD7" i="3332" s="1"/>
  <c r="AE7" i="3332" s="1"/>
  <c r="AF7" i="3332" s="1"/>
  <c r="AD6" i="3332"/>
  <c r="AE6" i="3332" s="1"/>
  <c r="AF6" i="3332" s="1"/>
  <c r="C9" i="3329" l="1"/>
  <c r="C10" i="3329"/>
  <c r="C11" i="3329"/>
  <c r="C12" i="3329"/>
  <c r="C13" i="3329"/>
  <c r="C14" i="3329"/>
  <c r="C15" i="3329"/>
  <c r="C16" i="3329"/>
  <c r="C17" i="3329"/>
  <c r="C18" i="3329"/>
  <c r="AB8" i="3329" l="1"/>
  <c r="AB9" i="3329"/>
  <c r="AB10" i="3329"/>
  <c r="AB11" i="3329"/>
  <c r="AB12" i="3329"/>
  <c r="AB13" i="3329"/>
  <c r="AB14" i="3329"/>
  <c r="AB15" i="3329"/>
  <c r="AB16" i="3329"/>
  <c r="AB17" i="3329"/>
  <c r="AB18" i="3329"/>
  <c r="AB19" i="3329"/>
  <c r="S22" i="3329"/>
  <c r="J22" i="3329"/>
  <c r="C8" i="3329"/>
  <c r="AB8" i="3328"/>
  <c r="AB9" i="3328"/>
  <c r="AB10" i="3328"/>
  <c r="AB11" i="3328"/>
  <c r="AB12" i="3328"/>
  <c r="AB13" i="3328"/>
  <c r="AB14" i="3328"/>
  <c r="AB15" i="3328"/>
  <c r="AB16" i="3328"/>
  <c r="AB17" i="3328"/>
  <c r="AB18" i="3328"/>
  <c r="AB19" i="3328"/>
  <c r="AB20" i="3328"/>
  <c r="AB21" i="3328"/>
  <c r="AB22" i="3328"/>
  <c r="AB23" i="3328"/>
  <c r="AB8" i="3330"/>
  <c r="AC8" i="3330" s="1"/>
  <c r="AB9" i="3330"/>
  <c r="AB10" i="3330"/>
  <c r="AB11" i="3330"/>
  <c r="AB12" i="3330"/>
  <c r="AB13" i="3330"/>
  <c r="AB14" i="3330"/>
  <c r="AB15" i="3330"/>
  <c r="AB16" i="3330"/>
  <c r="AB17" i="3330"/>
  <c r="AB18" i="3330"/>
  <c r="AB19" i="3330"/>
  <c r="AB20" i="3330"/>
  <c r="AB21" i="3330"/>
  <c r="AB22" i="3330"/>
  <c r="AB23" i="3330"/>
  <c r="AB24" i="3330"/>
  <c r="AB25" i="3330"/>
  <c r="AB26" i="3330"/>
  <c r="AB27" i="3330"/>
  <c r="C26" i="3330"/>
  <c r="C11" i="3330"/>
  <c r="C10" i="3330"/>
  <c r="C9" i="3330"/>
  <c r="C8" i="3330"/>
  <c r="C15" i="3330"/>
  <c r="C14" i="3330"/>
  <c r="C13" i="3330"/>
  <c r="C12" i="3330"/>
  <c r="AB47" i="2436"/>
  <c r="C47" i="2436"/>
  <c r="AB42" i="2436"/>
  <c r="C42" i="2436"/>
  <c r="AB38" i="2436"/>
  <c r="C38" i="2436"/>
  <c r="AB30" i="2436"/>
  <c r="C30" i="2436"/>
  <c r="AB12" i="3331"/>
  <c r="AC12" i="3331" s="1"/>
  <c r="AD12" i="3331" s="1"/>
  <c r="AE12" i="3331" s="1"/>
  <c r="AF12" i="3331" s="1"/>
  <c r="C12" i="3331"/>
  <c r="AB11" i="3331"/>
  <c r="AC11" i="3331" s="1"/>
  <c r="AD11" i="3331" s="1"/>
  <c r="AE11" i="3331" s="1"/>
  <c r="AF11" i="3331" s="1"/>
  <c r="C11" i="3331"/>
  <c r="AB10" i="3331"/>
  <c r="AC10" i="3331" s="1"/>
  <c r="AD10" i="3331" s="1"/>
  <c r="AE10" i="3331" s="1"/>
  <c r="AF10" i="3331" s="1"/>
  <c r="C10" i="3331"/>
  <c r="AB9" i="3331"/>
  <c r="AC9" i="3331" s="1"/>
  <c r="AD9" i="3331" s="1"/>
  <c r="AE9" i="3331" s="1"/>
  <c r="AF9" i="3331" s="1"/>
  <c r="C9" i="3331"/>
  <c r="AB8" i="3331"/>
  <c r="AC8" i="3331" s="1"/>
  <c r="AD8" i="3331" s="1"/>
  <c r="AE8" i="3331" s="1"/>
  <c r="AF8" i="3331" s="1"/>
  <c r="C8" i="3331"/>
  <c r="AD8" i="3330" l="1"/>
  <c r="AE8" i="3330" s="1"/>
  <c r="AF8" i="3330" s="1"/>
  <c r="AC9" i="3330"/>
  <c r="AD9" i="3330" s="1"/>
  <c r="AE9" i="3330" s="1"/>
  <c r="AF9" i="3330" s="1"/>
  <c r="AC10" i="3330" l="1"/>
  <c r="AD10" i="3330" l="1"/>
  <c r="AE10" i="3330" s="1"/>
  <c r="AF10" i="3330" s="1"/>
  <c r="AC11" i="3330"/>
  <c r="AD11" i="3330" l="1"/>
  <c r="AE11" i="3330" s="1"/>
  <c r="AF11" i="3330" s="1"/>
  <c r="AC12" i="3330"/>
  <c r="AD12" i="3330" l="1"/>
  <c r="AE12" i="3330" s="1"/>
  <c r="AF12" i="3330" s="1"/>
  <c r="AC13" i="3330"/>
  <c r="AD13" i="3330" l="1"/>
  <c r="AE13" i="3330" s="1"/>
  <c r="AF13" i="3330" s="1"/>
  <c r="AC14" i="3330"/>
  <c r="AD14" i="3330" l="1"/>
  <c r="AE14" i="3330" s="1"/>
  <c r="AF14" i="3330" s="1"/>
  <c r="AC15" i="3330"/>
  <c r="AD15" i="3330" l="1"/>
  <c r="AE15" i="3330" s="1"/>
  <c r="AF15" i="3330" s="1"/>
  <c r="AC16" i="3330"/>
  <c r="AD16" i="3330" l="1"/>
  <c r="AE16" i="3330" s="1"/>
  <c r="AF16" i="3330" s="1"/>
  <c r="AC17" i="3330"/>
  <c r="AD17" i="3330" l="1"/>
  <c r="AE17" i="3330" s="1"/>
  <c r="AF17" i="3330" s="1"/>
  <c r="AC18" i="3330"/>
  <c r="AD18" i="3330" l="1"/>
  <c r="AE18" i="3330" s="1"/>
  <c r="AF18" i="3330" s="1"/>
  <c r="AC19" i="3330"/>
  <c r="AD19" i="3330" l="1"/>
  <c r="AE19" i="3330" s="1"/>
  <c r="AF19" i="3330" s="1"/>
  <c r="AC20" i="3330"/>
  <c r="AD20" i="3330" l="1"/>
  <c r="AE20" i="3330" s="1"/>
  <c r="AF20" i="3330" s="1"/>
  <c r="AC21" i="3330"/>
  <c r="AD21" i="3330" l="1"/>
  <c r="AE21" i="3330" s="1"/>
  <c r="AF21" i="3330" s="1"/>
  <c r="AC22" i="3330"/>
  <c r="AD22" i="3330" l="1"/>
  <c r="AE22" i="3330" s="1"/>
  <c r="AF22" i="3330" s="1"/>
  <c r="AC23" i="3330"/>
  <c r="AD23" i="3330" l="1"/>
  <c r="AE23" i="3330" s="1"/>
  <c r="AF23" i="3330" s="1"/>
  <c r="AC24" i="3330"/>
  <c r="AD24" i="3330" l="1"/>
  <c r="AE24" i="3330" s="1"/>
  <c r="AF24" i="3330" s="1"/>
  <c r="AC25" i="3330"/>
  <c r="AD25" i="3330" l="1"/>
  <c r="AE25" i="3330" s="1"/>
  <c r="AF25" i="3330" s="1"/>
  <c r="AC26" i="3330"/>
  <c r="AD26" i="3330" l="1"/>
  <c r="AE26" i="3330" s="1"/>
  <c r="AF26" i="3330" s="1"/>
  <c r="AC27" i="3330"/>
  <c r="AD27" i="3330" s="1"/>
  <c r="AE27" i="3330" s="1"/>
  <c r="AF27" i="3330" s="1"/>
  <c r="J26" i="3328" l="1"/>
  <c r="S26" i="3328"/>
  <c r="C25" i="3330"/>
  <c r="C65" i="2436"/>
  <c r="C10" i="3328" l="1"/>
  <c r="C9" i="3328"/>
  <c r="C8" i="3328"/>
  <c r="C34" i="2436" l="1"/>
  <c r="C35" i="2436"/>
  <c r="AB27" i="2436"/>
  <c r="AB28" i="2436"/>
  <c r="AB29" i="2436"/>
  <c r="AB31" i="2436"/>
  <c r="AB32" i="2436"/>
  <c r="AB33" i="2436"/>
  <c r="AB34" i="2436"/>
  <c r="AB35" i="2436"/>
  <c r="AB8" i="3325"/>
  <c r="AC8" i="3325" s="1"/>
  <c r="AB9" i="3325"/>
  <c r="AB10" i="3325"/>
  <c r="AB11" i="3325"/>
  <c r="AB12" i="3325"/>
  <c r="AB13" i="3325"/>
  <c r="AB14" i="3325"/>
  <c r="AB15" i="3325"/>
  <c r="AB16" i="3325"/>
  <c r="AB17" i="3325"/>
  <c r="AB18" i="3325"/>
  <c r="AB19" i="3325"/>
  <c r="AB20" i="3325"/>
  <c r="AB21" i="3325"/>
  <c r="AB22" i="3325"/>
  <c r="AB23" i="3325"/>
  <c r="AB24" i="3325"/>
  <c r="AB25" i="3325"/>
  <c r="AB26" i="3325"/>
  <c r="AB27" i="3325"/>
  <c r="AB28" i="3325"/>
  <c r="AB29" i="3325"/>
  <c r="AB30" i="3325"/>
  <c r="C12" i="3328"/>
  <c r="C13" i="3328"/>
  <c r="C14" i="3328"/>
  <c r="C15" i="3328"/>
  <c r="C16" i="3328"/>
  <c r="C17" i="3328"/>
  <c r="C18" i="3328"/>
  <c r="C19" i="3328"/>
  <c r="C20" i="3328"/>
  <c r="C21" i="3328"/>
  <c r="C22" i="3328"/>
  <c r="AD8" i="3325" l="1"/>
  <c r="AE8" i="3325" s="1"/>
  <c r="AF8" i="3325" s="1"/>
  <c r="AC9" i="3325"/>
  <c r="AD9" i="3325" s="1"/>
  <c r="AE9" i="3325" s="1"/>
  <c r="AF9" i="3325" s="1"/>
  <c r="AC10" i="3325" l="1"/>
  <c r="AD10" i="3325" l="1"/>
  <c r="AE10" i="3325" s="1"/>
  <c r="AF10" i="3325" s="1"/>
  <c r="AC11" i="3325"/>
  <c r="AD11" i="3325" l="1"/>
  <c r="AE11" i="3325" s="1"/>
  <c r="AF11" i="3325" s="1"/>
  <c r="AC12" i="3325"/>
  <c r="AD12" i="3325" l="1"/>
  <c r="AE12" i="3325" s="1"/>
  <c r="AF12" i="3325" s="1"/>
  <c r="AC13" i="3325"/>
  <c r="AD13" i="3325" l="1"/>
  <c r="AE13" i="3325" s="1"/>
  <c r="AF13" i="3325" s="1"/>
  <c r="AC14" i="3325"/>
  <c r="AD14" i="3325" l="1"/>
  <c r="AE14" i="3325" s="1"/>
  <c r="AF14" i="3325" s="1"/>
  <c r="AC15" i="3325"/>
  <c r="AD15" i="3325" l="1"/>
  <c r="AE15" i="3325" s="1"/>
  <c r="AF15" i="3325" s="1"/>
  <c r="AC16" i="3325"/>
  <c r="AD16" i="3325" l="1"/>
  <c r="AE16" i="3325" s="1"/>
  <c r="AF16" i="3325" s="1"/>
  <c r="AC17" i="3325"/>
  <c r="AD17" i="3325" l="1"/>
  <c r="AE17" i="3325" s="1"/>
  <c r="AF17" i="3325" s="1"/>
  <c r="AC18" i="3325"/>
  <c r="AD18" i="3325" l="1"/>
  <c r="AE18" i="3325" s="1"/>
  <c r="AF18" i="3325" s="1"/>
  <c r="AC19" i="3325"/>
  <c r="AD19" i="3325" l="1"/>
  <c r="AE19" i="3325" s="1"/>
  <c r="AF19" i="3325" s="1"/>
  <c r="AC20" i="3325"/>
  <c r="AD20" i="3325" l="1"/>
  <c r="AE20" i="3325" s="1"/>
  <c r="AF20" i="3325" s="1"/>
  <c r="AC21" i="3325"/>
  <c r="AD21" i="3325" l="1"/>
  <c r="AE21" i="3325" s="1"/>
  <c r="AF21" i="3325" s="1"/>
  <c r="AC22" i="3325"/>
  <c r="AD22" i="3325" l="1"/>
  <c r="AE22" i="3325" s="1"/>
  <c r="AF22" i="3325" s="1"/>
  <c r="AC23" i="3325"/>
  <c r="AD23" i="3325" l="1"/>
  <c r="AE23" i="3325" s="1"/>
  <c r="AF23" i="3325" s="1"/>
  <c r="AC24" i="3325"/>
  <c r="AD24" i="3325" l="1"/>
  <c r="AE24" i="3325" s="1"/>
  <c r="AF24" i="3325" s="1"/>
  <c r="AC25" i="3325"/>
  <c r="AD25" i="3325" l="1"/>
  <c r="AE25" i="3325" s="1"/>
  <c r="AF25" i="3325" s="1"/>
  <c r="AC26" i="3325"/>
  <c r="AD26" i="3325" l="1"/>
  <c r="AE26" i="3325" s="1"/>
  <c r="AF26" i="3325" s="1"/>
  <c r="AC27" i="3325"/>
  <c r="AD27" i="3325" l="1"/>
  <c r="AE27" i="3325" s="1"/>
  <c r="AF27" i="3325" s="1"/>
  <c r="AC28" i="3325"/>
  <c r="AD28" i="3325" l="1"/>
  <c r="AE28" i="3325" s="1"/>
  <c r="AF28" i="3325" s="1"/>
  <c r="AC29" i="3325"/>
  <c r="AD29" i="3325" l="1"/>
  <c r="AE29" i="3325" s="1"/>
  <c r="AF29" i="3325" s="1"/>
  <c r="AC30" i="3325"/>
  <c r="AD30" i="3325" s="1"/>
  <c r="AE30" i="3325" s="1"/>
  <c r="AF30" i="3325" s="1"/>
  <c r="C11" i="3328" l="1"/>
  <c r="C24" i="3330"/>
  <c r="C23" i="3330"/>
  <c r="C22" i="3330"/>
  <c r="C21" i="3330"/>
  <c r="C20" i="3330"/>
  <c r="C19" i="3330"/>
  <c r="C18" i="3330"/>
  <c r="C17" i="3330"/>
  <c r="C16" i="3330"/>
  <c r="C25" i="2436"/>
  <c r="C66" i="2436"/>
  <c r="AB66" i="2436"/>
  <c r="AB8" i="3327" l="1"/>
  <c r="AC8" i="3327" s="1"/>
  <c r="AB9" i="3327"/>
  <c r="AB10" i="3327"/>
  <c r="AB11" i="3327"/>
  <c r="AB12" i="3327"/>
  <c r="AB13" i="3327"/>
  <c r="AB14" i="3327"/>
  <c r="AB15" i="3327"/>
  <c r="AB16" i="3327"/>
  <c r="AB17" i="3327"/>
  <c r="AB18" i="3327"/>
  <c r="AB19" i="3327"/>
  <c r="AD8" i="3327" l="1"/>
  <c r="AE8" i="3327" s="1"/>
  <c r="AF8" i="3327" s="1"/>
  <c r="AC9" i="3327"/>
  <c r="AD9" i="3327" s="1"/>
  <c r="AE9" i="3327" s="1"/>
  <c r="AF9" i="3327" s="1"/>
  <c r="AC10" i="3327" l="1"/>
  <c r="AD10" i="3327" l="1"/>
  <c r="AE10" i="3327" s="1"/>
  <c r="AF10" i="3327" s="1"/>
  <c r="AC11" i="3327"/>
  <c r="AD11" i="3327" l="1"/>
  <c r="AE11" i="3327" s="1"/>
  <c r="AF11" i="3327" s="1"/>
  <c r="AC12" i="3327"/>
  <c r="AD12" i="3327" l="1"/>
  <c r="AE12" i="3327" s="1"/>
  <c r="AF12" i="3327" s="1"/>
  <c r="AC13" i="3327"/>
  <c r="AD13" i="3327" l="1"/>
  <c r="AE13" i="3327" s="1"/>
  <c r="AF13" i="3327" s="1"/>
  <c r="AC14" i="3327"/>
  <c r="AD14" i="3327" l="1"/>
  <c r="AE14" i="3327" s="1"/>
  <c r="AF14" i="3327" s="1"/>
  <c r="AC15" i="3327"/>
  <c r="AD15" i="3327" l="1"/>
  <c r="AE15" i="3327" s="1"/>
  <c r="AF15" i="3327" s="1"/>
  <c r="AC16" i="3327"/>
  <c r="AD16" i="3327" l="1"/>
  <c r="AE16" i="3327" s="1"/>
  <c r="AF16" i="3327" s="1"/>
  <c r="AC17" i="3327"/>
  <c r="AD17" i="3327" l="1"/>
  <c r="AE17" i="3327" s="1"/>
  <c r="AF17" i="3327" s="1"/>
  <c r="AC18" i="3327"/>
  <c r="AD18" i="3327" l="1"/>
  <c r="AE18" i="3327" s="1"/>
  <c r="AF18" i="3327" s="1"/>
  <c r="AC19" i="3327"/>
  <c r="AD19" i="3327" s="1"/>
  <c r="AE19" i="3327" s="1"/>
  <c r="AF19" i="3327" s="1"/>
  <c r="AB25" i="2436" l="1"/>
  <c r="S22" i="3327" l="1"/>
  <c r="J22" i="3327"/>
  <c r="C18" i="3327"/>
  <c r="C17" i="3327"/>
  <c r="C14" i="3327"/>
  <c r="C13" i="3327"/>
  <c r="C12" i="3327"/>
  <c r="C11" i="3327"/>
  <c r="C9" i="3327"/>
  <c r="C10" i="3327"/>
  <c r="C8" i="3327"/>
  <c r="AB8" i="3326"/>
  <c r="AC8" i="3326" s="1"/>
  <c r="AD8" i="3326" s="1"/>
  <c r="AE8" i="3326" s="1"/>
  <c r="AF8" i="3326" s="1"/>
  <c r="AB9" i="3326"/>
  <c r="AB10" i="3326"/>
  <c r="AB11" i="3326"/>
  <c r="AB12" i="3326"/>
  <c r="AB13" i="3326"/>
  <c r="AB14" i="3326"/>
  <c r="AC9" i="3326" l="1"/>
  <c r="AD9" i="3326" l="1"/>
  <c r="AE9" i="3326" s="1"/>
  <c r="AF9" i="3326" s="1"/>
  <c r="AC10" i="3326"/>
  <c r="AD10" i="3326" l="1"/>
  <c r="AE10" i="3326" s="1"/>
  <c r="AF10" i="3326" s="1"/>
  <c r="AC11" i="3326"/>
  <c r="AD11" i="3326" l="1"/>
  <c r="AE11" i="3326" s="1"/>
  <c r="AF11" i="3326" s="1"/>
  <c r="AC12" i="3326"/>
  <c r="AD12" i="3326" l="1"/>
  <c r="AE12" i="3326" s="1"/>
  <c r="AF12" i="3326" s="1"/>
  <c r="AC13" i="3326"/>
  <c r="AD13" i="3326" l="1"/>
  <c r="AE13" i="3326" s="1"/>
  <c r="AF13" i="3326" s="1"/>
  <c r="AC14" i="3326"/>
  <c r="AD14" i="3326" s="1"/>
  <c r="AE14" i="3326" s="1"/>
  <c r="AF14" i="3326" s="1"/>
  <c r="C12" i="3326" l="1"/>
  <c r="C13" i="3326"/>
  <c r="J17" i="3326" l="1"/>
  <c r="S17" i="3326"/>
  <c r="C15" i="3325" l="1"/>
  <c r="C28" i="3325" l="1"/>
  <c r="C29" i="3325"/>
  <c r="J33" i="3325"/>
  <c r="S33" i="3325"/>
  <c r="C27" i="3325"/>
  <c r="C26" i="3325" l="1"/>
  <c r="S16" i="3324"/>
  <c r="AB8" i="3324"/>
  <c r="AC8" i="3324" s="1"/>
  <c r="AB9" i="3324"/>
  <c r="AB10" i="3324"/>
  <c r="AB11" i="3324"/>
  <c r="AB12" i="3324"/>
  <c r="AD7" i="3324"/>
  <c r="C12" i="3324"/>
  <c r="C11" i="3324"/>
  <c r="C10" i="3324"/>
  <c r="C9" i="3324"/>
  <c r="C8" i="3324"/>
  <c r="AD8" i="3324" l="1"/>
  <c r="AE8" i="3324" s="1"/>
  <c r="AF8" i="3324" s="1"/>
  <c r="AC9" i="3324"/>
  <c r="AD9" i="3324" l="1"/>
  <c r="AE9" i="3324" s="1"/>
  <c r="AF9" i="3324" s="1"/>
  <c r="AC10" i="3324"/>
  <c r="AC11" i="3324" l="1"/>
  <c r="AD10" i="3324"/>
  <c r="AE10" i="3324" s="1"/>
  <c r="AF10" i="3324" s="1"/>
  <c r="AD11" i="3324" l="1"/>
  <c r="AE11" i="3324" s="1"/>
  <c r="AF11" i="3324" s="1"/>
  <c r="AC12" i="3324"/>
  <c r="AD12" i="3324" s="1"/>
  <c r="AE12" i="3324" s="1"/>
  <c r="AF12" i="3324" s="1"/>
  <c r="C11" i="3326" l="1"/>
  <c r="AB46" i="2436"/>
  <c r="C46" i="2436"/>
  <c r="AB41" i="2436"/>
  <c r="C41" i="2436"/>
  <c r="C10" i="3326" l="1"/>
  <c r="C9" i="3326"/>
  <c r="C8" i="3326"/>
  <c r="C13" i="3325"/>
  <c r="C12" i="3325"/>
  <c r="C11" i="3325"/>
  <c r="C10" i="3325"/>
  <c r="C9" i="3325"/>
  <c r="C8" i="3325"/>
  <c r="C23" i="3325"/>
  <c r="C18" i="3325"/>
  <c r="C17" i="3325"/>
  <c r="C21" i="3325"/>
  <c r="C25" i="3325"/>
  <c r="C24" i="3325"/>
  <c r="AB8" i="3323" l="1"/>
  <c r="AB9" i="3323"/>
  <c r="AB10" i="3323"/>
  <c r="AB11" i="3323"/>
  <c r="AB12" i="3323"/>
  <c r="AB13" i="3323"/>
  <c r="AB14" i="3323"/>
  <c r="AB15" i="3323"/>
  <c r="AB16" i="3323"/>
  <c r="AB17" i="3323"/>
  <c r="AB18" i="3323"/>
  <c r="AB19" i="3323"/>
  <c r="AB20" i="3323"/>
  <c r="AB21" i="3323"/>
  <c r="AB22" i="3323"/>
  <c r="AB23" i="3323"/>
  <c r="AB24" i="3323"/>
  <c r="C16" i="3327" l="1"/>
  <c r="C15" i="3327"/>
  <c r="C19" i="3325"/>
  <c r="C20" i="3325"/>
  <c r="C22" i="3325"/>
  <c r="AB8" i="3321"/>
  <c r="AB9" i="3321"/>
  <c r="AB10" i="3321"/>
  <c r="AB11" i="3321"/>
  <c r="AB12" i="3321"/>
  <c r="AB13" i="3321"/>
  <c r="AB14" i="3321"/>
  <c r="AB15" i="3321"/>
  <c r="AB16" i="3321"/>
  <c r="AB17" i="3321"/>
  <c r="AB18" i="3321"/>
  <c r="AB19" i="3321"/>
  <c r="AB20" i="3321"/>
  <c r="C15" i="3321"/>
  <c r="C14" i="3321"/>
  <c r="J27" i="3323"/>
  <c r="C8" i="3323"/>
  <c r="C14" i="3323" l="1"/>
  <c r="C13" i="3323"/>
  <c r="C12" i="3323"/>
  <c r="C9" i="3323"/>
  <c r="S16" i="3331" l="1"/>
  <c r="J16" i="3331"/>
  <c r="AB13" i="3331"/>
  <c r="AB7" i="3331"/>
  <c r="AB6" i="3331"/>
  <c r="AC6" i="3331" s="1"/>
  <c r="S30" i="3330"/>
  <c r="J30" i="3330"/>
  <c r="AB7" i="3330"/>
  <c r="AB6" i="3330"/>
  <c r="AC6" i="3330" s="1"/>
  <c r="AB7" i="3329"/>
  <c r="AB6" i="3329"/>
  <c r="AC6" i="3329" s="1"/>
  <c r="AB7" i="3328"/>
  <c r="AB6" i="3328"/>
  <c r="AC6" i="3328" s="1"/>
  <c r="AB7" i="3327"/>
  <c r="AB6" i="3327"/>
  <c r="AC6" i="3327" s="1"/>
  <c r="AD6" i="3327" s="1"/>
  <c r="AE6" i="3327" s="1"/>
  <c r="AF6" i="3327" s="1"/>
  <c r="C23" i="3323"/>
  <c r="C22" i="3323"/>
  <c r="C21" i="3323"/>
  <c r="C20" i="3323"/>
  <c r="C11" i="3323"/>
  <c r="C19" i="3323"/>
  <c r="AB45" i="2436"/>
  <c r="C45" i="2436"/>
  <c r="AB39" i="2436"/>
  <c r="C39" i="2436"/>
  <c r="AB16" i="3331" l="1"/>
  <c r="AF16" i="3331" s="1"/>
  <c r="AB26" i="3328"/>
  <c r="AF26" i="3328" s="1"/>
  <c r="AB22" i="3329"/>
  <c r="AF22" i="3329" s="1"/>
  <c r="AB30" i="3330"/>
  <c r="AF30" i="3330" s="1"/>
  <c r="AC7" i="3327"/>
  <c r="AC7" i="3331"/>
  <c r="AD7" i="3331" s="1"/>
  <c r="AE7" i="3331" s="1"/>
  <c r="AF7" i="3331" s="1"/>
  <c r="AD6" i="3331"/>
  <c r="AE6" i="3331" s="1"/>
  <c r="AF6" i="3331" s="1"/>
  <c r="AC7" i="3330"/>
  <c r="AD6" i="3330"/>
  <c r="AE6" i="3330" s="1"/>
  <c r="AF6" i="3330" s="1"/>
  <c r="AC7" i="3329"/>
  <c r="AC8" i="3329" s="1"/>
  <c r="AD6" i="3329"/>
  <c r="AE6" i="3329" s="1"/>
  <c r="AF6" i="3329" s="1"/>
  <c r="AC7" i="3328"/>
  <c r="AC8" i="3328" s="1"/>
  <c r="AD6" i="3328"/>
  <c r="AE6" i="3328" s="1"/>
  <c r="AF6" i="3328" s="1"/>
  <c r="AB22" i="3327"/>
  <c r="AF22" i="3327" s="1"/>
  <c r="AC9" i="3329" l="1"/>
  <c r="AD8" i="3329"/>
  <c r="AE8" i="3329" s="1"/>
  <c r="AF8" i="3329" s="1"/>
  <c r="AC9" i="3328"/>
  <c r="AD8" i="3328"/>
  <c r="AE8" i="3328" s="1"/>
  <c r="AF8" i="3328" s="1"/>
  <c r="AD7" i="3330"/>
  <c r="AE7" i="3330" s="1"/>
  <c r="AF7" i="3330" s="1"/>
  <c r="AD7" i="3329"/>
  <c r="AE7" i="3329" s="1"/>
  <c r="AF7" i="3329" s="1"/>
  <c r="AD7" i="3327"/>
  <c r="AE7" i="3327" s="1"/>
  <c r="AF7" i="3327" s="1"/>
  <c r="AD7" i="3328"/>
  <c r="AE7" i="3328" s="1"/>
  <c r="AF7" i="3328" s="1"/>
  <c r="AB8" i="3320"/>
  <c r="AB9" i="3320"/>
  <c r="AB10" i="3320"/>
  <c r="AB11" i="3320"/>
  <c r="AB12" i="3320"/>
  <c r="AB13" i="3320"/>
  <c r="AB14" i="3320"/>
  <c r="AB15" i="3320"/>
  <c r="AB16" i="3320"/>
  <c r="AD9" i="3329" l="1"/>
  <c r="AE9" i="3329" s="1"/>
  <c r="AF9" i="3329" s="1"/>
  <c r="AC10" i="3329"/>
  <c r="AD9" i="3328"/>
  <c r="AE9" i="3328" s="1"/>
  <c r="AF9" i="3328" s="1"/>
  <c r="AC10" i="3328"/>
  <c r="C9" i="3321"/>
  <c r="C10" i="3321"/>
  <c r="C11" i="3321"/>
  <c r="C12" i="3321"/>
  <c r="C13" i="3321"/>
  <c r="C17" i="3321"/>
  <c r="C18" i="3321"/>
  <c r="C19" i="3321"/>
  <c r="C20" i="3321"/>
  <c r="AD10" i="3329" l="1"/>
  <c r="AE10" i="3329" s="1"/>
  <c r="AF10" i="3329" s="1"/>
  <c r="AC11" i="3329"/>
  <c r="AD10" i="3328"/>
  <c r="AE10" i="3328" s="1"/>
  <c r="AF10" i="3328" s="1"/>
  <c r="AC11" i="3328"/>
  <c r="C8" i="3321"/>
  <c r="C14" i="3325"/>
  <c r="C16" i="3325"/>
  <c r="C18" i="3323"/>
  <c r="C15" i="3323"/>
  <c r="C10" i="3323"/>
  <c r="AD11" i="3329" l="1"/>
  <c r="AE11" i="3329" s="1"/>
  <c r="AF11" i="3329" s="1"/>
  <c r="AC12" i="3329"/>
  <c r="AD11" i="3328"/>
  <c r="AE11" i="3328" s="1"/>
  <c r="AF11" i="3328" s="1"/>
  <c r="AC12" i="3328"/>
  <c r="C17" i="3323"/>
  <c r="C16" i="3323"/>
  <c r="AB8" i="3322"/>
  <c r="AB9" i="3322"/>
  <c r="AB10" i="3322"/>
  <c r="AB11" i="3322"/>
  <c r="AB12" i="3322"/>
  <c r="AB13" i="3322"/>
  <c r="AB14" i="3322"/>
  <c r="AB15" i="3322"/>
  <c r="AB16" i="3322"/>
  <c r="AB17" i="3322"/>
  <c r="AB18" i="3322"/>
  <c r="AB19" i="3322"/>
  <c r="C18" i="3322"/>
  <c r="AD12" i="3329" l="1"/>
  <c r="AE12" i="3329" s="1"/>
  <c r="AF12" i="3329" s="1"/>
  <c r="AC13" i="3329"/>
  <c r="AD12" i="3328"/>
  <c r="AE12" i="3328" s="1"/>
  <c r="AF12" i="3328" s="1"/>
  <c r="AC13" i="3328"/>
  <c r="C9" i="3320"/>
  <c r="C10" i="3320"/>
  <c r="C11" i="3320"/>
  <c r="C12" i="3320"/>
  <c r="C13" i="3320"/>
  <c r="C14" i="3320"/>
  <c r="C15" i="3320"/>
  <c r="J19" i="3320"/>
  <c r="S19" i="3320"/>
  <c r="C8" i="3320"/>
  <c r="AC14" i="3329" l="1"/>
  <c r="AD13" i="3329"/>
  <c r="AE13" i="3329" s="1"/>
  <c r="AF13" i="3329" s="1"/>
  <c r="AD13" i="3328"/>
  <c r="AE13" i="3328" s="1"/>
  <c r="AF13" i="3328" s="1"/>
  <c r="AC14" i="3328"/>
  <c r="C8" i="3322"/>
  <c r="AC15" i="3329" l="1"/>
  <c r="AD14" i="3329"/>
  <c r="AE14" i="3329" s="1"/>
  <c r="AF14" i="3329" s="1"/>
  <c r="AD14" i="3328"/>
  <c r="AE14" i="3328" s="1"/>
  <c r="AF14" i="3328" s="1"/>
  <c r="AC15" i="3328"/>
  <c r="AB8" i="3319"/>
  <c r="AB9" i="3319"/>
  <c r="AB10" i="3319"/>
  <c r="AB11" i="3319"/>
  <c r="AB12" i="3319"/>
  <c r="AB13" i="3319"/>
  <c r="AB14" i="3319"/>
  <c r="AB15" i="3319"/>
  <c r="AB16" i="3319"/>
  <c r="AB17" i="3319"/>
  <c r="AB18" i="3319"/>
  <c r="AB19" i="3319"/>
  <c r="AB20" i="3319"/>
  <c r="AB21" i="3319"/>
  <c r="AB22" i="3319"/>
  <c r="AB23" i="3319"/>
  <c r="AB24" i="3319"/>
  <c r="AB25" i="3319"/>
  <c r="AB26" i="3319"/>
  <c r="AC16" i="3329" l="1"/>
  <c r="AD15" i="3329"/>
  <c r="AE15" i="3329" s="1"/>
  <c r="AF15" i="3329" s="1"/>
  <c r="AC16" i="3328"/>
  <c r="AD15" i="3328"/>
  <c r="AE15" i="3328" s="1"/>
  <c r="AF15" i="3328" s="1"/>
  <c r="C13" i="3322"/>
  <c r="C12" i="3322"/>
  <c r="C11" i="3322"/>
  <c r="C10" i="3322"/>
  <c r="C9" i="3322"/>
  <c r="AD16" i="3329" l="1"/>
  <c r="AE16" i="3329" s="1"/>
  <c r="AF16" i="3329" s="1"/>
  <c r="AC17" i="3329"/>
  <c r="AD16" i="3328"/>
  <c r="AE16" i="3328" s="1"/>
  <c r="AF16" i="3328" s="1"/>
  <c r="AC17" i="3328"/>
  <c r="C17" i="3322"/>
  <c r="C16" i="3322"/>
  <c r="C14" i="3322"/>
  <c r="AD17" i="3329" l="1"/>
  <c r="AE17" i="3329" s="1"/>
  <c r="AF17" i="3329" s="1"/>
  <c r="AC18" i="3329"/>
  <c r="AC30" i="2436"/>
  <c r="AD30" i="2436" s="1"/>
  <c r="AE30" i="2436" s="1"/>
  <c r="AF30" i="2436" s="1"/>
  <c r="AC18" i="3328"/>
  <c r="AD17" i="3328"/>
  <c r="AE17" i="3328" s="1"/>
  <c r="AF17" i="3328" s="1"/>
  <c r="AB8" i="3318"/>
  <c r="AB9" i="3318"/>
  <c r="AB10" i="3318"/>
  <c r="AB11" i="3318"/>
  <c r="AB12" i="3318"/>
  <c r="AB13" i="3318"/>
  <c r="AB14" i="3318"/>
  <c r="AB15" i="3318"/>
  <c r="AB16" i="3318"/>
  <c r="AB17" i="3318"/>
  <c r="AB18" i="3318"/>
  <c r="AB19" i="3318"/>
  <c r="AB20" i="3318"/>
  <c r="AB21" i="3318"/>
  <c r="AB22" i="3318"/>
  <c r="C10" i="3319"/>
  <c r="C9" i="3319"/>
  <c r="C8" i="3319"/>
  <c r="AD18" i="3329" l="1"/>
  <c r="AE18" i="3329" s="1"/>
  <c r="AF18" i="3329" s="1"/>
  <c r="AC19" i="3329"/>
  <c r="AD19" i="3329" s="1"/>
  <c r="AE19" i="3329" s="1"/>
  <c r="AF19" i="3329" s="1"/>
  <c r="AC19" i="3328"/>
  <c r="AD18" i="3328"/>
  <c r="AE18" i="3328" s="1"/>
  <c r="AF18" i="3328" s="1"/>
  <c r="AB7" i="3326"/>
  <c r="AB6" i="3326"/>
  <c r="AC6" i="3326" s="1"/>
  <c r="AB7" i="3325"/>
  <c r="AB6" i="3325"/>
  <c r="AC6" i="3325" s="1"/>
  <c r="AD6" i="3325" s="1"/>
  <c r="AE6" i="3325" s="1"/>
  <c r="AF6" i="3325" s="1"/>
  <c r="J16" i="3324"/>
  <c r="AB7" i="3324"/>
  <c r="AB6" i="3324"/>
  <c r="AC6" i="3324" s="1"/>
  <c r="AD6" i="3324" s="1"/>
  <c r="AE6" i="3324" s="1"/>
  <c r="AF6" i="3324" s="1"/>
  <c r="S27" i="3323"/>
  <c r="AB7" i="3323"/>
  <c r="AB27" i="3323" s="1"/>
  <c r="AF27" i="3323" s="1"/>
  <c r="AB6" i="3323"/>
  <c r="AC6" i="3323" s="1"/>
  <c r="AC20" i="3328" l="1"/>
  <c r="AD19" i="3328"/>
  <c r="AE19" i="3328" s="1"/>
  <c r="AF19" i="3328" s="1"/>
  <c r="AC7" i="3324"/>
  <c r="AB17" i="3326"/>
  <c r="AF17" i="3326" s="1"/>
  <c r="AC7" i="3325"/>
  <c r="AC7" i="3326"/>
  <c r="AD6" i="3326"/>
  <c r="AE6" i="3326" s="1"/>
  <c r="AF6" i="3326" s="1"/>
  <c r="AB33" i="3325"/>
  <c r="AF33" i="3325" s="1"/>
  <c r="AB16" i="3324"/>
  <c r="AF16" i="3324" s="1"/>
  <c r="AC7" i="3323"/>
  <c r="AC8" i="3323" s="1"/>
  <c r="AD6" i="3323"/>
  <c r="AE6" i="3323" s="1"/>
  <c r="AF6" i="3323" s="1"/>
  <c r="AC21" i="3328" l="1"/>
  <c r="AD20" i="3328"/>
  <c r="AE20" i="3328" s="1"/>
  <c r="AF20" i="3328" s="1"/>
  <c r="AE7" i="3324"/>
  <c r="AF7" i="3324" s="1"/>
  <c r="AC9" i="3323"/>
  <c r="AD8" i="3323"/>
  <c r="AE8" i="3323" s="1"/>
  <c r="AF8" i="3323" s="1"/>
  <c r="AD7" i="3326"/>
  <c r="AE7" i="3326" s="1"/>
  <c r="AF7" i="3326" s="1"/>
  <c r="AD7" i="3325"/>
  <c r="AE7" i="3325" s="1"/>
  <c r="AF7" i="3325" s="1"/>
  <c r="AD7" i="3323"/>
  <c r="AE7" i="3323" s="1"/>
  <c r="AF7" i="3323" s="1"/>
  <c r="AD21" i="3328" l="1"/>
  <c r="AE21" i="3328" s="1"/>
  <c r="AF21" i="3328" s="1"/>
  <c r="AC22" i="3328"/>
  <c r="AD9" i="3323"/>
  <c r="AE9" i="3323" s="1"/>
  <c r="AF9" i="3323" s="1"/>
  <c r="AC10" i="3323"/>
  <c r="AB51" i="2436"/>
  <c r="AC51" i="2436" s="1"/>
  <c r="AD51" i="2436" s="1"/>
  <c r="AE51" i="2436" s="1"/>
  <c r="AF51" i="2436" s="1"/>
  <c r="AB52" i="2436"/>
  <c r="AC52" i="2436" s="1"/>
  <c r="AD52" i="2436" s="1"/>
  <c r="AE52" i="2436" s="1"/>
  <c r="AF52" i="2436" s="1"/>
  <c r="AB53" i="2436"/>
  <c r="AC53" i="2436" s="1"/>
  <c r="AD53" i="2436" s="1"/>
  <c r="AE53" i="2436" s="1"/>
  <c r="AF53" i="2436" s="1"/>
  <c r="AB54" i="2436"/>
  <c r="AC54" i="2436" s="1"/>
  <c r="AD54" i="2436" s="1"/>
  <c r="AE54" i="2436" s="1"/>
  <c r="AF54" i="2436" s="1"/>
  <c r="AB55" i="2436"/>
  <c r="AC55" i="2436" s="1"/>
  <c r="AD55" i="2436" s="1"/>
  <c r="AE55" i="2436" s="1"/>
  <c r="AF55" i="2436" s="1"/>
  <c r="AB56" i="2436"/>
  <c r="AC56" i="2436" s="1"/>
  <c r="AD56" i="2436" s="1"/>
  <c r="AE56" i="2436" s="1"/>
  <c r="AF56" i="2436" s="1"/>
  <c r="C51" i="2436"/>
  <c r="C52" i="2436"/>
  <c r="C53" i="2436"/>
  <c r="C54" i="2436"/>
  <c r="C55" i="2436"/>
  <c r="C56" i="2436"/>
  <c r="C12" i="3319"/>
  <c r="AD22" i="3328" l="1"/>
  <c r="AE22" i="3328" s="1"/>
  <c r="AF22" i="3328" s="1"/>
  <c r="AC66" i="2436"/>
  <c r="AD66" i="2436" s="1"/>
  <c r="AE66" i="2436" s="1"/>
  <c r="AF66" i="2436" s="1"/>
  <c r="AD10" i="3323"/>
  <c r="AE10" i="3323" s="1"/>
  <c r="AF10" i="3323" s="1"/>
  <c r="AC11" i="3323"/>
  <c r="AB8" i="3317"/>
  <c r="AB9" i="3317"/>
  <c r="AB10" i="3317"/>
  <c r="AB11" i="3317"/>
  <c r="AB12" i="3317"/>
  <c r="AB13" i="3317"/>
  <c r="AC12" i="3323" l="1"/>
  <c r="AD11" i="3323"/>
  <c r="AE11" i="3323" s="1"/>
  <c r="AF11" i="3323" s="1"/>
  <c r="AC13" i="3323" l="1"/>
  <c r="AD12" i="3323"/>
  <c r="AE12" i="3323" s="1"/>
  <c r="AF12" i="3323" s="1"/>
  <c r="AC14" i="3323" l="1"/>
  <c r="AD13" i="3323"/>
  <c r="AE13" i="3323" s="1"/>
  <c r="AF13" i="3323" s="1"/>
  <c r="AD14" i="3323" l="1"/>
  <c r="AE14" i="3323" s="1"/>
  <c r="AF14" i="3323" s="1"/>
  <c r="AC15" i="3323"/>
  <c r="AC16" i="3323" l="1"/>
  <c r="AD15" i="3323"/>
  <c r="AE15" i="3323" s="1"/>
  <c r="AF15" i="3323" s="1"/>
  <c r="AC17" i="3323" l="1"/>
  <c r="AD16" i="3323"/>
  <c r="AE16" i="3323" s="1"/>
  <c r="AF16" i="3323" s="1"/>
  <c r="C9" i="3318"/>
  <c r="C10" i="3318"/>
  <c r="C11" i="3318"/>
  <c r="C12" i="3318"/>
  <c r="C13" i="3318"/>
  <c r="C14" i="3318"/>
  <c r="C15" i="3318"/>
  <c r="C16" i="3318"/>
  <c r="C17" i="3318"/>
  <c r="C18" i="3318"/>
  <c r="C19" i="3318"/>
  <c r="C20" i="3318"/>
  <c r="C21" i="3318"/>
  <c r="C15" i="3322"/>
  <c r="C19" i="3319"/>
  <c r="C16" i="3319"/>
  <c r="C20" i="3319"/>
  <c r="C21" i="3319"/>
  <c r="C22" i="3319"/>
  <c r="C23" i="3319"/>
  <c r="C24" i="3319"/>
  <c r="C25" i="3319"/>
  <c r="C14" i="3319"/>
  <c r="C13" i="3319"/>
  <c r="C15" i="3319"/>
  <c r="S25" i="3318"/>
  <c r="J25" i="3318"/>
  <c r="C17" i="3319"/>
  <c r="AB7" i="3322"/>
  <c r="C11" i="3319"/>
  <c r="AB36" i="2436"/>
  <c r="C36" i="2436"/>
  <c r="AB49" i="2436"/>
  <c r="C49" i="2436"/>
  <c r="AB48" i="2436"/>
  <c r="C48" i="2436"/>
  <c r="C27" i="2436"/>
  <c r="AB26" i="2436"/>
  <c r="C26" i="2436"/>
  <c r="AB44" i="2436"/>
  <c r="C44" i="2436"/>
  <c r="C32" i="2436"/>
  <c r="AB43" i="2436"/>
  <c r="C43" i="2436"/>
  <c r="C31" i="2436"/>
  <c r="AB8" i="3316"/>
  <c r="AB9" i="3316"/>
  <c r="AB10" i="3316"/>
  <c r="AB11" i="3316"/>
  <c r="AB12" i="3316"/>
  <c r="AB13" i="3316"/>
  <c r="AB14" i="3316"/>
  <c r="AB15" i="3316"/>
  <c r="AB16" i="3316"/>
  <c r="AB17" i="3316"/>
  <c r="AB18" i="3316"/>
  <c r="AB19" i="3316"/>
  <c r="AB20" i="3316"/>
  <c r="AB21" i="3316"/>
  <c r="AB22" i="3316"/>
  <c r="AB23" i="3316"/>
  <c r="AB24" i="3316"/>
  <c r="AB25" i="3316"/>
  <c r="AC18" i="3323" l="1"/>
  <c r="AD17" i="3323"/>
  <c r="AE17" i="3323" s="1"/>
  <c r="AF17" i="3323" s="1"/>
  <c r="AC23" i="3328" l="1"/>
  <c r="AD23" i="3328" s="1"/>
  <c r="AE23" i="3328" s="1"/>
  <c r="AF23" i="3328" s="1"/>
  <c r="AC19" i="3323"/>
  <c r="AD18" i="3323"/>
  <c r="AE18" i="3323" s="1"/>
  <c r="AF18" i="3323" s="1"/>
  <c r="AD19" i="3323" l="1"/>
  <c r="AE19" i="3323" s="1"/>
  <c r="AF19" i="3323" s="1"/>
  <c r="AC20" i="3323"/>
  <c r="AC21" i="3323" l="1"/>
  <c r="AD20" i="3323"/>
  <c r="AE20" i="3323" s="1"/>
  <c r="AF20" i="3323" s="1"/>
  <c r="AC22" i="3323" l="1"/>
  <c r="AD21" i="3323"/>
  <c r="AE21" i="3323" s="1"/>
  <c r="AF21" i="3323" s="1"/>
  <c r="AC23" i="3323" l="1"/>
  <c r="AD22" i="3323"/>
  <c r="AE22" i="3323" s="1"/>
  <c r="AF22" i="3323" s="1"/>
  <c r="AC24" i="3323" l="1"/>
  <c r="AD24" i="3323" s="1"/>
  <c r="AE24" i="3323" s="1"/>
  <c r="AF24" i="3323" s="1"/>
  <c r="AD23" i="3323"/>
  <c r="AE23" i="3323" s="1"/>
  <c r="AF23" i="3323" s="1"/>
  <c r="C9" i="3317" l="1"/>
  <c r="C10" i="3317"/>
  <c r="C11" i="3317"/>
  <c r="C12" i="3317"/>
  <c r="C18" i="3319"/>
  <c r="C8" i="3317" l="1"/>
  <c r="C24" i="3316"/>
  <c r="C8" i="3318"/>
  <c r="AB37" i="2436" l="1"/>
  <c r="C37" i="2436"/>
  <c r="C29" i="2436"/>
  <c r="C28" i="2436"/>
  <c r="S28" i="3316" l="1"/>
  <c r="C9" i="3316"/>
  <c r="C8" i="3316"/>
  <c r="C11" i="3316" l="1"/>
  <c r="C12" i="3316"/>
  <c r="C13" i="3316"/>
  <c r="C14" i="3316"/>
  <c r="C15" i="3316"/>
  <c r="C16" i="3316"/>
  <c r="C17" i="3316"/>
  <c r="C18" i="3316"/>
  <c r="C19" i="3316"/>
  <c r="C20" i="3316"/>
  <c r="C21" i="3316"/>
  <c r="C22" i="3316"/>
  <c r="C23" i="3316"/>
  <c r="J28" i="3316"/>
  <c r="C10" i="3316"/>
  <c r="C9" i="3315" l="1"/>
  <c r="C10" i="3315"/>
  <c r="C11" i="3315"/>
  <c r="C12" i="3315"/>
  <c r="C13" i="3315"/>
  <c r="C14" i="3315"/>
  <c r="C15" i="3315"/>
  <c r="C16" i="3315"/>
  <c r="C17" i="3315"/>
  <c r="C18" i="3315"/>
  <c r="C19" i="3315"/>
  <c r="C20" i="3315"/>
  <c r="C21" i="3315"/>
  <c r="C22" i="3315"/>
  <c r="C23" i="3315"/>
  <c r="C24" i="3315"/>
  <c r="C25" i="3315"/>
  <c r="C26" i="3315"/>
  <c r="C27" i="3315"/>
  <c r="C28" i="3315"/>
  <c r="AB8" i="3315"/>
  <c r="AB9" i="3315"/>
  <c r="AB10" i="3315"/>
  <c r="AB11" i="3315"/>
  <c r="AB12" i="3315"/>
  <c r="AB13" i="3315"/>
  <c r="AB14" i="3315"/>
  <c r="AB15" i="3315"/>
  <c r="AB16" i="3315"/>
  <c r="AB17" i="3315"/>
  <c r="AB18" i="3315"/>
  <c r="AB19" i="3315"/>
  <c r="AB20" i="3315"/>
  <c r="AB21" i="3315"/>
  <c r="AB22" i="3315"/>
  <c r="AB23" i="3315"/>
  <c r="AB24" i="3315"/>
  <c r="AB25" i="3315"/>
  <c r="AB26" i="3315"/>
  <c r="AB27" i="3315"/>
  <c r="AB28" i="3315"/>
  <c r="AB29" i="3315"/>
  <c r="J32" i="3315"/>
  <c r="S32" i="3315"/>
  <c r="C8" i="3315"/>
  <c r="AB8" i="3314"/>
  <c r="AB9" i="3314"/>
  <c r="AB10" i="3314"/>
  <c r="AB11" i="3314"/>
  <c r="AB12" i="3314"/>
  <c r="AB13" i="3314"/>
  <c r="AB14" i="3314"/>
  <c r="AB15" i="3314"/>
  <c r="AB16" i="3314"/>
  <c r="AB17" i="3314"/>
  <c r="AB18" i="3314"/>
  <c r="AB19" i="3314"/>
  <c r="AB20" i="3314"/>
  <c r="AB21" i="3314"/>
  <c r="AB22" i="3314"/>
  <c r="AB23" i="3314"/>
  <c r="AB24" i="3314"/>
  <c r="AB25" i="3314"/>
  <c r="AB26" i="3314"/>
  <c r="AB27" i="3314"/>
  <c r="AB28" i="3314"/>
  <c r="AB29" i="3314"/>
  <c r="J32" i="3314" l="1"/>
  <c r="C8" i="3314" l="1"/>
  <c r="C10" i="3314" l="1"/>
  <c r="C13" i="3314"/>
  <c r="C14" i="3314"/>
  <c r="C15" i="3314"/>
  <c r="C16" i="3314"/>
  <c r="C17" i="3314"/>
  <c r="C11" i="3314"/>
  <c r="C12" i="3314"/>
  <c r="C18" i="3314"/>
  <c r="C19" i="3314"/>
  <c r="C20" i="3314"/>
  <c r="C21" i="3314"/>
  <c r="C22" i="3314"/>
  <c r="C23" i="3314"/>
  <c r="C24" i="3314"/>
  <c r="C25" i="3314"/>
  <c r="C26" i="3314"/>
  <c r="C27" i="3314"/>
  <c r="C28" i="3314"/>
  <c r="AB8" i="3312" l="1"/>
  <c r="AB9" i="3312"/>
  <c r="AB10" i="3312"/>
  <c r="AB11" i="3312"/>
  <c r="AB12" i="3312"/>
  <c r="AB13" i="3312"/>
  <c r="AB14" i="3312"/>
  <c r="AB8" i="3311" l="1"/>
  <c r="AB9" i="3311"/>
  <c r="AB10" i="3311"/>
  <c r="AB11" i="3311"/>
  <c r="AB12" i="3311"/>
  <c r="AB13" i="3311"/>
  <c r="AB14" i="3311"/>
  <c r="AB15" i="3311"/>
  <c r="AB16" i="3311"/>
  <c r="C9" i="3312" l="1"/>
  <c r="C10" i="3312"/>
  <c r="C11" i="3312"/>
  <c r="C12" i="3312"/>
  <c r="C13" i="3312"/>
  <c r="C9" i="3314" l="1"/>
  <c r="C8" i="3312" l="1"/>
  <c r="C40" i="2436" l="1"/>
  <c r="AB40" i="2436"/>
  <c r="AB17" i="3311" l="1"/>
  <c r="AB8" i="3310" l="1"/>
  <c r="AB9" i="3310"/>
  <c r="AB10" i="3310"/>
  <c r="AB11" i="3310"/>
  <c r="AB12" i="3310"/>
  <c r="AB13" i="3310"/>
  <c r="S22" i="3322" l="1"/>
  <c r="J22" i="3322"/>
  <c r="AB6" i="3322"/>
  <c r="AC6" i="3322" s="1"/>
  <c r="S23" i="3321"/>
  <c r="J23" i="3321"/>
  <c r="AB7" i="3321"/>
  <c r="AB6" i="3321"/>
  <c r="AC6" i="3321" s="1"/>
  <c r="AB7" i="3320"/>
  <c r="AB6" i="3320"/>
  <c r="AC6" i="3320" s="1"/>
  <c r="S29" i="3319"/>
  <c r="J29" i="3319"/>
  <c r="AB7" i="3319"/>
  <c r="AB6" i="3319"/>
  <c r="AC6" i="3319" s="1"/>
  <c r="AB7" i="3318"/>
  <c r="AB6" i="3318"/>
  <c r="AC6" i="3318" s="1"/>
  <c r="AB19" i="3320" l="1"/>
  <c r="AF19" i="3320" s="1"/>
  <c r="AB22" i="3322"/>
  <c r="AF22" i="3322" s="1"/>
  <c r="AB29" i="3319"/>
  <c r="AF29" i="3319" s="1"/>
  <c r="AB23" i="3321"/>
  <c r="AF23" i="3321" s="1"/>
  <c r="AB25" i="3318"/>
  <c r="AF25" i="3318" s="1"/>
  <c r="AC7" i="3322"/>
  <c r="AC8" i="3322" s="1"/>
  <c r="AD6" i="3322"/>
  <c r="AE6" i="3322" s="1"/>
  <c r="AF6" i="3322" s="1"/>
  <c r="AC7" i="3321"/>
  <c r="AC8" i="3321" s="1"/>
  <c r="AD6" i="3321"/>
  <c r="AE6" i="3321" s="1"/>
  <c r="AF6" i="3321" s="1"/>
  <c r="AC7" i="3320"/>
  <c r="AC8" i="3320" s="1"/>
  <c r="AD6" i="3320"/>
  <c r="AE6" i="3320" s="1"/>
  <c r="AF6" i="3320" s="1"/>
  <c r="AC7" i="3319"/>
  <c r="AC8" i="3319" s="1"/>
  <c r="AD6" i="3319"/>
  <c r="AE6" i="3319" s="1"/>
  <c r="AF6" i="3319" s="1"/>
  <c r="AC7" i="3318"/>
  <c r="AC8" i="3318" s="1"/>
  <c r="AD6" i="3318"/>
  <c r="AE6" i="3318" s="1"/>
  <c r="AF6" i="3318" s="1"/>
  <c r="AD8" i="3318" l="1"/>
  <c r="AE8" i="3318" s="1"/>
  <c r="AF8" i="3318" s="1"/>
  <c r="AC9" i="3318"/>
  <c r="AD8" i="3320"/>
  <c r="AE8" i="3320" s="1"/>
  <c r="AF8" i="3320" s="1"/>
  <c r="AC9" i="3320"/>
  <c r="AD8" i="3322"/>
  <c r="AE8" i="3322" s="1"/>
  <c r="AF8" i="3322" s="1"/>
  <c r="AC9" i="3322"/>
  <c r="AD8" i="3319"/>
  <c r="AE8" i="3319" s="1"/>
  <c r="AF8" i="3319" s="1"/>
  <c r="AC9" i="3319"/>
  <c r="AD8" i="3321"/>
  <c r="AE8" i="3321" s="1"/>
  <c r="AF8" i="3321" s="1"/>
  <c r="AC9" i="3321"/>
  <c r="AD7" i="3320"/>
  <c r="AE7" i="3320" s="1"/>
  <c r="AF7" i="3320" s="1"/>
  <c r="AD7" i="3322"/>
  <c r="AE7" i="3322" s="1"/>
  <c r="AF7" i="3322" s="1"/>
  <c r="AD7" i="3319"/>
  <c r="AE7" i="3319" s="1"/>
  <c r="AF7" i="3319" s="1"/>
  <c r="AD7" i="3321"/>
  <c r="AE7" i="3321" s="1"/>
  <c r="AF7" i="3321" s="1"/>
  <c r="AD7" i="3318"/>
  <c r="AE7" i="3318" s="1"/>
  <c r="AF7" i="3318" s="1"/>
  <c r="AD9" i="3319" l="1"/>
  <c r="AE9" i="3319" s="1"/>
  <c r="AF9" i="3319" s="1"/>
  <c r="AC10" i="3319"/>
  <c r="AD9" i="3320"/>
  <c r="AE9" i="3320" s="1"/>
  <c r="AF9" i="3320" s="1"/>
  <c r="AC10" i="3320"/>
  <c r="AD9" i="3321"/>
  <c r="AE9" i="3321" s="1"/>
  <c r="AF9" i="3321" s="1"/>
  <c r="AC10" i="3321"/>
  <c r="AD9" i="3322"/>
  <c r="AE9" i="3322" s="1"/>
  <c r="AF9" i="3322" s="1"/>
  <c r="AC10" i="3322"/>
  <c r="AD9" i="3318"/>
  <c r="AE9" i="3318" s="1"/>
  <c r="AF9" i="3318" s="1"/>
  <c r="AC10" i="3318"/>
  <c r="AD10" i="3320" l="1"/>
  <c r="AE10" i="3320" s="1"/>
  <c r="AF10" i="3320" s="1"/>
  <c r="AC11" i="3320"/>
  <c r="AD10" i="3318"/>
  <c r="AE10" i="3318" s="1"/>
  <c r="AF10" i="3318" s="1"/>
  <c r="AC11" i="3318"/>
  <c r="AD10" i="3321"/>
  <c r="AE10" i="3321" s="1"/>
  <c r="AF10" i="3321" s="1"/>
  <c r="AC11" i="3321"/>
  <c r="AD10" i="3319"/>
  <c r="AE10" i="3319" s="1"/>
  <c r="AF10" i="3319" s="1"/>
  <c r="AC11" i="3319"/>
  <c r="AD10" i="3322"/>
  <c r="AE10" i="3322" s="1"/>
  <c r="AF10" i="3322" s="1"/>
  <c r="AC11" i="3322"/>
  <c r="AD11" i="3319" l="1"/>
  <c r="AE11" i="3319" s="1"/>
  <c r="AF11" i="3319" s="1"/>
  <c r="AC12" i="3319"/>
  <c r="AD11" i="3318"/>
  <c r="AE11" i="3318" s="1"/>
  <c r="AF11" i="3318" s="1"/>
  <c r="AC12" i="3318"/>
  <c r="AD11" i="3322"/>
  <c r="AE11" i="3322" s="1"/>
  <c r="AF11" i="3322" s="1"/>
  <c r="AC12" i="3322"/>
  <c r="AD11" i="3321"/>
  <c r="AE11" i="3321" s="1"/>
  <c r="AF11" i="3321" s="1"/>
  <c r="AC12" i="3321"/>
  <c r="AD11" i="3320"/>
  <c r="AE11" i="3320" s="1"/>
  <c r="AF11" i="3320" s="1"/>
  <c r="AC12" i="3320"/>
  <c r="C9" i="3311"/>
  <c r="C10" i="3311"/>
  <c r="C11" i="3311"/>
  <c r="C12" i="3311"/>
  <c r="C13" i="3311"/>
  <c r="C14" i="3311"/>
  <c r="C15" i="3311"/>
  <c r="C16" i="3311"/>
  <c r="J20" i="3311"/>
  <c r="S20" i="3311"/>
  <c r="AD12" i="3321" l="1"/>
  <c r="AE12" i="3321" s="1"/>
  <c r="AF12" i="3321" s="1"/>
  <c r="AC13" i="3321"/>
  <c r="AD12" i="3318"/>
  <c r="AE12" i="3318" s="1"/>
  <c r="AF12" i="3318" s="1"/>
  <c r="AC13" i="3318"/>
  <c r="AC13" i="3320"/>
  <c r="AD12" i="3320"/>
  <c r="AE12" i="3320" s="1"/>
  <c r="AF12" i="3320" s="1"/>
  <c r="AD12" i="3322"/>
  <c r="AE12" i="3322" s="1"/>
  <c r="AF12" i="3322" s="1"/>
  <c r="AC13" i="3322"/>
  <c r="AD12" i="3319"/>
  <c r="AE12" i="3319" s="1"/>
  <c r="AF12" i="3319" s="1"/>
  <c r="AC13" i="3319"/>
  <c r="C67" i="2436"/>
  <c r="AB67" i="2436"/>
  <c r="AD13" i="3319" l="1"/>
  <c r="AE13" i="3319" s="1"/>
  <c r="AF13" i="3319" s="1"/>
  <c r="AC14" i="3319"/>
  <c r="AD13" i="3321"/>
  <c r="AE13" i="3321" s="1"/>
  <c r="AF13" i="3321" s="1"/>
  <c r="AC14" i="3321"/>
  <c r="AD13" i="3322"/>
  <c r="AE13" i="3322" s="1"/>
  <c r="AF13" i="3322" s="1"/>
  <c r="AC14" i="3322"/>
  <c r="AD13" i="3318"/>
  <c r="AE13" i="3318" s="1"/>
  <c r="AF13" i="3318" s="1"/>
  <c r="AC14" i="3318"/>
  <c r="AD13" i="3320"/>
  <c r="AE13" i="3320" s="1"/>
  <c r="AF13" i="3320" s="1"/>
  <c r="AC14" i="3320"/>
  <c r="AB8" i="3309"/>
  <c r="AB9" i="3309"/>
  <c r="AB10" i="3309"/>
  <c r="AD14" i="3320" l="1"/>
  <c r="AE14" i="3320" s="1"/>
  <c r="AF14" i="3320" s="1"/>
  <c r="AC15" i="3320"/>
  <c r="AC15" i="3322"/>
  <c r="AD14" i="3322"/>
  <c r="AE14" i="3322" s="1"/>
  <c r="AF14" i="3322" s="1"/>
  <c r="AD14" i="3319"/>
  <c r="AE14" i="3319" s="1"/>
  <c r="AF14" i="3319" s="1"/>
  <c r="AC15" i="3319"/>
  <c r="AC15" i="3318"/>
  <c r="AD14" i="3318"/>
  <c r="AE14" i="3318" s="1"/>
  <c r="AF14" i="3318" s="1"/>
  <c r="AD14" i="3321"/>
  <c r="AE14" i="3321" s="1"/>
  <c r="AF14" i="3321" s="1"/>
  <c r="AC15" i="3321"/>
  <c r="AD15" i="3318" l="1"/>
  <c r="AE15" i="3318" s="1"/>
  <c r="AF15" i="3318" s="1"/>
  <c r="AC16" i="3318"/>
  <c r="AD15" i="3322"/>
  <c r="AE15" i="3322" s="1"/>
  <c r="AF15" i="3322" s="1"/>
  <c r="AC16" i="3322"/>
  <c r="AD15" i="3321"/>
  <c r="AE15" i="3321" s="1"/>
  <c r="AF15" i="3321" s="1"/>
  <c r="AC16" i="3321"/>
  <c r="AD15" i="3319"/>
  <c r="AE15" i="3319" s="1"/>
  <c r="AF15" i="3319" s="1"/>
  <c r="AC16" i="3319"/>
  <c r="AD15" i="3320"/>
  <c r="AE15" i="3320" s="1"/>
  <c r="AF15" i="3320" s="1"/>
  <c r="AC16" i="3320"/>
  <c r="AD16" i="3320" s="1"/>
  <c r="AE16" i="3320" s="1"/>
  <c r="AF16" i="3320" s="1"/>
  <c r="AD16" i="3319" l="1"/>
  <c r="AE16" i="3319" s="1"/>
  <c r="AF16" i="3319" s="1"/>
  <c r="AC17" i="3319"/>
  <c r="AD16" i="3322"/>
  <c r="AE16" i="3322" s="1"/>
  <c r="AF16" i="3322" s="1"/>
  <c r="AC17" i="3322"/>
  <c r="AD16" i="3321"/>
  <c r="AE16" i="3321" s="1"/>
  <c r="AF16" i="3321" s="1"/>
  <c r="AC17" i="3321"/>
  <c r="AD16" i="3318"/>
  <c r="AE16" i="3318" s="1"/>
  <c r="AF16" i="3318" s="1"/>
  <c r="AC17" i="3318"/>
  <c r="C9" i="3310"/>
  <c r="C10" i="3310"/>
  <c r="C11" i="3310"/>
  <c r="C12" i="3310"/>
  <c r="AD17" i="3318" l="1"/>
  <c r="AE17" i="3318" s="1"/>
  <c r="AF17" i="3318" s="1"/>
  <c r="AC18" i="3318"/>
  <c r="AD17" i="3322"/>
  <c r="AE17" i="3322" s="1"/>
  <c r="AF17" i="3322" s="1"/>
  <c r="AC18" i="3322"/>
  <c r="AD17" i="3321"/>
  <c r="AE17" i="3321" s="1"/>
  <c r="AF17" i="3321" s="1"/>
  <c r="AC18" i="3321"/>
  <c r="AD17" i="3319"/>
  <c r="AE17" i="3319" s="1"/>
  <c r="AF17" i="3319" s="1"/>
  <c r="AC18" i="3319"/>
  <c r="S16" i="3310"/>
  <c r="J16" i="3310"/>
  <c r="C8" i="3310"/>
  <c r="AC13" i="3331" l="1"/>
  <c r="AD13" i="3331" s="1"/>
  <c r="AE13" i="3331" s="1"/>
  <c r="AF13" i="3331" s="1"/>
  <c r="AD18" i="3319"/>
  <c r="AE18" i="3319" s="1"/>
  <c r="AF18" i="3319" s="1"/>
  <c r="AC19" i="3319"/>
  <c r="AD18" i="3322"/>
  <c r="AE18" i="3322" s="1"/>
  <c r="AF18" i="3322" s="1"/>
  <c r="AC19" i="3322"/>
  <c r="AD19" i="3322" s="1"/>
  <c r="AE19" i="3322" s="1"/>
  <c r="AF19" i="3322" s="1"/>
  <c r="AC19" i="3321"/>
  <c r="AD18" i="3321"/>
  <c r="AE18" i="3321" s="1"/>
  <c r="AF18" i="3321" s="1"/>
  <c r="AD18" i="3318"/>
  <c r="AE18" i="3318" s="1"/>
  <c r="AF18" i="3318" s="1"/>
  <c r="AC19" i="3318"/>
  <c r="C8" i="3311"/>
  <c r="AD19" i="3321" l="1"/>
  <c r="AE19" i="3321" s="1"/>
  <c r="AF19" i="3321" s="1"/>
  <c r="AC20" i="3321"/>
  <c r="AD20" i="3321" s="1"/>
  <c r="AE20" i="3321" s="1"/>
  <c r="AF20" i="3321" s="1"/>
  <c r="AD19" i="3319"/>
  <c r="AE19" i="3319" s="1"/>
  <c r="AF19" i="3319" s="1"/>
  <c r="AC20" i="3319"/>
  <c r="AD19" i="3318"/>
  <c r="AE19" i="3318" s="1"/>
  <c r="AF19" i="3318" s="1"/>
  <c r="AC20" i="3318"/>
  <c r="C33" i="2436"/>
  <c r="AD20" i="3319" l="1"/>
  <c r="AE20" i="3319" s="1"/>
  <c r="AF20" i="3319" s="1"/>
  <c r="AC21" i="3319"/>
  <c r="AD20" i="3318"/>
  <c r="AE20" i="3318" s="1"/>
  <c r="AF20" i="3318" s="1"/>
  <c r="AC21" i="3318"/>
  <c r="S16" i="3317"/>
  <c r="J16" i="3317"/>
  <c r="AB7" i="3317"/>
  <c r="AB6" i="3317"/>
  <c r="AC6" i="3317" s="1"/>
  <c r="AB7" i="3316"/>
  <c r="AB6" i="3316"/>
  <c r="AC6" i="3316" s="1"/>
  <c r="AB7" i="3315"/>
  <c r="AB6" i="3315"/>
  <c r="AC6" i="3315" s="1"/>
  <c r="S32" i="3314"/>
  <c r="AB7" i="3314"/>
  <c r="AB6" i="3314"/>
  <c r="AC6" i="3314" s="1"/>
  <c r="S11" i="3313"/>
  <c r="J11" i="3313"/>
  <c r="AB8" i="3313"/>
  <c r="AC8" i="3313" s="1"/>
  <c r="AD8" i="3313" s="1"/>
  <c r="AE8" i="3313" s="1"/>
  <c r="AF8" i="3313" s="1"/>
  <c r="AB7" i="3313"/>
  <c r="AB11" i="3313" s="1"/>
  <c r="AF11" i="3313" s="1"/>
  <c r="AB6" i="3313"/>
  <c r="AC6" i="3313" s="1"/>
  <c r="AD21" i="3319" l="1"/>
  <c r="AE21" i="3319" s="1"/>
  <c r="AF21" i="3319" s="1"/>
  <c r="AC22" i="3319"/>
  <c r="AD21" i="3318"/>
  <c r="AE21" i="3318" s="1"/>
  <c r="AF21" i="3318" s="1"/>
  <c r="AC22" i="3318"/>
  <c r="AD22" i="3318" s="1"/>
  <c r="AE22" i="3318" s="1"/>
  <c r="AF22" i="3318" s="1"/>
  <c r="AB16" i="3317"/>
  <c r="AF16" i="3317" s="1"/>
  <c r="AB32" i="3315"/>
  <c r="AF32" i="3315" s="1"/>
  <c r="AB28" i="3316"/>
  <c r="AF28" i="3316" s="1"/>
  <c r="AB32" i="3314"/>
  <c r="AF32" i="3314" s="1"/>
  <c r="AC7" i="3317"/>
  <c r="AD6" i="3317"/>
  <c r="AE6" i="3317" s="1"/>
  <c r="AF6" i="3317" s="1"/>
  <c r="AC7" i="3316"/>
  <c r="AC8" i="3316" s="1"/>
  <c r="AD6" i="3316"/>
  <c r="AE6" i="3316" s="1"/>
  <c r="AF6" i="3316" s="1"/>
  <c r="AC7" i="3315"/>
  <c r="AC8" i="3315" s="1"/>
  <c r="AD6" i="3315"/>
  <c r="AE6" i="3315" s="1"/>
  <c r="AF6" i="3315" s="1"/>
  <c r="AC7" i="3314"/>
  <c r="AC8" i="3314" s="1"/>
  <c r="AD6" i="3314"/>
  <c r="AE6" i="3314" s="1"/>
  <c r="AF6" i="3314" s="1"/>
  <c r="AC7" i="3313"/>
  <c r="AD7" i="3313" s="1"/>
  <c r="AE7" i="3313" s="1"/>
  <c r="AF7" i="3313" s="1"/>
  <c r="AD6" i="3313"/>
  <c r="AE6" i="3313" s="1"/>
  <c r="AF6" i="3313" s="1"/>
  <c r="AD8" i="3316" l="1"/>
  <c r="AE8" i="3316" s="1"/>
  <c r="AF8" i="3316" s="1"/>
  <c r="AC9" i="3316"/>
  <c r="AD22" i="3319"/>
  <c r="AE22" i="3319" s="1"/>
  <c r="AF22" i="3319" s="1"/>
  <c r="AC23" i="3319"/>
  <c r="AD8" i="3314"/>
  <c r="AE8" i="3314" s="1"/>
  <c r="AF8" i="3314" s="1"/>
  <c r="AC9" i="3314"/>
  <c r="AC8" i="3317"/>
  <c r="AD7" i="3317"/>
  <c r="AE7" i="3317" s="1"/>
  <c r="AF7" i="3317" s="1"/>
  <c r="AD7" i="3316"/>
  <c r="AD8" i="3315"/>
  <c r="AE8" i="3315" s="1"/>
  <c r="AF8" i="3315" s="1"/>
  <c r="AC9" i="3315"/>
  <c r="AD7" i="3315"/>
  <c r="AE7" i="3315" s="1"/>
  <c r="AF7" i="3315" s="1"/>
  <c r="AD7" i="3314"/>
  <c r="AE7" i="3314" s="1"/>
  <c r="AF7" i="3314" s="1"/>
  <c r="AE7" i="3316"/>
  <c r="AF7" i="3316" s="1"/>
  <c r="C9" i="3309"/>
  <c r="AC9" i="3317" l="1"/>
  <c r="AD8" i="3317"/>
  <c r="AE8" i="3317" s="1"/>
  <c r="AF8" i="3317" s="1"/>
  <c r="AD9" i="3314"/>
  <c r="AE9" i="3314" s="1"/>
  <c r="AF9" i="3314" s="1"/>
  <c r="AC10" i="3314"/>
  <c r="AD9" i="3316"/>
  <c r="AE9" i="3316" s="1"/>
  <c r="AF9" i="3316" s="1"/>
  <c r="AC10" i="3316"/>
  <c r="AD23" i="3319"/>
  <c r="AE23" i="3319" s="1"/>
  <c r="AF23" i="3319" s="1"/>
  <c r="AC24" i="3319"/>
  <c r="AD9" i="3315"/>
  <c r="AE9" i="3315" s="1"/>
  <c r="AF9" i="3315" s="1"/>
  <c r="AC10" i="3315"/>
  <c r="AB8" i="3307"/>
  <c r="AB9" i="3307"/>
  <c r="AB10" i="3307"/>
  <c r="AB11" i="3307"/>
  <c r="AB12" i="3307"/>
  <c r="AB13" i="3307"/>
  <c r="AB14" i="3307"/>
  <c r="AB15" i="3307"/>
  <c r="AB16" i="3307"/>
  <c r="AB17" i="3307"/>
  <c r="AB18" i="3307"/>
  <c r="AB19" i="3307"/>
  <c r="AD24" i="3319" l="1"/>
  <c r="AE24" i="3319" s="1"/>
  <c r="AF24" i="3319" s="1"/>
  <c r="AC25" i="3319"/>
  <c r="AD10" i="3314"/>
  <c r="AE10" i="3314" s="1"/>
  <c r="AF10" i="3314" s="1"/>
  <c r="AC11" i="3314"/>
  <c r="AD10" i="3316"/>
  <c r="AE10" i="3316" s="1"/>
  <c r="AF10" i="3316" s="1"/>
  <c r="AC11" i="3316"/>
  <c r="AD9" i="3317"/>
  <c r="AE9" i="3317" s="1"/>
  <c r="AF9" i="3317" s="1"/>
  <c r="AC10" i="3317"/>
  <c r="AC11" i="3315"/>
  <c r="AD10" i="3315"/>
  <c r="AE10" i="3315" s="1"/>
  <c r="AF10" i="3315" s="1"/>
  <c r="AB50" i="2436"/>
  <c r="AB57" i="2436"/>
  <c r="AB58" i="2436"/>
  <c r="AB59" i="2436"/>
  <c r="AB60" i="2436"/>
  <c r="AB61" i="2436"/>
  <c r="AB62" i="2436"/>
  <c r="AD11" i="3314" l="1"/>
  <c r="AE11" i="3314" s="1"/>
  <c r="AF11" i="3314" s="1"/>
  <c r="AC12" i="3314"/>
  <c r="AD11" i="3316"/>
  <c r="AE11" i="3316" s="1"/>
  <c r="AF11" i="3316" s="1"/>
  <c r="AC12" i="3316"/>
  <c r="AD25" i="3319"/>
  <c r="AE25" i="3319" s="1"/>
  <c r="AF25" i="3319" s="1"/>
  <c r="AC26" i="3319"/>
  <c r="AD26" i="3319" s="1"/>
  <c r="AE26" i="3319" s="1"/>
  <c r="AF26" i="3319" s="1"/>
  <c r="AD10" i="3317"/>
  <c r="AE10" i="3317" s="1"/>
  <c r="AF10" i="3317" s="1"/>
  <c r="AC11" i="3317"/>
  <c r="AC12" i="3315"/>
  <c r="AD11" i="3315"/>
  <c r="AE11" i="3315" s="1"/>
  <c r="AF11" i="3315" s="1"/>
  <c r="AC12" i="3317" l="1"/>
  <c r="AD11" i="3317"/>
  <c r="AE11" i="3317" s="1"/>
  <c r="AF11" i="3317" s="1"/>
  <c r="AD12" i="3316"/>
  <c r="AE12" i="3316" s="1"/>
  <c r="AF12" i="3316" s="1"/>
  <c r="AC13" i="3316"/>
  <c r="AD12" i="3314"/>
  <c r="AE12" i="3314" s="1"/>
  <c r="AF12" i="3314" s="1"/>
  <c r="AC13" i="3314"/>
  <c r="AC13" i="3315"/>
  <c r="AD12" i="3315"/>
  <c r="AE12" i="3315" s="1"/>
  <c r="AF12" i="3315" s="1"/>
  <c r="AD13" i="3316" l="1"/>
  <c r="AE13" i="3316" s="1"/>
  <c r="AF13" i="3316" s="1"/>
  <c r="AC14" i="3316"/>
  <c r="AD13" i="3314"/>
  <c r="AE13" i="3314" s="1"/>
  <c r="AF13" i="3314" s="1"/>
  <c r="AC14" i="3314"/>
  <c r="AD12" i="3317"/>
  <c r="AE12" i="3317" s="1"/>
  <c r="AF12" i="3317" s="1"/>
  <c r="AC13" i="3317"/>
  <c r="AD13" i="3317" s="1"/>
  <c r="AE13" i="3317" s="1"/>
  <c r="AF13" i="3317" s="1"/>
  <c r="AC14" i="3315"/>
  <c r="AD13" i="3315"/>
  <c r="AE13" i="3315" s="1"/>
  <c r="AF13" i="3315" s="1"/>
  <c r="AD14" i="3314" l="1"/>
  <c r="AE14" i="3314" s="1"/>
  <c r="AF14" i="3314" s="1"/>
  <c r="AC15" i="3314"/>
  <c r="AD14" i="3316"/>
  <c r="AE14" i="3316" s="1"/>
  <c r="AF14" i="3316" s="1"/>
  <c r="AC15" i="3316"/>
  <c r="AC15" i="3315"/>
  <c r="AD14" i="3315"/>
  <c r="AE14" i="3315" s="1"/>
  <c r="AF14" i="3315" s="1"/>
  <c r="AD15" i="3316" l="1"/>
  <c r="AE15" i="3316" s="1"/>
  <c r="AF15" i="3316" s="1"/>
  <c r="AC16" i="3316"/>
  <c r="AD15" i="3314"/>
  <c r="AE15" i="3314" s="1"/>
  <c r="AF15" i="3314" s="1"/>
  <c r="AC16" i="3314"/>
  <c r="AC16" i="3315"/>
  <c r="AD15" i="3315"/>
  <c r="AE15" i="3315" s="1"/>
  <c r="AF15" i="3315" s="1"/>
  <c r="AD16" i="3314" l="1"/>
  <c r="AE16" i="3314" s="1"/>
  <c r="AF16" i="3314" s="1"/>
  <c r="AC17" i="3314"/>
  <c r="AD16" i="3316"/>
  <c r="AE16" i="3316" s="1"/>
  <c r="AF16" i="3316" s="1"/>
  <c r="AC17" i="3316"/>
  <c r="AD16" i="3315"/>
  <c r="AE16" i="3315" s="1"/>
  <c r="AF16" i="3315" s="1"/>
  <c r="AC17" i="3315"/>
  <c r="AD17" i="3314" l="1"/>
  <c r="AE17" i="3314" s="1"/>
  <c r="AF17" i="3314" s="1"/>
  <c r="AC18" i="3314"/>
  <c r="AC18" i="3316"/>
  <c r="AD17" i="3316"/>
  <c r="AE17" i="3316" s="1"/>
  <c r="AF17" i="3316" s="1"/>
  <c r="AC18" i="3315"/>
  <c r="AD17" i="3315"/>
  <c r="AE17" i="3315" s="1"/>
  <c r="AF17" i="3315" s="1"/>
  <c r="AD18" i="3314" l="1"/>
  <c r="AE18" i="3314" s="1"/>
  <c r="AF18" i="3314" s="1"/>
  <c r="AC19" i="3314"/>
  <c r="AC19" i="3316"/>
  <c r="AD18" i="3316"/>
  <c r="AE18" i="3316" s="1"/>
  <c r="AF18" i="3316" s="1"/>
  <c r="AC19" i="3315"/>
  <c r="AD18" i="3315"/>
  <c r="AE18" i="3315" s="1"/>
  <c r="AF18" i="3315" s="1"/>
  <c r="AD19" i="3316" l="1"/>
  <c r="AE19" i="3316" s="1"/>
  <c r="AF19" i="3316" s="1"/>
  <c r="AC20" i="3316"/>
  <c r="AD19" i="3314"/>
  <c r="AE19" i="3314" s="1"/>
  <c r="AF19" i="3314" s="1"/>
  <c r="AC20" i="3314"/>
  <c r="AC20" i="3315"/>
  <c r="AD19" i="3315"/>
  <c r="AE19" i="3315" s="1"/>
  <c r="AF19" i="3315" s="1"/>
  <c r="AD20" i="3314" l="1"/>
  <c r="AE20" i="3314" s="1"/>
  <c r="AF20" i="3314" s="1"/>
  <c r="AC21" i="3314"/>
  <c r="AD20" i="3316"/>
  <c r="AE20" i="3316" s="1"/>
  <c r="AF20" i="3316" s="1"/>
  <c r="AC21" i="3316"/>
  <c r="AC21" i="3315"/>
  <c r="AD20" i="3315"/>
  <c r="AE20" i="3315" s="1"/>
  <c r="AF20" i="3315" s="1"/>
  <c r="AD21" i="3316" l="1"/>
  <c r="AE21" i="3316" s="1"/>
  <c r="AF21" i="3316" s="1"/>
  <c r="AC22" i="3316"/>
  <c r="AD21" i="3314"/>
  <c r="AE21" i="3314" s="1"/>
  <c r="AF21" i="3314" s="1"/>
  <c r="AC22" i="3314"/>
  <c r="AC22" i="3315"/>
  <c r="AD21" i="3315"/>
  <c r="AE21" i="3315" s="1"/>
  <c r="AF21" i="3315" s="1"/>
  <c r="C9" i="3308"/>
  <c r="C10" i="3308"/>
  <c r="C11" i="3308"/>
  <c r="C12" i="3308"/>
  <c r="C13" i="3308"/>
  <c r="C14" i="3308"/>
  <c r="C15" i="3308"/>
  <c r="C16" i="3308"/>
  <c r="AB8" i="3308"/>
  <c r="AB9" i="3308"/>
  <c r="AB10" i="3308"/>
  <c r="AB11" i="3308"/>
  <c r="AB12" i="3308"/>
  <c r="AB13" i="3308"/>
  <c r="AB14" i="3308"/>
  <c r="AB15" i="3308"/>
  <c r="AB16" i="3308"/>
  <c r="AB17" i="3308"/>
  <c r="J20" i="3308"/>
  <c r="S20" i="3308"/>
  <c r="C8" i="3308"/>
  <c r="C8" i="3309"/>
  <c r="AD22" i="3314" l="1"/>
  <c r="AE22" i="3314" s="1"/>
  <c r="AF22" i="3314" s="1"/>
  <c r="AC23" i="3314"/>
  <c r="AC23" i="3316"/>
  <c r="AD22" i="3316"/>
  <c r="AE22" i="3316" s="1"/>
  <c r="AF22" i="3316" s="1"/>
  <c r="AC23" i="3315"/>
  <c r="AD22" i="3315"/>
  <c r="AE22" i="3315" s="1"/>
  <c r="AF22" i="3315" s="1"/>
  <c r="AD23" i="3314" l="1"/>
  <c r="AE23" i="3314" s="1"/>
  <c r="AF23" i="3314" s="1"/>
  <c r="AC24" i="3314"/>
  <c r="AD23" i="3316"/>
  <c r="AE23" i="3316" s="1"/>
  <c r="AF23" i="3316" s="1"/>
  <c r="AC24" i="3316"/>
  <c r="AC24" i="3315"/>
  <c r="AD23" i="3315"/>
  <c r="AE23" i="3315" s="1"/>
  <c r="AF23" i="3315" s="1"/>
  <c r="AD24" i="3314" l="1"/>
  <c r="AE24" i="3314" s="1"/>
  <c r="AF24" i="3314" s="1"/>
  <c r="AC25" i="3314"/>
  <c r="AD24" i="3316"/>
  <c r="AE24" i="3316" s="1"/>
  <c r="AF24" i="3316" s="1"/>
  <c r="AC25" i="3316"/>
  <c r="AD25" i="3316" s="1"/>
  <c r="AE25" i="3316" s="1"/>
  <c r="AF25" i="3316" s="1"/>
  <c r="AC25" i="3315"/>
  <c r="AD24" i="3315"/>
  <c r="AE24" i="3315" s="1"/>
  <c r="AF24" i="3315" s="1"/>
  <c r="AD25" i="3314" l="1"/>
  <c r="AE25" i="3314" s="1"/>
  <c r="AF25" i="3314" s="1"/>
  <c r="AC26" i="3314"/>
  <c r="AC26" i="3315"/>
  <c r="AD25" i="3315"/>
  <c r="AE25" i="3315" s="1"/>
  <c r="AF25" i="3315" s="1"/>
  <c r="AD26" i="3314" l="1"/>
  <c r="AE26" i="3314" s="1"/>
  <c r="AF26" i="3314" s="1"/>
  <c r="AC27" i="3314"/>
  <c r="AC27" i="3315"/>
  <c r="AD26" i="3315"/>
  <c r="AE26" i="3315" s="1"/>
  <c r="AF26" i="3315" s="1"/>
  <c r="AD27" i="3314" l="1"/>
  <c r="AE27" i="3314" s="1"/>
  <c r="AF27" i="3314" s="1"/>
  <c r="AC28" i="3314"/>
  <c r="AC28" i="3315"/>
  <c r="AD27" i="3315"/>
  <c r="AE27" i="3315" s="1"/>
  <c r="AF27" i="3315" s="1"/>
  <c r="AD28" i="3314" l="1"/>
  <c r="AE28" i="3314" s="1"/>
  <c r="AF28" i="3314" s="1"/>
  <c r="AC29" i="3314"/>
  <c r="AD29" i="3314" s="1"/>
  <c r="AE29" i="3314" s="1"/>
  <c r="AF29" i="3314" s="1"/>
  <c r="AC29" i="3315"/>
  <c r="AD29" i="3315" s="1"/>
  <c r="AE29" i="3315" s="1"/>
  <c r="AF29" i="3315" s="1"/>
  <c r="AD28" i="3315"/>
  <c r="AE28" i="3315" s="1"/>
  <c r="AF28" i="3315" s="1"/>
  <c r="C9" i="3307"/>
  <c r="C8" i="3307"/>
  <c r="C10" i="3307"/>
  <c r="C12" i="3307" l="1"/>
  <c r="C13" i="3307"/>
  <c r="C14" i="3307"/>
  <c r="C15" i="3307"/>
  <c r="C16" i="3307"/>
  <c r="C17" i="3307"/>
  <c r="C18" i="3307"/>
  <c r="AB8" i="3304" l="1"/>
  <c r="AB9" i="3304"/>
  <c r="AB10" i="3304"/>
  <c r="AB11" i="3304"/>
  <c r="AB12" i="3304"/>
  <c r="AB13" i="3304"/>
  <c r="AB8" i="3305" l="1"/>
  <c r="AB9" i="3305"/>
  <c r="AB10" i="3305"/>
  <c r="AB11" i="3305"/>
  <c r="AB12" i="3305"/>
  <c r="AB13" i="3305"/>
  <c r="AB14" i="3305"/>
  <c r="AB15" i="3305"/>
  <c r="AB16" i="3305"/>
  <c r="AB17" i="3305"/>
  <c r="AB18" i="3305"/>
  <c r="AB19" i="3305"/>
  <c r="AB20" i="3305"/>
  <c r="AB8" i="3303" l="1"/>
  <c r="AB9" i="3303"/>
  <c r="AB10" i="3303"/>
  <c r="AB11" i="3303"/>
  <c r="AB12" i="3303"/>
  <c r="S17" i="3312" l="1"/>
  <c r="J17" i="3312"/>
  <c r="AB7" i="3312"/>
  <c r="AB6" i="3312"/>
  <c r="AC6" i="3312" s="1"/>
  <c r="AB7" i="3311"/>
  <c r="AB20" i="3311" s="1"/>
  <c r="AF20" i="3311" s="1"/>
  <c r="AB6" i="3311"/>
  <c r="AC6" i="3311" s="1"/>
  <c r="AB7" i="3310"/>
  <c r="AB6" i="3310"/>
  <c r="AC6" i="3310" s="1"/>
  <c r="S13" i="3309"/>
  <c r="J13" i="3309"/>
  <c r="AB7" i="3309"/>
  <c r="AB6" i="3309"/>
  <c r="AC6" i="3309" s="1"/>
  <c r="AD6" i="3309" s="1"/>
  <c r="AE6" i="3309" s="1"/>
  <c r="AF6" i="3309" s="1"/>
  <c r="AB17" i="3312" l="1"/>
  <c r="AF17" i="3312" s="1"/>
  <c r="AB16" i="3310"/>
  <c r="AF16" i="3310" s="1"/>
  <c r="AC7" i="3312"/>
  <c r="AC8" i="3312" s="1"/>
  <c r="AD6" i="3312"/>
  <c r="AE6" i="3312" s="1"/>
  <c r="AF6" i="3312" s="1"/>
  <c r="AC7" i="3311"/>
  <c r="AC8" i="3311" s="1"/>
  <c r="AD6" i="3311"/>
  <c r="AE6" i="3311" s="1"/>
  <c r="AF6" i="3311" s="1"/>
  <c r="AC7" i="3310"/>
  <c r="AC8" i="3310" s="1"/>
  <c r="AD6" i="3310"/>
  <c r="AE6" i="3310" s="1"/>
  <c r="AF6" i="3310" s="1"/>
  <c r="AC7" i="3309"/>
  <c r="AC8" i="3309" s="1"/>
  <c r="AB13" i="3309"/>
  <c r="AF13" i="3309" s="1"/>
  <c r="AB14" i="3304"/>
  <c r="J17" i="3304"/>
  <c r="C10" i="3305"/>
  <c r="C9" i="3305"/>
  <c r="C8" i="3305"/>
  <c r="C11" i="3305"/>
  <c r="AD8" i="3310" l="1"/>
  <c r="AE8" i="3310" s="1"/>
  <c r="AF8" i="3310" s="1"/>
  <c r="AC9" i="3310"/>
  <c r="AD8" i="3312"/>
  <c r="AE8" i="3312" s="1"/>
  <c r="AF8" i="3312" s="1"/>
  <c r="AC9" i="3312"/>
  <c r="AC9" i="3309"/>
  <c r="AD8" i="3309"/>
  <c r="AE8" i="3309" s="1"/>
  <c r="AF8" i="3309" s="1"/>
  <c r="AD8" i="3311"/>
  <c r="AE8" i="3311" s="1"/>
  <c r="AF8" i="3311" s="1"/>
  <c r="AC9" i="3311"/>
  <c r="AD7" i="3312"/>
  <c r="AE7" i="3312" s="1"/>
  <c r="AF7" i="3312" s="1"/>
  <c r="AD7" i="3311"/>
  <c r="AE7" i="3311" s="1"/>
  <c r="AF7" i="3311" s="1"/>
  <c r="AD7" i="3309"/>
  <c r="AE7" i="3309" s="1"/>
  <c r="AF7" i="3309" s="1"/>
  <c r="AD7" i="3310"/>
  <c r="AE7" i="3310" s="1"/>
  <c r="AF7" i="3310" s="1"/>
  <c r="C11" i="3304"/>
  <c r="C12" i="3304"/>
  <c r="C13" i="3304"/>
  <c r="C10" i="3304"/>
  <c r="C17" i="3305"/>
  <c r="C16" i="3305"/>
  <c r="C15" i="3305"/>
  <c r="C14" i="3305"/>
  <c r="C13" i="3305"/>
  <c r="C19" i="3305"/>
  <c r="AD9" i="3311" l="1"/>
  <c r="AE9" i="3311" s="1"/>
  <c r="AF9" i="3311" s="1"/>
  <c r="AC10" i="3311"/>
  <c r="AD9" i="3310"/>
  <c r="AE9" i="3310" s="1"/>
  <c r="AF9" i="3310" s="1"/>
  <c r="AC10" i="3310"/>
  <c r="AD9" i="3312"/>
  <c r="AE9" i="3312" s="1"/>
  <c r="AF9" i="3312" s="1"/>
  <c r="AC10" i="3312"/>
  <c r="AD9" i="3309"/>
  <c r="AE9" i="3309" s="1"/>
  <c r="AF9" i="3309" s="1"/>
  <c r="AC10" i="3309"/>
  <c r="AD10" i="3309" s="1"/>
  <c r="AE10" i="3309" s="1"/>
  <c r="AF10" i="3309" s="1"/>
  <c r="AC11" i="3310" l="1"/>
  <c r="AD10" i="3310"/>
  <c r="AE10" i="3310" s="1"/>
  <c r="AF10" i="3310" s="1"/>
  <c r="AD10" i="3312"/>
  <c r="AE10" i="3312" s="1"/>
  <c r="AF10" i="3312" s="1"/>
  <c r="AC11" i="3312"/>
  <c r="AD10" i="3311"/>
  <c r="AE10" i="3311" s="1"/>
  <c r="AF10" i="3311" s="1"/>
  <c r="AC11" i="3311"/>
  <c r="C8" i="3303"/>
  <c r="C11" i="3303"/>
  <c r="C10" i="3303"/>
  <c r="C9" i="3303"/>
  <c r="AD11" i="3312" l="1"/>
  <c r="AE11" i="3312" s="1"/>
  <c r="AF11" i="3312" s="1"/>
  <c r="AC12" i="3312"/>
  <c r="AD11" i="3311"/>
  <c r="AE11" i="3311" s="1"/>
  <c r="AF11" i="3311" s="1"/>
  <c r="AC12" i="3311"/>
  <c r="AC12" i="3310"/>
  <c r="AD11" i="3310"/>
  <c r="AE11" i="3310" s="1"/>
  <c r="AF11" i="3310" s="1"/>
  <c r="C9" i="3304"/>
  <c r="C8" i="3304"/>
  <c r="C18" i="3305"/>
  <c r="AD12" i="3311" l="1"/>
  <c r="AE12" i="3311" s="1"/>
  <c r="AF12" i="3311" s="1"/>
  <c r="AC13" i="3311"/>
  <c r="AD12" i="3312"/>
  <c r="AE12" i="3312" s="1"/>
  <c r="AF12" i="3312" s="1"/>
  <c r="AC13" i="3312"/>
  <c r="AD12" i="3310"/>
  <c r="AE12" i="3310" s="1"/>
  <c r="AF12" i="3310" s="1"/>
  <c r="AC13" i="3310"/>
  <c r="AD13" i="3310" s="1"/>
  <c r="AE13" i="3310" s="1"/>
  <c r="AF13" i="3310" s="1"/>
  <c r="AD13" i="3312" l="1"/>
  <c r="AE13" i="3312" s="1"/>
  <c r="AF13" i="3312" s="1"/>
  <c r="AC14" i="3312"/>
  <c r="AD14" i="3312" s="1"/>
  <c r="AE14" i="3312" s="1"/>
  <c r="AF14" i="3312" s="1"/>
  <c r="AD13" i="3311"/>
  <c r="AE13" i="3311" s="1"/>
  <c r="AF13" i="3311" s="1"/>
  <c r="AC14" i="3311"/>
  <c r="C11" i="3307"/>
  <c r="C12" i="3305"/>
  <c r="AD14" i="3311" l="1"/>
  <c r="AE14" i="3311" s="1"/>
  <c r="AF14" i="3311" s="1"/>
  <c r="AC15" i="3311"/>
  <c r="AC67" i="2436"/>
  <c r="AD67" i="2436" s="1"/>
  <c r="AE67" i="2436" s="1"/>
  <c r="AF67" i="2436" s="1"/>
  <c r="AD15" i="3311" l="1"/>
  <c r="AE15" i="3311" s="1"/>
  <c r="AF15" i="3311" s="1"/>
  <c r="AC16" i="3311"/>
  <c r="AB7" i="3308"/>
  <c r="AB20" i="3308" s="1"/>
  <c r="AF20" i="3308" s="1"/>
  <c r="AB6" i="3308"/>
  <c r="AC6" i="3308" s="1"/>
  <c r="S22" i="3307"/>
  <c r="J22" i="3307"/>
  <c r="AB7" i="3307"/>
  <c r="AB22" i="3307" s="1"/>
  <c r="AF22" i="3307" s="1"/>
  <c r="AB6" i="3307"/>
  <c r="AC6" i="3307" s="1"/>
  <c r="S11" i="3306"/>
  <c r="J11" i="3306"/>
  <c r="AB8" i="3306"/>
  <c r="AC8" i="3306" s="1"/>
  <c r="AD8" i="3306" s="1"/>
  <c r="AE8" i="3306" s="1"/>
  <c r="AF8" i="3306" s="1"/>
  <c r="AB7" i="3306"/>
  <c r="AB11" i="3306" s="1"/>
  <c r="AF11" i="3306" s="1"/>
  <c r="AB6" i="3306"/>
  <c r="AC6" i="3306" s="1"/>
  <c r="S23" i="3305"/>
  <c r="J23" i="3305"/>
  <c r="AB7" i="3305"/>
  <c r="AB6" i="3305"/>
  <c r="AC6" i="3305" s="1"/>
  <c r="S17" i="3304"/>
  <c r="AB7" i="3304"/>
  <c r="AB17" i="3304" s="1"/>
  <c r="AF17" i="3304" s="1"/>
  <c r="AB6" i="3304"/>
  <c r="AC6" i="3304" s="1"/>
  <c r="S15" i="3303"/>
  <c r="J15" i="3303"/>
  <c r="AB7" i="3303"/>
  <c r="AB15" i="3303" s="1"/>
  <c r="AF15" i="3303" s="1"/>
  <c r="AB6" i="3303"/>
  <c r="AC6" i="3303" s="1"/>
  <c r="AD16" i="3311" l="1"/>
  <c r="AE16" i="3311" s="1"/>
  <c r="AF16" i="3311" s="1"/>
  <c r="AC17" i="3311"/>
  <c r="AD17" i="3311" s="1"/>
  <c r="AE17" i="3311" s="1"/>
  <c r="AF17" i="3311" s="1"/>
  <c r="AB23" i="3305"/>
  <c r="AF23" i="3305" s="1"/>
  <c r="AC7" i="3308"/>
  <c r="AC8" i="3308" s="1"/>
  <c r="AD6" i="3308"/>
  <c r="AE6" i="3308" s="1"/>
  <c r="AF6" i="3308" s="1"/>
  <c r="AC7" i="3307"/>
  <c r="AC8" i="3307" s="1"/>
  <c r="AD6" i="3307"/>
  <c r="AE6" i="3307" s="1"/>
  <c r="AF6" i="3307" s="1"/>
  <c r="AC7" i="3306"/>
  <c r="AD7" i="3306" s="1"/>
  <c r="AE7" i="3306" s="1"/>
  <c r="AF7" i="3306" s="1"/>
  <c r="AD6" i="3306"/>
  <c r="AE6" i="3306" s="1"/>
  <c r="AF6" i="3306" s="1"/>
  <c r="AC7" i="3305"/>
  <c r="AC8" i="3305" s="1"/>
  <c r="AD6" i="3305"/>
  <c r="AE6" i="3305" s="1"/>
  <c r="AF6" i="3305" s="1"/>
  <c r="AC7" i="3304"/>
  <c r="AC8" i="3304" s="1"/>
  <c r="AD6" i="3304"/>
  <c r="AE6" i="3304" s="1"/>
  <c r="AF6" i="3304" s="1"/>
  <c r="AC7" i="3303"/>
  <c r="AC8" i="3303" s="1"/>
  <c r="AD6" i="3303"/>
  <c r="AE6" i="3303" s="1"/>
  <c r="AF6" i="3303" s="1"/>
  <c r="AD8" i="3304" l="1"/>
  <c r="AE8" i="3304" s="1"/>
  <c r="AF8" i="3304" s="1"/>
  <c r="AC9" i="3304"/>
  <c r="AC9" i="3308"/>
  <c r="AD8" i="3308"/>
  <c r="AE8" i="3308" s="1"/>
  <c r="AF8" i="3308" s="1"/>
  <c r="AD8" i="3303"/>
  <c r="AE8" i="3303" s="1"/>
  <c r="AF8" i="3303" s="1"/>
  <c r="AC9" i="3303"/>
  <c r="AC9" i="3307"/>
  <c r="AD8" i="3307"/>
  <c r="AE8" i="3307" s="1"/>
  <c r="AF8" i="3307" s="1"/>
  <c r="AD7" i="3308"/>
  <c r="AE7" i="3308" s="1"/>
  <c r="AF7" i="3308" s="1"/>
  <c r="AD8" i="3305"/>
  <c r="AE8" i="3305" s="1"/>
  <c r="AF8" i="3305" s="1"/>
  <c r="AC9" i="3305"/>
  <c r="AD7" i="3307"/>
  <c r="AE7" i="3307" s="1"/>
  <c r="AF7" i="3307" s="1"/>
  <c r="AD7" i="3305"/>
  <c r="AE7" i="3305" s="1"/>
  <c r="AF7" i="3305" s="1"/>
  <c r="AD7" i="3304"/>
  <c r="AE7" i="3304" s="1"/>
  <c r="AF7" i="3304" s="1"/>
  <c r="AD7" i="3303"/>
  <c r="AE7" i="3303" s="1"/>
  <c r="AF7" i="3303" s="1"/>
  <c r="AD9" i="3307" l="1"/>
  <c r="AE9" i="3307" s="1"/>
  <c r="AF9" i="3307" s="1"/>
  <c r="AC10" i="3307"/>
  <c r="AD9" i="3308"/>
  <c r="AE9" i="3308" s="1"/>
  <c r="AF9" i="3308" s="1"/>
  <c r="AC10" i="3308"/>
  <c r="AC10" i="3303"/>
  <c r="AD9" i="3303"/>
  <c r="AE9" i="3303" s="1"/>
  <c r="AF9" i="3303" s="1"/>
  <c r="AC10" i="3304"/>
  <c r="AD9" i="3304"/>
  <c r="AE9" i="3304" s="1"/>
  <c r="AF9" i="3304" s="1"/>
  <c r="AD9" i="3305"/>
  <c r="AE9" i="3305" s="1"/>
  <c r="AF9" i="3305" s="1"/>
  <c r="AC10" i="3305"/>
  <c r="AC11" i="3307" l="1"/>
  <c r="AD10" i="3307"/>
  <c r="AE10" i="3307" s="1"/>
  <c r="AF10" i="3307" s="1"/>
  <c r="AC11" i="3308"/>
  <c r="AD10" i="3308"/>
  <c r="AE10" i="3308" s="1"/>
  <c r="AF10" i="3308" s="1"/>
  <c r="AD10" i="3304"/>
  <c r="AE10" i="3304" s="1"/>
  <c r="AF10" i="3304" s="1"/>
  <c r="AC11" i="3304"/>
  <c r="AD10" i="3303"/>
  <c r="AE10" i="3303" s="1"/>
  <c r="AF10" i="3303" s="1"/>
  <c r="AC11" i="3303"/>
  <c r="AC11" i="3305"/>
  <c r="AD10" i="3305"/>
  <c r="AE10" i="3305" s="1"/>
  <c r="AF10" i="3305" s="1"/>
  <c r="AD11" i="3303" l="1"/>
  <c r="AE11" i="3303" s="1"/>
  <c r="AF11" i="3303" s="1"/>
  <c r="AC12" i="3303"/>
  <c r="AD12" i="3303" s="1"/>
  <c r="AE12" i="3303" s="1"/>
  <c r="AF12" i="3303" s="1"/>
  <c r="AD11" i="3308"/>
  <c r="AE11" i="3308" s="1"/>
  <c r="AF11" i="3308" s="1"/>
  <c r="AC12" i="3308"/>
  <c r="AD11" i="3304"/>
  <c r="AE11" i="3304" s="1"/>
  <c r="AF11" i="3304" s="1"/>
  <c r="AC12" i="3304"/>
  <c r="AD11" i="3307"/>
  <c r="AE11" i="3307" s="1"/>
  <c r="AF11" i="3307" s="1"/>
  <c r="AC12" i="3307"/>
  <c r="AC12" i="3305"/>
  <c r="AD11" i="3305"/>
  <c r="AE11" i="3305" s="1"/>
  <c r="AF11" i="3305" s="1"/>
  <c r="AD12" i="3307" l="1"/>
  <c r="AE12" i="3307" s="1"/>
  <c r="AF12" i="3307" s="1"/>
  <c r="AC13" i="3307"/>
  <c r="AD12" i="3308"/>
  <c r="AE12" i="3308" s="1"/>
  <c r="AF12" i="3308" s="1"/>
  <c r="AC13" i="3308"/>
  <c r="AD12" i="3304"/>
  <c r="AE12" i="3304" s="1"/>
  <c r="AF12" i="3304" s="1"/>
  <c r="AC13" i="3304"/>
  <c r="AC13" i="3305"/>
  <c r="AD12" i="3305"/>
  <c r="AE12" i="3305" s="1"/>
  <c r="AF12" i="3305" s="1"/>
  <c r="AD13" i="3308" l="1"/>
  <c r="AE13" i="3308" s="1"/>
  <c r="AF13" i="3308" s="1"/>
  <c r="AC14" i="3308"/>
  <c r="AD13" i="3304"/>
  <c r="AE13" i="3304" s="1"/>
  <c r="AF13" i="3304" s="1"/>
  <c r="AC14" i="3304"/>
  <c r="AD14" i="3304" s="1"/>
  <c r="AE14" i="3304" s="1"/>
  <c r="AF14" i="3304" s="1"/>
  <c r="AD13" i="3307"/>
  <c r="AE13" i="3307" s="1"/>
  <c r="AF13" i="3307" s="1"/>
  <c r="AC14" i="3307"/>
  <c r="AC14" i="3305"/>
  <c r="AD13" i="3305"/>
  <c r="AE13" i="3305" s="1"/>
  <c r="AF13" i="3305" s="1"/>
  <c r="AD14" i="3307" l="1"/>
  <c r="AE14" i="3307" s="1"/>
  <c r="AF14" i="3307" s="1"/>
  <c r="AC15" i="3307"/>
  <c r="AD14" i="3308"/>
  <c r="AE14" i="3308" s="1"/>
  <c r="AF14" i="3308" s="1"/>
  <c r="AC15" i="3308"/>
  <c r="AC15" i="3305"/>
  <c r="AD14" i="3305"/>
  <c r="AE14" i="3305" s="1"/>
  <c r="AF14" i="3305" s="1"/>
  <c r="AD15" i="3308" l="1"/>
  <c r="AE15" i="3308" s="1"/>
  <c r="AF15" i="3308" s="1"/>
  <c r="AC16" i="3308"/>
  <c r="AD15" i="3307"/>
  <c r="AE15" i="3307" s="1"/>
  <c r="AF15" i="3307" s="1"/>
  <c r="AC16" i="3307"/>
  <c r="AD15" i="3305"/>
  <c r="AE15" i="3305" s="1"/>
  <c r="AF15" i="3305" s="1"/>
  <c r="AC16" i="3305"/>
  <c r="AD16" i="3308" l="1"/>
  <c r="AE16" i="3308" s="1"/>
  <c r="AF16" i="3308" s="1"/>
  <c r="AC17" i="3308"/>
  <c r="AD17" i="3308" s="1"/>
  <c r="AE17" i="3308" s="1"/>
  <c r="AF17" i="3308" s="1"/>
  <c r="AD16" i="3307"/>
  <c r="AE16" i="3307" s="1"/>
  <c r="AF16" i="3307" s="1"/>
  <c r="AC17" i="3307"/>
  <c r="AC17" i="3305"/>
  <c r="AD16" i="3305"/>
  <c r="AE16" i="3305" s="1"/>
  <c r="AF16" i="3305" s="1"/>
  <c r="AD17" i="3307" l="1"/>
  <c r="AE17" i="3307" s="1"/>
  <c r="AF17" i="3307" s="1"/>
  <c r="AC18" i="3307"/>
  <c r="AC18" i="3305"/>
  <c r="AD17" i="3305"/>
  <c r="AE17" i="3305" s="1"/>
  <c r="AF17" i="3305" s="1"/>
  <c r="AD18" i="3307" l="1"/>
  <c r="AE18" i="3307" s="1"/>
  <c r="AF18" i="3307" s="1"/>
  <c r="AC19" i="3307"/>
  <c r="AD19" i="3307" s="1"/>
  <c r="AE19" i="3307" s="1"/>
  <c r="AF19" i="3307" s="1"/>
  <c r="AC19" i="3305"/>
  <c r="AD18" i="3305"/>
  <c r="AE18" i="3305" s="1"/>
  <c r="AF18" i="3305" s="1"/>
  <c r="AC20" i="3305" l="1"/>
  <c r="AD20" i="3305" s="1"/>
  <c r="AE20" i="3305" s="1"/>
  <c r="AF20" i="3305" s="1"/>
  <c r="AD19" i="3305"/>
  <c r="AE19" i="3305" s="1"/>
  <c r="AF19" i="3305" s="1"/>
  <c r="C68" i="2436" l="1"/>
  <c r="S12" i="3283" l="1"/>
  <c r="J12" i="3283"/>
  <c r="AB7" i="3283"/>
  <c r="AB12" i="3283" s="1"/>
  <c r="AF12" i="3283" s="1"/>
  <c r="AB6" i="3283"/>
  <c r="AC6" i="3283" s="1"/>
  <c r="AC7" i="3283" l="1"/>
  <c r="AD7" i="3283" s="1"/>
  <c r="AE7" i="3283" s="1"/>
  <c r="AF7" i="3283" s="1"/>
  <c r="AD6" i="3283"/>
  <c r="AE6" i="3283" s="1"/>
  <c r="AF6" i="3283" s="1"/>
  <c r="AB22" i="2436" l="1"/>
  <c r="AC22" i="2436" l="1"/>
  <c r="AD22" i="2436" l="1"/>
  <c r="AE22" i="2436" s="1"/>
  <c r="AF22" i="2436" s="1"/>
  <c r="C62" i="2436" l="1"/>
  <c r="C60" i="2436" l="1"/>
  <c r="C61" i="2436"/>
  <c r="C50" i="2436" l="1"/>
  <c r="C70" i="2436" l="1"/>
  <c r="AB70" i="2436"/>
  <c r="C59" i="2436" l="1"/>
  <c r="AC70" i="2436" l="1"/>
  <c r="AD70" i="2436" l="1"/>
  <c r="AE70" i="2436" s="1"/>
  <c r="AF70" i="2436" s="1"/>
  <c r="C71" i="2436" l="1"/>
  <c r="AB71" i="2436"/>
  <c r="AB69" i="2436" l="1"/>
  <c r="AC71" i="2436" l="1"/>
  <c r="AD71" i="2436" s="1"/>
  <c r="AE71" i="2436" s="1"/>
  <c r="AF71" i="2436" s="1"/>
  <c r="C74" i="2436" l="1"/>
  <c r="AB74" i="2436"/>
  <c r="C73" i="2436"/>
  <c r="AB73" i="2436"/>
  <c r="C72" i="2436"/>
  <c r="AB72" i="2436"/>
  <c r="AC69" i="2436" l="1"/>
  <c r="AD69" i="2436" l="1"/>
  <c r="AE69" i="2436" s="1"/>
  <c r="AF69" i="2436" s="1"/>
  <c r="AB75" i="2436" l="1"/>
  <c r="AC75" i="2436" s="1"/>
  <c r="AD75" i="2436" s="1"/>
  <c r="AE75" i="2436" s="1"/>
  <c r="AF75" i="2436" s="1"/>
  <c r="C75" i="2436"/>
  <c r="C57" i="2436" l="1"/>
  <c r="C58" i="2436"/>
  <c r="C22" i="2436"/>
  <c r="C76" i="2436" l="1"/>
  <c r="AB76" i="2436"/>
  <c r="AC76" i="2436" l="1"/>
  <c r="AD76" i="2436" l="1"/>
  <c r="AE76" i="2436" s="1"/>
  <c r="AF76" i="2436" s="1"/>
  <c r="C69" i="2436" l="1"/>
  <c r="C77" i="2436" l="1"/>
  <c r="AB77" i="2436"/>
  <c r="C78" i="2436" l="1"/>
  <c r="AB78" i="2436"/>
  <c r="AC78" i="2436" l="1"/>
  <c r="AD78" i="2436" s="1"/>
  <c r="AE78" i="2436" s="1"/>
  <c r="AF78" i="2436" s="1"/>
  <c r="AC77" i="2436" l="1"/>
  <c r="AD77" i="2436" s="1"/>
  <c r="AE77" i="2436" s="1"/>
  <c r="AF77" i="2436" s="1"/>
  <c r="AB79" i="2436" l="1"/>
  <c r="AC79" i="2436" s="1"/>
  <c r="AD79" i="2436" s="1"/>
  <c r="AE79" i="2436" s="1"/>
  <c r="AF79" i="2436" s="1"/>
  <c r="AB80" i="2436"/>
  <c r="AC80" i="2436" s="1"/>
  <c r="AD80" i="2436" s="1"/>
  <c r="AE80" i="2436" s="1"/>
  <c r="AF80" i="2436" s="1"/>
  <c r="C79" i="2436" l="1"/>
  <c r="C81" i="2436" l="1"/>
  <c r="AB81" i="2436"/>
  <c r="C82" i="2436"/>
  <c r="AB82" i="2436"/>
  <c r="AC81" i="2436" l="1"/>
  <c r="AC82" i="2436" l="1"/>
  <c r="AD81" i="2436"/>
  <c r="AE81" i="2436" s="1"/>
  <c r="AF81" i="2436" s="1"/>
  <c r="AD82" i="2436" l="1"/>
  <c r="AE82" i="2436" s="1"/>
  <c r="AF82" i="2436" s="1"/>
  <c r="C80" i="2436" l="1"/>
  <c r="C21" i="2436" l="1"/>
  <c r="C8" i="2436" l="1"/>
  <c r="AB8" i="2436"/>
  <c r="AC8" i="2436" s="1"/>
  <c r="AD8" i="2436" s="1"/>
  <c r="AE8" i="2436" s="1"/>
  <c r="AF8" i="2436" s="1"/>
  <c r="C9" i="2436"/>
  <c r="AB9" i="2436"/>
  <c r="C10" i="2436"/>
  <c r="AB10" i="2436"/>
  <c r="C11" i="2436"/>
  <c r="AB11" i="2436"/>
  <c r="C12" i="2436"/>
  <c r="AB12" i="2436"/>
  <c r="C13" i="2436"/>
  <c r="AB13" i="2436"/>
  <c r="AC9" i="2436" l="1"/>
  <c r="AC10" i="2436" s="1"/>
  <c r="AD10" i="2436" s="1"/>
  <c r="AE10" i="2436" s="1"/>
  <c r="AF10" i="2436" s="1"/>
  <c r="AD9" i="2436" l="1"/>
  <c r="AE9" i="2436" s="1"/>
  <c r="AF9" i="2436" s="1"/>
  <c r="AC11" i="2436"/>
  <c r="AD11" i="2436" l="1"/>
  <c r="AE11" i="2436" s="1"/>
  <c r="AF11" i="2436" s="1"/>
  <c r="AC12" i="2436"/>
  <c r="AD12" i="2436" l="1"/>
  <c r="AE12" i="2436" s="1"/>
  <c r="AF12" i="2436" s="1"/>
  <c r="AC13" i="2436"/>
  <c r="AD13" i="2436" s="1"/>
  <c r="AE13" i="2436" s="1"/>
  <c r="AF13" i="2436" s="1"/>
  <c r="C84" i="2436" l="1"/>
  <c r="AB84" i="2436"/>
  <c r="AC84" i="2436" l="1"/>
  <c r="AD84" i="2436" l="1"/>
  <c r="AE84" i="2436" s="1"/>
  <c r="AF84" i="2436" s="1"/>
  <c r="C20" i="2436"/>
  <c r="AB20" i="2436"/>
  <c r="AC20" i="2436" s="1"/>
  <c r="AD20" i="2436" l="1"/>
  <c r="AE20" i="2436" s="1"/>
  <c r="AF20" i="2436" s="1"/>
  <c r="C85" i="2436" l="1"/>
  <c r="AB85" i="2436"/>
  <c r="C86" i="2436" l="1"/>
  <c r="AB83" i="2436" l="1"/>
  <c r="AC83" i="2436" s="1"/>
  <c r="AD83" i="2436" s="1"/>
  <c r="AE83" i="2436" s="1"/>
  <c r="AF83" i="2436" s="1"/>
  <c r="AC85" i="2436" l="1"/>
  <c r="AD85" i="2436" s="1"/>
  <c r="AE85" i="2436" s="1"/>
  <c r="AF85" i="2436" s="1"/>
  <c r="C87" i="2436" l="1"/>
  <c r="C88" i="2436" l="1"/>
  <c r="AB14" i="2436" l="1"/>
  <c r="AB15" i="2436"/>
  <c r="AB16" i="2436"/>
  <c r="AB17" i="2436"/>
  <c r="C14" i="2436" l="1"/>
  <c r="C89" i="2436" l="1"/>
  <c r="AB89" i="2436"/>
  <c r="C15" i="2436" l="1"/>
  <c r="C16" i="2436"/>
  <c r="C83" i="2436" l="1"/>
  <c r="AC89" i="2436" l="1"/>
  <c r="AD89" i="2436" l="1"/>
  <c r="AE89" i="2436" s="1"/>
  <c r="AF89" i="2436" s="1"/>
  <c r="AB19" i="2436" l="1"/>
  <c r="C19" i="2436"/>
  <c r="AC19" i="2436" l="1"/>
  <c r="AD19" i="2436" l="1"/>
  <c r="AE19" i="2436" s="1"/>
  <c r="AF19" i="2436" s="1"/>
  <c r="C18" i="2436" l="1"/>
  <c r="C92" i="2436" l="1"/>
  <c r="C90" i="2436" l="1"/>
  <c r="C17" i="2436" l="1"/>
  <c r="C97" i="2436" l="1"/>
  <c r="C98" i="2436"/>
  <c r="C100" i="2436" l="1"/>
  <c r="C99" i="2436" l="1"/>
  <c r="S93" i="2436" l="1"/>
  <c r="C93" i="2436"/>
  <c r="C94" i="2436" l="1"/>
  <c r="C91" i="2436" l="1"/>
  <c r="AA18" i="2715" l="1"/>
  <c r="AA27" i="2715"/>
  <c r="AB27" i="2715" s="1"/>
  <c r="AC27" i="2715" s="1"/>
  <c r="AD27" i="2715" s="1"/>
  <c r="AE27" i="2715" s="1"/>
  <c r="AA33" i="2715"/>
  <c r="AA32" i="2715"/>
  <c r="AA36" i="2715"/>
  <c r="AA37" i="2715"/>
  <c r="AA26" i="2715"/>
  <c r="AA25" i="2715"/>
  <c r="AA30" i="2715"/>
  <c r="AA29" i="2715"/>
  <c r="AA19" i="2715"/>
  <c r="AA22" i="2715"/>
  <c r="AA21" i="2715"/>
  <c r="AA20" i="2715"/>
  <c r="AA28" i="2715"/>
  <c r="AA24" i="2715"/>
  <c r="AA23" i="2715"/>
  <c r="AA17" i="2715"/>
  <c r="AA16" i="2715"/>
  <c r="AA38" i="2715"/>
  <c r="AB38" i="2715" s="1"/>
  <c r="AC38" i="2715" s="1"/>
  <c r="AD38" i="2715" s="1"/>
  <c r="AE38" i="2715" s="1"/>
  <c r="AA34" i="2715"/>
  <c r="AA35" i="2715"/>
  <c r="AA15" i="2715"/>
  <c r="AA14" i="2715"/>
  <c r="AA13" i="2715"/>
  <c r="AA12" i="2715"/>
  <c r="AA11" i="2715"/>
  <c r="AA31" i="2715"/>
  <c r="AA10" i="2715"/>
  <c r="AA9" i="2715"/>
  <c r="AA8" i="2715"/>
  <c r="R45" i="2715"/>
  <c r="I45" i="2715"/>
  <c r="AA39" i="2715"/>
  <c r="AA7" i="2715"/>
  <c r="AA6" i="2715"/>
  <c r="AB6" i="2715" s="1"/>
  <c r="AA45" i="2715" l="1"/>
  <c r="AE45" i="2715" s="1"/>
  <c r="AB7" i="2715"/>
  <c r="AC7" i="2715" s="1"/>
  <c r="AD7" i="2715" s="1"/>
  <c r="AE7" i="2715" s="1"/>
  <c r="AC6" i="2715"/>
  <c r="AD6" i="2715" s="1"/>
  <c r="AE6" i="2715" s="1"/>
  <c r="AB39" i="2715" l="1"/>
  <c r="AC39" i="2715" s="1"/>
  <c r="AD39" i="2715" s="1"/>
  <c r="AE39" i="2715" s="1"/>
  <c r="AB8" i="2715" l="1"/>
  <c r="AB9" i="2715" l="1"/>
  <c r="AC8" i="2715"/>
  <c r="AD8" i="2715" s="1"/>
  <c r="AE8" i="2715" s="1"/>
  <c r="AB10" i="2715" l="1"/>
  <c r="AC9" i="2715"/>
  <c r="AD9" i="2715" s="1"/>
  <c r="AE9" i="2715" s="1"/>
  <c r="AB31" i="2715" l="1"/>
  <c r="AB11" i="2715"/>
  <c r="AC10" i="2715"/>
  <c r="AD10" i="2715" s="1"/>
  <c r="AE10" i="2715" s="1"/>
  <c r="AB35" i="2715" l="1"/>
  <c r="AB32" i="2715"/>
  <c r="AC31" i="2715"/>
  <c r="AD31" i="2715" s="1"/>
  <c r="AE31" i="2715" s="1"/>
  <c r="AB12" i="2715"/>
  <c r="AC11" i="2715"/>
  <c r="AD11" i="2715" s="1"/>
  <c r="AE11" i="2715" s="1"/>
  <c r="AC12" i="2715" l="1"/>
  <c r="AD12" i="2715" s="1"/>
  <c r="AE12" i="2715" s="1"/>
  <c r="AB13" i="2715"/>
  <c r="AC32" i="2715"/>
  <c r="AD32" i="2715" s="1"/>
  <c r="AE32" i="2715" s="1"/>
  <c r="AB33" i="2715"/>
  <c r="AC33" i="2715" s="1"/>
  <c r="AD33" i="2715" s="1"/>
  <c r="AE33" i="2715" s="1"/>
  <c r="AC35" i="2715"/>
  <c r="AD35" i="2715" s="1"/>
  <c r="AE35" i="2715" s="1"/>
  <c r="AB34" i="2715"/>
  <c r="AB36" i="2715" l="1"/>
  <c r="AC36" i="2715" s="1"/>
  <c r="AD36" i="2715" s="1"/>
  <c r="AE36" i="2715" s="1"/>
  <c r="AC34" i="2715"/>
  <c r="AD34" i="2715" s="1"/>
  <c r="AE34" i="2715" s="1"/>
  <c r="AB37" i="2715"/>
  <c r="AC37" i="2715" s="1"/>
  <c r="AD37" i="2715" s="1"/>
  <c r="AE37" i="2715" s="1"/>
  <c r="AC13" i="2715"/>
  <c r="AD13" i="2715" s="1"/>
  <c r="AE13" i="2715" s="1"/>
  <c r="AB14" i="2715"/>
  <c r="AC14" i="2715" l="1"/>
  <c r="AD14" i="2715" s="1"/>
  <c r="AE14" i="2715" s="1"/>
  <c r="AB15" i="2715"/>
  <c r="AC15" i="2715" l="1"/>
  <c r="AD15" i="2715" s="1"/>
  <c r="AE15" i="2715" s="1"/>
  <c r="AB16" i="2715"/>
  <c r="AB17" i="2715" l="1"/>
  <c r="AC16" i="2715"/>
  <c r="AD16" i="2715" s="1"/>
  <c r="AE16" i="2715" s="1"/>
  <c r="AB23" i="2715" l="1"/>
  <c r="AB18" i="2715"/>
  <c r="AC18" i="2715" s="1"/>
  <c r="AD18" i="2715" s="1"/>
  <c r="AE18" i="2715" s="1"/>
  <c r="AC17" i="2715"/>
  <c r="AD17" i="2715" s="1"/>
  <c r="AE17" i="2715" s="1"/>
  <c r="AC23" i="2715" l="1"/>
  <c r="AD23" i="2715" s="1"/>
  <c r="AE23" i="2715" s="1"/>
  <c r="AB24" i="2715"/>
  <c r="AB25" i="2715" l="1"/>
  <c r="AC24" i="2715"/>
  <c r="AD24" i="2715" s="1"/>
  <c r="AE24" i="2715" s="1"/>
  <c r="AB19" i="2715"/>
  <c r="AC19" i="2715" s="1"/>
  <c r="AD19" i="2715" s="1"/>
  <c r="AE19" i="2715" s="1"/>
  <c r="AB28" i="2715"/>
  <c r="AC28" i="2715" l="1"/>
  <c r="AD28" i="2715" s="1"/>
  <c r="AE28" i="2715" s="1"/>
  <c r="AB20" i="2715"/>
  <c r="AC25" i="2715"/>
  <c r="AD25" i="2715" s="1"/>
  <c r="AE25" i="2715" s="1"/>
  <c r="AB26" i="2715"/>
  <c r="AC26" i="2715" s="1"/>
  <c r="AD26" i="2715" s="1"/>
  <c r="AE26" i="2715" s="1"/>
  <c r="AB21" i="2715" l="1"/>
  <c r="AC20" i="2715"/>
  <c r="AD20" i="2715" s="1"/>
  <c r="AE20" i="2715" s="1"/>
  <c r="AB22" i="2715" l="1"/>
  <c r="AC21" i="2715"/>
  <c r="AD21" i="2715" s="1"/>
  <c r="AE21" i="2715" s="1"/>
  <c r="AC22" i="2715" l="1"/>
  <c r="AD22" i="2715" s="1"/>
  <c r="AE22" i="2715" s="1"/>
  <c r="AB29" i="2715"/>
  <c r="AC29" i="2715" l="1"/>
  <c r="AD29" i="2715" s="1"/>
  <c r="AE29" i="2715" s="1"/>
  <c r="AB30" i="2715"/>
  <c r="AC30" i="2715" s="1"/>
  <c r="AD30" i="2715" s="1"/>
  <c r="AE30" i="2715" s="1"/>
  <c r="AB6" i="2436" l="1"/>
  <c r="AC6" i="2436" s="1"/>
  <c r="AB7" i="2436"/>
  <c r="AD6" i="2353"/>
  <c r="AE6" i="2353" s="1"/>
  <c r="AF6" i="2353" s="1"/>
  <c r="AG6" i="2353" s="1"/>
  <c r="AH6" i="2353" s="1"/>
  <c r="AD7" i="2353"/>
  <c r="AD8" i="2353"/>
  <c r="I18" i="2353"/>
  <c r="T18" i="2353"/>
  <c r="AD6" i="2323"/>
  <c r="AE6" i="2323" s="1"/>
  <c r="AF6" i="2323" s="1"/>
  <c r="AG6" i="2323" s="1"/>
  <c r="AH6" i="2323" s="1"/>
  <c r="AD7" i="2323"/>
  <c r="AD8" i="2323"/>
  <c r="AD9" i="2323"/>
  <c r="AD10" i="2323"/>
  <c r="AD11" i="2323"/>
  <c r="AD12" i="2323"/>
  <c r="AD13" i="2323"/>
  <c r="AD14" i="2323"/>
  <c r="AD15" i="2323"/>
  <c r="AD16" i="2323"/>
  <c r="AD17" i="2323"/>
  <c r="AD18" i="2323"/>
  <c r="AD19" i="2323"/>
  <c r="AD20" i="2323"/>
  <c r="AD21" i="2323"/>
  <c r="AD22" i="2323"/>
  <c r="AD23" i="2323"/>
  <c r="AD24" i="2323"/>
  <c r="AD25" i="2323"/>
  <c r="AD26" i="2323"/>
  <c r="AD27" i="2323"/>
  <c r="AD28" i="2323"/>
  <c r="AD29" i="2323"/>
  <c r="AD30" i="2323"/>
  <c r="AD31" i="2323"/>
  <c r="AD32" i="2323"/>
  <c r="AD33" i="2323"/>
  <c r="AD34" i="2323"/>
  <c r="AD35" i="2323"/>
  <c r="AD36" i="2323"/>
  <c r="AD37" i="2323"/>
  <c r="I38" i="2323"/>
  <c r="T38" i="2323"/>
  <c r="AD6" i="2322"/>
  <c r="AE6" i="2322" s="1"/>
  <c r="AF6" i="2322" s="1"/>
  <c r="AG6" i="2322" s="1"/>
  <c r="AH6" i="2322" s="1"/>
  <c r="AD7" i="2322"/>
  <c r="AD8" i="2322"/>
  <c r="AD9" i="2322"/>
  <c r="AD10" i="2322"/>
  <c r="AD11" i="2322"/>
  <c r="AD12" i="2322"/>
  <c r="AD13" i="2322"/>
  <c r="AD14" i="2322"/>
  <c r="AD15" i="2322"/>
  <c r="AD16" i="2322"/>
  <c r="AD17" i="2322"/>
  <c r="AD18" i="2322"/>
  <c r="AD19" i="2322"/>
  <c r="AD20" i="2322"/>
  <c r="AD21" i="2322"/>
  <c r="AD22" i="2322"/>
  <c r="AD23" i="2322"/>
  <c r="AD24" i="2322"/>
  <c r="AD25" i="2322"/>
  <c r="AD26" i="2322"/>
  <c r="AD27" i="2322"/>
  <c r="AD28" i="2322"/>
  <c r="AD29" i="2322"/>
  <c r="AD30" i="2322"/>
  <c r="AD31" i="2322"/>
  <c r="AD32" i="2322"/>
  <c r="AD33" i="2322"/>
  <c r="AD34" i="2322"/>
  <c r="AD35" i="2322"/>
  <c r="AD36" i="2322"/>
  <c r="AD37" i="2322"/>
  <c r="AD38" i="2322"/>
  <c r="AD39" i="2322"/>
  <c r="AD40" i="2322"/>
  <c r="AD41" i="2322"/>
  <c r="AD42" i="2322"/>
  <c r="AD43" i="2322"/>
  <c r="AD44" i="2322"/>
  <c r="AD45" i="2322"/>
  <c r="AD46" i="2322"/>
  <c r="AD47" i="2322"/>
  <c r="AD48" i="2322"/>
  <c r="I49" i="2322"/>
  <c r="T49" i="2322"/>
  <c r="AD6" i="2321"/>
  <c r="AE6" i="2321" s="1"/>
  <c r="AF6" i="2321" s="1"/>
  <c r="AG6" i="2321" s="1"/>
  <c r="AH6" i="2321" s="1"/>
  <c r="AD7" i="2321"/>
  <c r="AD8" i="2321"/>
  <c r="AD9" i="2321"/>
  <c r="AD10" i="2321"/>
  <c r="AD11" i="2321"/>
  <c r="AD12" i="2321"/>
  <c r="AD13" i="2321"/>
  <c r="AD14" i="2321"/>
  <c r="AD15" i="2321"/>
  <c r="AD16" i="2321"/>
  <c r="AD17" i="2321"/>
  <c r="AD18" i="2321"/>
  <c r="AD19" i="2321"/>
  <c r="AD20" i="2321"/>
  <c r="AD21" i="2321"/>
  <c r="AD22" i="2321"/>
  <c r="AD23" i="2321"/>
  <c r="AD24" i="2321"/>
  <c r="AD25" i="2321"/>
  <c r="AD26" i="2321"/>
  <c r="AD27" i="2321"/>
  <c r="AD28" i="2321"/>
  <c r="AD29" i="2321"/>
  <c r="AD30" i="2321"/>
  <c r="AD31" i="2321"/>
  <c r="AD32" i="2321"/>
  <c r="AD33" i="2321"/>
  <c r="AD34" i="2321"/>
  <c r="I36" i="2321"/>
  <c r="T36" i="2321"/>
  <c r="AD6" i="2320"/>
  <c r="AE6" i="2320" s="1"/>
  <c r="AF6" i="2320" s="1"/>
  <c r="AG6" i="2320" s="1"/>
  <c r="AH6" i="2320" s="1"/>
  <c r="AD7" i="2320"/>
  <c r="AD8" i="2320"/>
  <c r="AD9" i="2320"/>
  <c r="AD10" i="2320"/>
  <c r="AD11" i="2320"/>
  <c r="AD12" i="2320"/>
  <c r="AD13" i="2320"/>
  <c r="AD14" i="2320"/>
  <c r="AD15" i="2320"/>
  <c r="AD16" i="2320"/>
  <c r="AD17" i="2320"/>
  <c r="AD18" i="2320"/>
  <c r="AD19" i="2320"/>
  <c r="AD20" i="2320"/>
  <c r="AD21" i="2320"/>
  <c r="AD22" i="2320"/>
  <c r="AD23" i="2320"/>
  <c r="AD24" i="2320"/>
  <c r="AD25" i="2320"/>
  <c r="AD26" i="2320"/>
  <c r="AD27" i="2320"/>
  <c r="AD28" i="2320"/>
  <c r="AD29" i="2320"/>
  <c r="AD30" i="2320"/>
  <c r="AD31" i="2320"/>
  <c r="AD32" i="2320"/>
  <c r="AD33" i="2320"/>
  <c r="AD34" i="2320"/>
  <c r="AD35" i="2320"/>
  <c r="AD36" i="2320"/>
  <c r="AD37" i="2320"/>
  <c r="AD38" i="2320"/>
  <c r="I39" i="2320"/>
  <c r="T39" i="2320"/>
  <c r="AD6" i="2317"/>
  <c r="AE6" i="2317" s="1"/>
  <c r="AD7" i="2317"/>
  <c r="AD8" i="2317"/>
  <c r="AD9" i="2317"/>
  <c r="AD10" i="2317"/>
  <c r="AD11" i="2317"/>
  <c r="AD12" i="2317"/>
  <c r="AD13" i="2317"/>
  <c r="AD14" i="2317"/>
  <c r="AD15" i="2317"/>
  <c r="AD16" i="2317"/>
  <c r="AD17" i="2317"/>
  <c r="AD18" i="2317"/>
  <c r="AD19" i="2317"/>
  <c r="AD20" i="2317"/>
  <c r="AD21" i="2317"/>
  <c r="AD22" i="2317"/>
  <c r="AD23" i="2317"/>
  <c r="AD24" i="2317"/>
  <c r="AD25" i="2317"/>
  <c r="AD26" i="2317"/>
  <c r="AD27" i="2317"/>
  <c r="AD28" i="2317"/>
  <c r="AD29" i="2317"/>
  <c r="AD30" i="2317"/>
  <c r="AD31" i="2317"/>
  <c r="AD32" i="2317"/>
  <c r="AD33" i="2317"/>
  <c r="AD34" i="2317"/>
  <c r="AD35" i="2317"/>
  <c r="AD36" i="2317"/>
  <c r="AD37" i="2317"/>
  <c r="AD38" i="2317"/>
  <c r="I39" i="2317"/>
  <c r="T39" i="2317"/>
  <c r="AD6" i="2344"/>
  <c r="AE6" i="2344" s="1"/>
  <c r="AF6" i="2344" s="1"/>
  <c r="AG6" i="2344" s="1"/>
  <c r="AH6" i="2344" s="1"/>
  <c r="AD7" i="2344"/>
  <c r="AD8" i="2344"/>
  <c r="AD9" i="2344"/>
  <c r="AD10" i="2344"/>
  <c r="AD11" i="2344"/>
  <c r="AD12" i="2344"/>
  <c r="AD13" i="2344"/>
  <c r="AD14" i="2344"/>
  <c r="AD15" i="2344"/>
  <c r="AD16" i="2344"/>
  <c r="AD17" i="2344"/>
  <c r="AD18" i="2344"/>
  <c r="I21" i="2344"/>
  <c r="T21" i="2344"/>
  <c r="AD6" i="2316"/>
  <c r="AE6" i="2316" s="1"/>
  <c r="AF6" i="2316" s="1"/>
  <c r="AG6" i="2316" s="1"/>
  <c r="AH6" i="2316" s="1"/>
  <c r="AD7" i="2316"/>
  <c r="AD8" i="2316"/>
  <c r="AD9" i="2316"/>
  <c r="AD10" i="2316"/>
  <c r="AD11" i="2316"/>
  <c r="AD12" i="2316"/>
  <c r="AD13" i="2316"/>
  <c r="AD14" i="2316"/>
  <c r="AD15" i="2316"/>
  <c r="AD16" i="2316"/>
  <c r="AD17" i="2316"/>
  <c r="AD18" i="2316"/>
  <c r="AD19" i="2316"/>
  <c r="AD20" i="2316"/>
  <c r="AD21" i="2316"/>
  <c r="AD22" i="2316"/>
  <c r="AD23" i="2316"/>
  <c r="AD24" i="2316"/>
  <c r="AD25" i="2316"/>
  <c r="AD26" i="2316"/>
  <c r="AD27" i="2316"/>
  <c r="AD28" i="2316"/>
  <c r="AD29" i="2316"/>
  <c r="AD30" i="2316"/>
  <c r="AD31" i="2316"/>
  <c r="AD32" i="2316"/>
  <c r="AD33" i="2316"/>
  <c r="AD34" i="2316"/>
  <c r="AD35" i="2316"/>
  <c r="AD36" i="2316"/>
  <c r="AD37" i="2316"/>
  <c r="AD38" i="2316"/>
  <c r="AD39" i="2316"/>
  <c r="AD40" i="2316"/>
  <c r="AD41" i="2316"/>
  <c r="AD42" i="2316"/>
  <c r="AD43" i="2316"/>
  <c r="AD44" i="2316"/>
  <c r="AD45" i="2316"/>
  <c r="AD46" i="2316"/>
  <c r="AD47" i="2316"/>
  <c r="AD48" i="2316"/>
  <c r="AD49" i="2316"/>
  <c r="AD50" i="2316"/>
  <c r="AD51" i="2316"/>
  <c r="AD52" i="2316"/>
  <c r="AD53" i="2316"/>
  <c r="I54" i="2316"/>
  <c r="T54" i="2316"/>
  <c r="AD6" i="2315"/>
  <c r="AE6" i="2315" s="1"/>
  <c r="AF6" i="2315" s="1"/>
  <c r="AG6" i="2315" s="1"/>
  <c r="AH6" i="2315" s="1"/>
  <c r="AD7" i="2315"/>
  <c r="AD8" i="2315"/>
  <c r="AD9" i="2315"/>
  <c r="AD10" i="2315"/>
  <c r="AD11" i="2315"/>
  <c r="AD12" i="2315"/>
  <c r="AD13" i="2315"/>
  <c r="AD14" i="2315"/>
  <c r="AD15" i="2315"/>
  <c r="AD16" i="2315"/>
  <c r="AD17" i="2315"/>
  <c r="AD18" i="2315"/>
  <c r="AD19" i="2315"/>
  <c r="AD20" i="2315"/>
  <c r="AD21" i="2315"/>
  <c r="AD22" i="2315"/>
  <c r="AD23" i="2315"/>
  <c r="AD24" i="2315"/>
  <c r="AD25" i="2315"/>
  <c r="AD26" i="2315"/>
  <c r="AD27" i="2315"/>
  <c r="AD28" i="2315"/>
  <c r="AD29" i="2315"/>
  <c r="AD30" i="2315"/>
  <c r="AD31" i="2315"/>
  <c r="AD32" i="2315"/>
  <c r="AD33" i="2315"/>
  <c r="AD34" i="2315"/>
  <c r="AD35" i="2315"/>
  <c r="AD36" i="2315"/>
  <c r="AD37" i="2315"/>
  <c r="AD38" i="2315"/>
  <c r="AD39" i="2315"/>
  <c r="AD40" i="2315"/>
  <c r="AD41" i="2315"/>
  <c r="AD42" i="2315"/>
  <c r="AD43" i="2315"/>
  <c r="AD44" i="2315"/>
  <c r="AD45" i="2315"/>
  <c r="AD46" i="2315"/>
  <c r="AD47" i="2315"/>
  <c r="AD48" i="2315"/>
  <c r="AD49" i="2315"/>
  <c r="AD50" i="2315"/>
  <c r="AD51" i="2315"/>
  <c r="AD52" i="2315"/>
  <c r="I53" i="2315"/>
  <c r="T53" i="2315"/>
  <c r="AD6" i="2314"/>
  <c r="AE6" i="2314" s="1"/>
  <c r="AF6" i="2314" s="1"/>
  <c r="AG6" i="2314" s="1"/>
  <c r="AD7" i="2314"/>
  <c r="AD8" i="2314"/>
  <c r="AD9" i="2314"/>
  <c r="AD10" i="2314"/>
  <c r="AD11" i="2314"/>
  <c r="AD12" i="2314"/>
  <c r="AD13" i="2314"/>
  <c r="AD14" i="2314"/>
  <c r="AD15" i="2314"/>
  <c r="AD16" i="2314"/>
  <c r="AD17" i="2314"/>
  <c r="AD18" i="2314"/>
  <c r="AD19" i="2314"/>
  <c r="AD20" i="2314"/>
  <c r="AD21" i="2314"/>
  <c r="AD22" i="2314"/>
  <c r="AD23" i="2314"/>
  <c r="AD24" i="2314"/>
  <c r="AD25" i="2314"/>
  <c r="AD26" i="2314"/>
  <c r="AD27" i="2314"/>
  <c r="AD28" i="2314"/>
  <c r="AD29" i="2314"/>
  <c r="AD30" i="2314"/>
  <c r="AD31" i="2314"/>
  <c r="AD32" i="2314"/>
  <c r="AD33" i="2314"/>
  <c r="AD34" i="2314"/>
  <c r="AD35" i="2314"/>
  <c r="AD36" i="2314"/>
  <c r="AD37" i="2314"/>
  <c r="AD38" i="2314"/>
  <c r="AD39" i="2314"/>
  <c r="AD40" i="2314"/>
  <c r="AD41" i="2314"/>
  <c r="AD42" i="2314"/>
  <c r="AD43" i="2314"/>
  <c r="I44" i="2314"/>
  <c r="T44" i="2314"/>
  <c r="AD6" i="2313"/>
  <c r="AE6" i="2313" s="1"/>
  <c r="AD7" i="2313"/>
  <c r="AD8" i="2313"/>
  <c r="AD9" i="2313"/>
  <c r="AD10" i="2313"/>
  <c r="AD11" i="2313"/>
  <c r="AD12" i="2313"/>
  <c r="AD13" i="2313"/>
  <c r="AD14" i="2313"/>
  <c r="AD15" i="2313"/>
  <c r="AD16" i="2313"/>
  <c r="AD17" i="2313"/>
  <c r="AD18" i="2313"/>
  <c r="AD19" i="2313"/>
  <c r="AD20" i="2313"/>
  <c r="AD21" i="2313"/>
  <c r="AD22" i="2313"/>
  <c r="AD23" i="2313"/>
  <c r="AD24" i="2313"/>
  <c r="AD25" i="2313"/>
  <c r="AD26" i="2313"/>
  <c r="AD27" i="2313"/>
  <c r="AD28" i="2313"/>
  <c r="AD29" i="2313"/>
  <c r="AD30" i="2313"/>
  <c r="AD31" i="2313"/>
  <c r="AD32" i="2313"/>
  <c r="AD33" i="2313"/>
  <c r="AD34" i="2313"/>
  <c r="AD35" i="2313"/>
  <c r="AD36" i="2313"/>
  <c r="AD37" i="2313"/>
  <c r="AD38" i="2313"/>
  <c r="I39" i="2313"/>
  <c r="T39" i="2313"/>
  <c r="AD6" i="2312"/>
  <c r="AE6" i="2312" s="1"/>
  <c r="AD7" i="2312"/>
  <c r="AD8" i="2312"/>
  <c r="AD9" i="2312"/>
  <c r="AD10" i="2312"/>
  <c r="AD11" i="2312"/>
  <c r="AD12" i="2312"/>
  <c r="AD13" i="2312"/>
  <c r="AD14" i="2312"/>
  <c r="AD15" i="2312"/>
  <c r="AD16" i="2312"/>
  <c r="AD17" i="2312"/>
  <c r="AD18" i="2312"/>
  <c r="AD19" i="2312"/>
  <c r="AD20" i="2312"/>
  <c r="AD21" i="2312"/>
  <c r="AD22" i="2312"/>
  <c r="AD23" i="2312"/>
  <c r="AD24" i="2312"/>
  <c r="AD25" i="2312"/>
  <c r="AD26" i="2312"/>
  <c r="AD27" i="2312"/>
  <c r="AD28" i="2312"/>
  <c r="AD29" i="2312"/>
  <c r="AD30" i="2312"/>
  <c r="AD31" i="2312"/>
  <c r="AD32" i="2312"/>
  <c r="AD33" i="2312"/>
  <c r="AD34" i="2312"/>
  <c r="AD35" i="2312"/>
  <c r="AD36" i="2312"/>
  <c r="AD37" i="2312"/>
  <c r="AD38" i="2312"/>
  <c r="AD39" i="2312"/>
  <c r="AD40" i="2312"/>
  <c r="AD41" i="2312"/>
  <c r="AD42" i="2312"/>
  <c r="AD43" i="2312"/>
  <c r="AD44" i="2312"/>
  <c r="I45" i="2312"/>
  <c r="T45" i="2312"/>
  <c r="AH6" i="2314"/>
  <c r="AE7" i="2316" l="1"/>
  <c r="AF7" i="2316" s="1"/>
  <c r="AG7" i="2316" s="1"/>
  <c r="AH7" i="2316" s="1"/>
  <c r="AD21" i="2344"/>
  <c r="AH21" i="2344" s="1"/>
  <c r="AE7" i="2314"/>
  <c r="AF7" i="2314" s="1"/>
  <c r="AG7" i="2314" s="1"/>
  <c r="AH7" i="2314" s="1"/>
  <c r="AE7" i="2320"/>
  <c r="AF7" i="2320" s="1"/>
  <c r="AG7" i="2320" s="1"/>
  <c r="AH7" i="2320" s="1"/>
  <c r="AE7" i="2353"/>
  <c r="AF7" i="2353" s="1"/>
  <c r="AG7" i="2353" s="1"/>
  <c r="AH7" i="2353" s="1"/>
  <c r="AD54" i="2316"/>
  <c r="AH54" i="2316" s="1"/>
  <c r="AD53" i="2315"/>
  <c r="AH53" i="2315" s="1"/>
  <c r="AE7" i="2323"/>
  <c r="AF7" i="2323" s="1"/>
  <c r="AG7" i="2323" s="1"/>
  <c r="AH7" i="2323" s="1"/>
  <c r="AD49" i="2322"/>
  <c r="AH49" i="2322" s="1"/>
  <c r="AE7" i="2322"/>
  <c r="AF7" i="2322" s="1"/>
  <c r="AG7" i="2322" s="1"/>
  <c r="AH7" i="2322" s="1"/>
  <c r="AE7" i="2315"/>
  <c r="AF7" i="2315" s="1"/>
  <c r="AG7" i="2315" s="1"/>
  <c r="AH7" i="2315" s="1"/>
  <c r="AE7" i="2312"/>
  <c r="AF7" i="2312" s="1"/>
  <c r="AG7" i="2312" s="1"/>
  <c r="AH7" i="2312" s="1"/>
  <c r="AF6" i="2312"/>
  <c r="AG6" i="2312" s="1"/>
  <c r="AH6" i="2312" s="1"/>
  <c r="AD38" i="2323"/>
  <c r="AH38" i="2323" s="1"/>
  <c r="AE7" i="2317"/>
  <c r="AF6" i="2317"/>
  <c r="AG6" i="2317" s="1"/>
  <c r="AH6" i="2317" s="1"/>
  <c r="AD45" i="2312"/>
  <c r="AH45" i="2312" s="1"/>
  <c r="AD39" i="2317"/>
  <c r="AH39" i="2317" s="1"/>
  <c r="AD36" i="2321"/>
  <c r="AH36" i="2321" s="1"/>
  <c r="AE7" i="2321"/>
  <c r="AF7" i="2321" s="1"/>
  <c r="AG7" i="2321" s="1"/>
  <c r="AH7" i="2321" s="1"/>
  <c r="AD39" i="2313"/>
  <c r="AH39" i="2313" s="1"/>
  <c r="AE7" i="2313"/>
  <c r="AF7" i="2313" s="1"/>
  <c r="AG7" i="2313" s="1"/>
  <c r="AH7" i="2313" s="1"/>
  <c r="AF6" i="2313"/>
  <c r="AG6" i="2313" s="1"/>
  <c r="AH6" i="2313" s="1"/>
  <c r="AD44" i="2314"/>
  <c r="AH44" i="2314" s="1"/>
  <c r="AE7" i="2344"/>
  <c r="AD39" i="2320"/>
  <c r="AH39" i="2320" s="1"/>
  <c r="AD18" i="2353"/>
  <c r="AH18" i="2353" s="1"/>
  <c r="AD6" i="2436"/>
  <c r="AE6" i="2436" s="1"/>
  <c r="AF6" i="2436" s="1"/>
  <c r="AC7" i="2436"/>
  <c r="AC14" i="2436" l="1"/>
  <c r="AC15" i="2436" s="1"/>
  <c r="AE8" i="2322"/>
  <c r="AF8" i="2322" s="1"/>
  <c r="AG8" i="2322" s="1"/>
  <c r="AH8" i="2322" s="1"/>
  <c r="AE8" i="2316"/>
  <c r="AF8" i="2316" s="1"/>
  <c r="AG8" i="2316" s="1"/>
  <c r="AH8" i="2316" s="1"/>
  <c r="AE8" i="2312"/>
  <c r="AF8" i="2312" s="1"/>
  <c r="AG8" i="2312" s="1"/>
  <c r="AH8" i="2312" s="1"/>
  <c r="AE8" i="2353"/>
  <c r="AF8" i="2353" s="1"/>
  <c r="AG8" i="2353" s="1"/>
  <c r="AH8" i="2353" s="1"/>
  <c r="AE8" i="2314"/>
  <c r="AE8" i="2320"/>
  <c r="AF8" i="2320" s="1"/>
  <c r="AG8" i="2320" s="1"/>
  <c r="AH8" i="2320" s="1"/>
  <c r="AE8" i="2315"/>
  <c r="AF8" i="2315" s="1"/>
  <c r="AG8" i="2315" s="1"/>
  <c r="AH8" i="2315" s="1"/>
  <c r="AE8" i="2323"/>
  <c r="AE9" i="2323" s="1"/>
  <c r="AE8" i="2321"/>
  <c r="AF8" i="2321" s="1"/>
  <c r="AG8" i="2321" s="1"/>
  <c r="AH8" i="2321" s="1"/>
  <c r="AE8" i="2344"/>
  <c r="AF7" i="2344"/>
  <c r="AG7" i="2344" s="1"/>
  <c r="AH7" i="2344" s="1"/>
  <c r="AE8" i="2313"/>
  <c r="AF7" i="2317"/>
  <c r="AG7" i="2317" s="1"/>
  <c r="AH7" i="2317" s="1"/>
  <c r="AE8" i="2317"/>
  <c r="AE9" i="2312"/>
  <c r="AD7" i="2436"/>
  <c r="AE7" i="2436" s="1"/>
  <c r="AF7" i="2436" s="1"/>
  <c r="AD14" i="2436" l="1"/>
  <c r="AE14" i="2436" s="1"/>
  <c r="AF14" i="2436" s="1"/>
  <c r="AD15" i="2436"/>
  <c r="AE15" i="2436" s="1"/>
  <c r="AF15" i="2436" s="1"/>
  <c r="AC16" i="2436"/>
  <c r="AE9" i="2322"/>
  <c r="AF9" i="2322" s="1"/>
  <c r="AG9" i="2322" s="1"/>
  <c r="AH9" i="2322" s="1"/>
  <c r="AE9" i="2315"/>
  <c r="AE10" i="2315" s="1"/>
  <c r="AE9" i="2316"/>
  <c r="AE9" i="2320"/>
  <c r="AE10" i="2320" s="1"/>
  <c r="AE9" i="2321"/>
  <c r="AE10" i="2321" s="1"/>
  <c r="AE9" i="2314"/>
  <c r="AF8" i="2314"/>
  <c r="AG8" i="2314" s="1"/>
  <c r="AH8" i="2314" s="1"/>
  <c r="AF8" i="2323"/>
  <c r="AG8" i="2323" s="1"/>
  <c r="AH8" i="2323" s="1"/>
  <c r="AE10" i="2322"/>
  <c r="AE10" i="2323"/>
  <c r="AF9" i="2323"/>
  <c r="AG9" i="2323" s="1"/>
  <c r="AH9" i="2323" s="1"/>
  <c r="AE10" i="2312"/>
  <c r="AF9" i="2312"/>
  <c r="AG9" i="2312" s="1"/>
  <c r="AH9" i="2312" s="1"/>
  <c r="AF8" i="2317"/>
  <c r="AG8" i="2317" s="1"/>
  <c r="AH8" i="2317" s="1"/>
  <c r="AE9" i="2317"/>
  <c r="AF8" i="2313"/>
  <c r="AG8" i="2313" s="1"/>
  <c r="AH8" i="2313" s="1"/>
  <c r="AE9" i="2313"/>
  <c r="AF8" i="2344"/>
  <c r="AG8" i="2344" s="1"/>
  <c r="AH8" i="2344" s="1"/>
  <c r="AE9" i="2344"/>
  <c r="AC17" i="2436" l="1"/>
  <c r="AD16" i="2436"/>
  <c r="AE16" i="2436" s="1"/>
  <c r="AF16" i="2436" s="1"/>
  <c r="AF9" i="2315"/>
  <c r="AG9" i="2315" s="1"/>
  <c r="AH9" i="2315" s="1"/>
  <c r="AF9" i="2320"/>
  <c r="AG9" i="2320" s="1"/>
  <c r="AH9" i="2320" s="1"/>
  <c r="AF9" i="2321"/>
  <c r="AG9" i="2321" s="1"/>
  <c r="AH9" i="2321" s="1"/>
  <c r="AF9" i="2316"/>
  <c r="AG9" i="2316" s="1"/>
  <c r="AH9" i="2316" s="1"/>
  <c r="AE10" i="2316"/>
  <c r="AF9" i="2314"/>
  <c r="AG9" i="2314" s="1"/>
  <c r="AH9" i="2314" s="1"/>
  <c r="AE10" i="2314"/>
  <c r="AF9" i="2344"/>
  <c r="AG9" i="2344" s="1"/>
  <c r="AH9" i="2344" s="1"/>
  <c r="AE10" i="2344"/>
  <c r="AF9" i="2317"/>
  <c r="AG9" i="2317" s="1"/>
  <c r="AH9" i="2317" s="1"/>
  <c r="AE10" i="2317"/>
  <c r="AF10" i="2312"/>
  <c r="AG10" i="2312" s="1"/>
  <c r="AH10" i="2312" s="1"/>
  <c r="AE11" i="2312"/>
  <c r="AF10" i="2323"/>
  <c r="AG10" i="2323" s="1"/>
  <c r="AH10" i="2323" s="1"/>
  <c r="AE11" i="2323"/>
  <c r="AF10" i="2320"/>
  <c r="AG10" i="2320" s="1"/>
  <c r="AH10" i="2320" s="1"/>
  <c r="AE11" i="2320"/>
  <c r="AE10" i="2313"/>
  <c r="AF9" i="2313"/>
  <c r="AG9" i="2313" s="1"/>
  <c r="AH9" i="2313" s="1"/>
  <c r="AF10" i="2315"/>
  <c r="AG10" i="2315" s="1"/>
  <c r="AH10" i="2315" s="1"/>
  <c r="AE11" i="2315"/>
  <c r="AF10" i="2321"/>
  <c r="AG10" i="2321" s="1"/>
  <c r="AH10" i="2321" s="1"/>
  <c r="AE11" i="2321"/>
  <c r="AF10" i="2322"/>
  <c r="AG10" i="2322" s="1"/>
  <c r="AH10" i="2322" s="1"/>
  <c r="AE11" i="2322"/>
  <c r="AD17" i="2436" l="1"/>
  <c r="AE17" i="2436" s="1"/>
  <c r="AF17" i="2436" s="1"/>
  <c r="AE11" i="2316"/>
  <c r="AF10" i="2316"/>
  <c r="AG10" i="2316" s="1"/>
  <c r="AH10" i="2316" s="1"/>
  <c r="AE11" i="2314"/>
  <c r="AF10" i="2314"/>
  <c r="AG10" i="2314" s="1"/>
  <c r="AH10" i="2314" s="1"/>
  <c r="AF11" i="2323"/>
  <c r="AG11" i="2323" s="1"/>
  <c r="AH11" i="2323" s="1"/>
  <c r="AE12" i="2323"/>
  <c r="AE11" i="2317"/>
  <c r="AF10" i="2317"/>
  <c r="AG10" i="2317" s="1"/>
  <c r="AH10" i="2317" s="1"/>
  <c r="AE11" i="2313"/>
  <c r="AF10" i="2313"/>
  <c r="AG10" i="2313" s="1"/>
  <c r="AH10" i="2313" s="1"/>
  <c r="AF11" i="2321"/>
  <c r="AG11" i="2321" s="1"/>
  <c r="AH11" i="2321" s="1"/>
  <c r="AE12" i="2321"/>
  <c r="AF11" i="2322"/>
  <c r="AG11" i="2322" s="1"/>
  <c r="AH11" i="2322" s="1"/>
  <c r="AE12" i="2322"/>
  <c r="AF11" i="2315"/>
  <c r="AG11" i="2315" s="1"/>
  <c r="AH11" i="2315" s="1"/>
  <c r="AE12" i="2315"/>
  <c r="AF11" i="2320"/>
  <c r="AG11" i="2320" s="1"/>
  <c r="AH11" i="2320" s="1"/>
  <c r="AE12" i="2320"/>
  <c r="AF11" i="2312"/>
  <c r="AG11" i="2312" s="1"/>
  <c r="AH11" i="2312" s="1"/>
  <c r="AE12" i="2312"/>
  <c r="AE11" i="2344"/>
  <c r="AF10" i="2344"/>
  <c r="AG10" i="2344" s="1"/>
  <c r="AH10" i="2344" s="1"/>
  <c r="AE12" i="2316" l="1"/>
  <c r="AF11" i="2316"/>
  <c r="AG11" i="2316" s="1"/>
  <c r="AH11" i="2316" s="1"/>
  <c r="AE12" i="2314"/>
  <c r="AF11" i="2314"/>
  <c r="AG11" i="2314" s="1"/>
  <c r="AH11" i="2314" s="1"/>
  <c r="AF11" i="2313"/>
  <c r="AG11" i="2313" s="1"/>
  <c r="AH11" i="2313" s="1"/>
  <c r="AE12" i="2313"/>
  <c r="AE13" i="2320"/>
  <c r="AF12" i="2320"/>
  <c r="AG12" i="2320" s="1"/>
  <c r="AH12" i="2320" s="1"/>
  <c r="AE13" i="2315"/>
  <c r="AF12" i="2315"/>
  <c r="AG12" i="2315" s="1"/>
  <c r="AH12" i="2315" s="1"/>
  <c r="AF12" i="2321"/>
  <c r="AG12" i="2321" s="1"/>
  <c r="AH12" i="2321" s="1"/>
  <c r="AE13" i="2321"/>
  <c r="AE13" i="2312"/>
  <c r="AF12" i="2312"/>
  <c r="AG12" i="2312" s="1"/>
  <c r="AH12" i="2312" s="1"/>
  <c r="AF12" i="2322"/>
  <c r="AG12" i="2322" s="1"/>
  <c r="AH12" i="2322" s="1"/>
  <c r="AE13" i="2322"/>
  <c r="AE13" i="2323"/>
  <c r="AF12" i="2323"/>
  <c r="AG12" i="2323" s="1"/>
  <c r="AH12" i="2323" s="1"/>
  <c r="AE12" i="2344"/>
  <c r="AF11" i="2344"/>
  <c r="AG11" i="2344" s="1"/>
  <c r="AH11" i="2344" s="1"/>
  <c r="AF11" i="2317"/>
  <c r="AG11" i="2317" s="1"/>
  <c r="AH11" i="2317" s="1"/>
  <c r="AE12" i="2317"/>
  <c r="AE13" i="2316" l="1"/>
  <c r="AF12" i="2316"/>
  <c r="AG12" i="2316" s="1"/>
  <c r="AH12" i="2316" s="1"/>
  <c r="AF12" i="2314"/>
  <c r="AG12" i="2314" s="1"/>
  <c r="AH12" i="2314" s="1"/>
  <c r="AE13" i="2314"/>
  <c r="AF12" i="2317"/>
  <c r="AG12" i="2317" s="1"/>
  <c r="AH12" i="2317" s="1"/>
  <c r="AE13" i="2317"/>
  <c r="AF13" i="2321"/>
  <c r="AG13" i="2321" s="1"/>
  <c r="AH13" i="2321" s="1"/>
  <c r="AE14" i="2321"/>
  <c r="AF13" i="2323"/>
  <c r="AG13" i="2323" s="1"/>
  <c r="AH13" i="2323" s="1"/>
  <c r="AE14" i="2323"/>
  <c r="AF13" i="2322"/>
  <c r="AG13" i="2322" s="1"/>
  <c r="AH13" i="2322" s="1"/>
  <c r="AE14" i="2322"/>
  <c r="AF12" i="2313"/>
  <c r="AG12" i="2313" s="1"/>
  <c r="AH12" i="2313" s="1"/>
  <c r="AE13" i="2313"/>
  <c r="AF13" i="2320"/>
  <c r="AG13" i="2320" s="1"/>
  <c r="AH13" i="2320" s="1"/>
  <c r="AE14" i="2320"/>
  <c r="AF12" i="2344"/>
  <c r="AG12" i="2344" s="1"/>
  <c r="AH12" i="2344" s="1"/>
  <c r="AE13" i="2344"/>
  <c r="AF13" i="2312"/>
  <c r="AG13" i="2312" s="1"/>
  <c r="AH13" i="2312" s="1"/>
  <c r="AE14" i="2312"/>
  <c r="AF13" i="2315"/>
  <c r="AG13" i="2315" s="1"/>
  <c r="AH13" i="2315" s="1"/>
  <c r="AE14" i="2315"/>
  <c r="AF13" i="2316" l="1"/>
  <c r="AG13" i="2316" s="1"/>
  <c r="AH13" i="2316" s="1"/>
  <c r="AE14" i="2316"/>
  <c r="AE14" i="2314"/>
  <c r="AF13" i="2314"/>
  <c r="AG13" i="2314" s="1"/>
  <c r="AH13" i="2314" s="1"/>
  <c r="AF14" i="2320"/>
  <c r="AG14" i="2320" s="1"/>
  <c r="AH14" i="2320" s="1"/>
  <c r="AE15" i="2320"/>
  <c r="AF14" i="2322"/>
  <c r="AG14" i="2322" s="1"/>
  <c r="AH14" i="2322" s="1"/>
  <c r="AE15" i="2322"/>
  <c r="AF14" i="2315"/>
  <c r="AG14" i="2315" s="1"/>
  <c r="AH14" i="2315" s="1"/>
  <c r="AE15" i="2315"/>
  <c r="AF13" i="2344"/>
  <c r="AG13" i="2344" s="1"/>
  <c r="AH13" i="2344" s="1"/>
  <c r="AE14" i="2344"/>
  <c r="AF13" i="2313"/>
  <c r="AG13" i="2313" s="1"/>
  <c r="AH13" i="2313" s="1"/>
  <c r="AE14" i="2313"/>
  <c r="AF14" i="2321"/>
  <c r="AG14" i="2321" s="1"/>
  <c r="AH14" i="2321" s="1"/>
  <c r="AE15" i="2321"/>
  <c r="AF13" i="2317"/>
  <c r="AG13" i="2317" s="1"/>
  <c r="AH13" i="2317" s="1"/>
  <c r="AE14" i="2317"/>
  <c r="AF14" i="2312"/>
  <c r="AG14" i="2312" s="1"/>
  <c r="AH14" i="2312" s="1"/>
  <c r="AE15" i="2312"/>
  <c r="AF14" i="2323"/>
  <c r="AG14" i="2323" s="1"/>
  <c r="AH14" i="2323" s="1"/>
  <c r="AE15" i="2323"/>
  <c r="AE15" i="2316" l="1"/>
  <c r="AF14" i="2316"/>
  <c r="AG14" i="2316" s="1"/>
  <c r="AH14" i="2316" s="1"/>
  <c r="AE15" i="2314"/>
  <c r="AF14" i="2314"/>
  <c r="AG14" i="2314" s="1"/>
  <c r="AH14" i="2314" s="1"/>
  <c r="AF14" i="2317"/>
  <c r="AG14" i="2317" s="1"/>
  <c r="AH14" i="2317" s="1"/>
  <c r="AE15" i="2317"/>
  <c r="AF14" i="2344"/>
  <c r="AG14" i="2344" s="1"/>
  <c r="AH14" i="2344" s="1"/>
  <c r="AE15" i="2344"/>
  <c r="AE16" i="2312"/>
  <c r="AF15" i="2312"/>
  <c r="AG15" i="2312" s="1"/>
  <c r="AH15" i="2312" s="1"/>
  <c r="AF15" i="2321"/>
  <c r="AG15" i="2321" s="1"/>
  <c r="AH15" i="2321" s="1"/>
  <c r="AE16" i="2321"/>
  <c r="AF14" i="2313"/>
  <c r="AG14" i="2313" s="1"/>
  <c r="AH14" i="2313" s="1"/>
  <c r="AE15" i="2313"/>
  <c r="AF15" i="2315"/>
  <c r="AG15" i="2315" s="1"/>
  <c r="AH15" i="2315" s="1"/>
  <c r="AE16" i="2315"/>
  <c r="AF15" i="2320"/>
  <c r="AG15" i="2320" s="1"/>
  <c r="AH15" i="2320" s="1"/>
  <c r="AE16" i="2320"/>
  <c r="AF15" i="2323"/>
  <c r="AG15" i="2323" s="1"/>
  <c r="AH15" i="2323" s="1"/>
  <c r="AE16" i="2323"/>
  <c r="AF15" i="2322"/>
  <c r="AG15" i="2322" s="1"/>
  <c r="AH15" i="2322" s="1"/>
  <c r="AE16" i="2322"/>
  <c r="AF15" i="2316" l="1"/>
  <c r="AG15" i="2316" s="1"/>
  <c r="AH15" i="2316" s="1"/>
  <c r="AE16" i="2316"/>
  <c r="AF15" i="2314"/>
  <c r="AG15" i="2314" s="1"/>
  <c r="AH15" i="2314" s="1"/>
  <c r="AE16" i="2314"/>
  <c r="AF16" i="2312"/>
  <c r="AG16" i="2312" s="1"/>
  <c r="AH16" i="2312" s="1"/>
  <c r="AE17" i="2312"/>
  <c r="AF16" i="2322"/>
  <c r="AG16" i="2322" s="1"/>
  <c r="AH16" i="2322" s="1"/>
  <c r="AE17" i="2322"/>
  <c r="AF16" i="2323"/>
  <c r="AG16" i="2323" s="1"/>
  <c r="AH16" i="2323" s="1"/>
  <c r="AE17" i="2323"/>
  <c r="AF16" i="2315"/>
  <c r="AG16" i="2315" s="1"/>
  <c r="AH16" i="2315" s="1"/>
  <c r="AE17" i="2315"/>
  <c r="AF16" i="2321"/>
  <c r="AG16" i="2321" s="1"/>
  <c r="AH16" i="2321" s="1"/>
  <c r="AE17" i="2321"/>
  <c r="AF15" i="2317"/>
  <c r="AG15" i="2317" s="1"/>
  <c r="AH15" i="2317" s="1"/>
  <c r="AE16" i="2317"/>
  <c r="AF16" i="2320"/>
  <c r="AG16" i="2320" s="1"/>
  <c r="AH16" i="2320" s="1"/>
  <c r="AE17" i="2320"/>
  <c r="AF15" i="2313"/>
  <c r="AG15" i="2313" s="1"/>
  <c r="AH15" i="2313" s="1"/>
  <c r="AE16" i="2313"/>
  <c r="AF15" i="2344"/>
  <c r="AG15" i="2344" s="1"/>
  <c r="AH15" i="2344" s="1"/>
  <c r="AE16" i="2344"/>
  <c r="AE17" i="2316" l="1"/>
  <c r="AF16" i="2316"/>
  <c r="AG16" i="2316" s="1"/>
  <c r="AH16" i="2316" s="1"/>
  <c r="AE17" i="2314"/>
  <c r="AF16" i="2314"/>
  <c r="AG16" i="2314" s="1"/>
  <c r="AH16" i="2314" s="1"/>
  <c r="AF16" i="2317"/>
  <c r="AG16" i="2317" s="1"/>
  <c r="AH16" i="2317" s="1"/>
  <c r="AE17" i="2317"/>
  <c r="AE18" i="2323"/>
  <c r="AF17" i="2323"/>
  <c r="AG17" i="2323" s="1"/>
  <c r="AH17" i="2323" s="1"/>
  <c r="AF16" i="2344"/>
  <c r="AG16" i="2344" s="1"/>
  <c r="AH16" i="2344" s="1"/>
  <c r="AE17" i="2344"/>
  <c r="AF17" i="2320"/>
  <c r="AG17" i="2320" s="1"/>
  <c r="AH17" i="2320" s="1"/>
  <c r="AE18" i="2320"/>
  <c r="AE18" i="2315"/>
  <c r="AF17" i="2315"/>
  <c r="AG17" i="2315" s="1"/>
  <c r="AH17" i="2315" s="1"/>
  <c r="AF17" i="2322"/>
  <c r="AG17" i="2322" s="1"/>
  <c r="AH17" i="2322" s="1"/>
  <c r="AE18" i="2322"/>
  <c r="AE17" i="2313"/>
  <c r="AF16" i="2313"/>
  <c r="AG16" i="2313" s="1"/>
  <c r="AH16" i="2313" s="1"/>
  <c r="AE18" i="2321"/>
  <c r="AF17" i="2321"/>
  <c r="AG17" i="2321" s="1"/>
  <c r="AH17" i="2321" s="1"/>
  <c r="AE18" i="2312"/>
  <c r="AF17" i="2312"/>
  <c r="AG17" i="2312" s="1"/>
  <c r="AH17" i="2312" s="1"/>
  <c r="AF17" i="2316" l="1"/>
  <c r="AG17" i="2316" s="1"/>
  <c r="AH17" i="2316" s="1"/>
  <c r="AE18" i="2316"/>
  <c r="AE18" i="2314"/>
  <c r="AF17" i="2314"/>
  <c r="AG17" i="2314" s="1"/>
  <c r="AH17" i="2314" s="1"/>
  <c r="AF18" i="2322"/>
  <c r="AG18" i="2322" s="1"/>
  <c r="AH18" i="2322" s="1"/>
  <c r="AE19" i="2322"/>
  <c r="AE19" i="2320"/>
  <c r="AF18" i="2320"/>
  <c r="AG18" i="2320" s="1"/>
  <c r="AH18" i="2320" s="1"/>
  <c r="AF18" i="2321"/>
  <c r="AG18" i="2321" s="1"/>
  <c r="AH18" i="2321" s="1"/>
  <c r="AE19" i="2321"/>
  <c r="AF18" i="2323"/>
  <c r="AG18" i="2323" s="1"/>
  <c r="AH18" i="2323" s="1"/>
  <c r="AE19" i="2323"/>
  <c r="AE18" i="2344"/>
  <c r="AF18" i="2344" s="1"/>
  <c r="AG18" i="2344" s="1"/>
  <c r="AH18" i="2344" s="1"/>
  <c r="AF17" i="2344"/>
  <c r="AG17" i="2344" s="1"/>
  <c r="AH17" i="2344" s="1"/>
  <c r="AF17" i="2317"/>
  <c r="AG17" i="2317" s="1"/>
  <c r="AH17" i="2317" s="1"/>
  <c r="AE18" i="2317"/>
  <c r="AF18" i="2312"/>
  <c r="AG18" i="2312" s="1"/>
  <c r="AH18" i="2312" s="1"/>
  <c r="AE19" i="2312"/>
  <c r="AF17" i="2313"/>
  <c r="AG17" i="2313" s="1"/>
  <c r="AH17" i="2313" s="1"/>
  <c r="AE18" i="2313"/>
  <c r="AE19" i="2315"/>
  <c r="AF18" i="2315"/>
  <c r="AG18" i="2315" s="1"/>
  <c r="AH18" i="2315" s="1"/>
  <c r="AF18" i="2316" l="1"/>
  <c r="AG18" i="2316" s="1"/>
  <c r="AH18" i="2316" s="1"/>
  <c r="AE52" i="2315"/>
  <c r="AF52" i="2315" s="1"/>
  <c r="AG52" i="2315" s="1"/>
  <c r="AH52" i="2315" s="1"/>
  <c r="AE19" i="2316"/>
  <c r="AE19" i="2314"/>
  <c r="AF18" i="2314"/>
  <c r="AG18" i="2314" s="1"/>
  <c r="AH18" i="2314" s="1"/>
  <c r="AF19" i="2320"/>
  <c r="AG19" i="2320" s="1"/>
  <c r="AH19" i="2320" s="1"/>
  <c r="AE20" i="2320"/>
  <c r="AF19" i="2312"/>
  <c r="AG19" i="2312" s="1"/>
  <c r="AH19" i="2312" s="1"/>
  <c r="AE20" i="2312"/>
  <c r="AF19" i="2321"/>
  <c r="AG19" i="2321" s="1"/>
  <c r="AH19" i="2321" s="1"/>
  <c r="AE20" i="2321"/>
  <c r="AE20" i="2322"/>
  <c r="AF19" i="2322"/>
  <c r="AG19" i="2322" s="1"/>
  <c r="AH19" i="2322" s="1"/>
  <c r="AF18" i="2313"/>
  <c r="AG18" i="2313" s="1"/>
  <c r="AH18" i="2313" s="1"/>
  <c r="AE19" i="2313"/>
  <c r="AE19" i="2317"/>
  <c r="AF18" i="2317"/>
  <c r="AG18" i="2317" s="1"/>
  <c r="AH18" i="2317" s="1"/>
  <c r="AF19" i="2323"/>
  <c r="AG19" i="2323" s="1"/>
  <c r="AH19" i="2323" s="1"/>
  <c r="AE20" i="2323"/>
  <c r="AF19" i="2315"/>
  <c r="AG19" i="2315" s="1"/>
  <c r="AH19" i="2315" s="1"/>
  <c r="AE20" i="2315"/>
  <c r="AE20" i="2316" l="1"/>
  <c r="AF19" i="2316"/>
  <c r="AG19" i="2316" s="1"/>
  <c r="AH19" i="2316" s="1"/>
  <c r="AE20" i="2314"/>
  <c r="AF19" i="2314"/>
  <c r="AG19" i="2314" s="1"/>
  <c r="AH19" i="2314" s="1"/>
  <c r="AE21" i="2323"/>
  <c r="AF20" i="2323"/>
  <c r="AG20" i="2323" s="1"/>
  <c r="AH20" i="2323" s="1"/>
  <c r="AE21" i="2321"/>
  <c r="AF20" i="2321"/>
  <c r="AG20" i="2321" s="1"/>
  <c r="AH20" i="2321" s="1"/>
  <c r="AE21" i="2320"/>
  <c r="AF20" i="2320"/>
  <c r="AG20" i="2320" s="1"/>
  <c r="AH20" i="2320" s="1"/>
  <c r="AF20" i="2312"/>
  <c r="AG20" i="2312" s="1"/>
  <c r="AH20" i="2312" s="1"/>
  <c r="AE21" i="2312"/>
  <c r="AE20" i="2313"/>
  <c r="AF19" i="2313"/>
  <c r="AG19" i="2313" s="1"/>
  <c r="AH19" i="2313" s="1"/>
  <c r="AE21" i="2315"/>
  <c r="AF20" i="2315"/>
  <c r="AG20" i="2315" s="1"/>
  <c r="AH20" i="2315" s="1"/>
  <c r="AF19" i="2317"/>
  <c r="AG19" i="2317" s="1"/>
  <c r="AH19" i="2317" s="1"/>
  <c r="AE20" i="2317"/>
  <c r="AF20" i="2322"/>
  <c r="AG20" i="2322" s="1"/>
  <c r="AH20" i="2322" s="1"/>
  <c r="AE21" i="2322"/>
  <c r="AE21" i="2316" l="1"/>
  <c r="AF20" i="2316"/>
  <c r="AG20" i="2316" s="1"/>
  <c r="AH20" i="2316" s="1"/>
  <c r="AF20" i="2314"/>
  <c r="AG20" i="2314" s="1"/>
  <c r="AH20" i="2314" s="1"/>
  <c r="AE21" i="2314"/>
  <c r="AF20" i="2317"/>
  <c r="AG20" i="2317" s="1"/>
  <c r="AH20" i="2317" s="1"/>
  <c r="AE21" i="2317"/>
  <c r="AE22" i="2312"/>
  <c r="AF21" i="2312"/>
  <c r="AG21" i="2312" s="1"/>
  <c r="AH21" i="2312" s="1"/>
  <c r="AF20" i="2313"/>
  <c r="AG20" i="2313" s="1"/>
  <c r="AH20" i="2313" s="1"/>
  <c r="AE21" i="2313"/>
  <c r="AE22" i="2321"/>
  <c r="AF21" i="2321"/>
  <c r="AG21" i="2321" s="1"/>
  <c r="AH21" i="2321" s="1"/>
  <c r="AF21" i="2322"/>
  <c r="AG21" i="2322" s="1"/>
  <c r="AH21" i="2322" s="1"/>
  <c r="AE22" i="2322"/>
  <c r="AE22" i="2315"/>
  <c r="AF21" i="2315"/>
  <c r="AG21" i="2315" s="1"/>
  <c r="AH21" i="2315" s="1"/>
  <c r="AF21" i="2320"/>
  <c r="AG21" i="2320" s="1"/>
  <c r="AH21" i="2320" s="1"/>
  <c r="AE22" i="2320"/>
  <c r="AF21" i="2323"/>
  <c r="AG21" i="2323" s="1"/>
  <c r="AH21" i="2323" s="1"/>
  <c r="AE22" i="2323"/>
  <c r="AF21" i="2316" l="1"/>
  <c r="AG21" i="2316" s="1"/>
  <c r="AH21" i="2316" s="1"/>
  <c r="AE22" i="2316"/>
  <c r="AE22" i="2314"/>
  <c r="AF21" i="2314"/>
  <c r="AG21" i="2314" s="1"/>
  <c r="AH21" i="2314" s="1"/>
  <c r="AF22" i="2322"/>
  <c r="AG22" i="2322" s="1"/>
  <c r="AH22" i="2322" s="1"/>
  <c r="AE23" i="2322"/>
  <c r="AF21" i="2317"/>
  <c r="AG21" i="2317" s="1"/>
  <c r="AH21" i="2317" s="1"/>
  <c r="AE22" i="2317"/>
  <c r="AF22" i="2323"/>
  <c r="AG22" i="2323" s="1"/>
  <c r="AH22" i="2323" s="1"/>
  <c r="AE23" i="2323"/>
  <c r="AF21" i="2313"/>
  <c r="AG21" i="2313" s="1"/>
  <c r="AH21" i="2313" s="1"/>
  <c r="AE22" i="2313"/>
  <c r="AE23" i="2320"/>
  <c r="AF22" i="2320"/>
  <c r="AG22" i="2320" s="1"/>
  <c r="AH22" i="2320" s="1"/>
  <c r="AE23" i="2315"/>
  <c r="AF22" i="2315"/>
  <c r="AG22" i="2315" s="1"/>
  <c r="AH22" i="2315" s="1"/>
  <c r="AE23" i="2321"/>
  <c r="AF22" i="2321"/>
  <c r="AG22" i="2321" s="1"/>
  <c r="AH22" i="2321" s="1"/>
  <c r="AF22" i="2312"/>
  <c r="AG22" i="2312" s="1"/>
  <c r="AH22" i="2312" s="1"/>
  <c r="AE23" i="2312"/>
  <c r="AF22" i="2316" l="1"/>
  <c r="AG22" i="2316" s="1"/>
  <c r="AH22" i="2316" s="1"/>
  <c r="AE23" i="2316"/>
  <c r="AE23" i="2314"/>
  <c r="AF22" i="2314"/>
  <c r="AG22" i="2314" s="1"/>
  <c r="AH22" i="2314" s="1"/>
  <c r="AF22" i="2313"/>
  <c r="AG22" i="2313" s="1"/>
  <c r="AH22" i="2313" s="1"/>
  <c r="AE23" i="2313"/>
  <c r="AF22" i="2317"/>
  <c r="AG22" i="2317" s="1"/>
  <c r="AH22" i="2317" s="1"/>
  <c r="AE23" i="2317"/>
  <c r="AF23" i="2321"/>
  <c r="AG23" i="2321" s="1"/>
  <c r="AH23" i="2321" s="1"/>
  <c r="AE24" i="2321"/>
  <c r="AE24" i="2320"/>
  <c r="AF23" i="2320"/>
  <c r="AG23" i="2320" s="1"/>
  <c r="AH23" i="2320" s="1"/>
  <c r="AF23" i="2312"/>
  <c r="AG23" i="2312" s="1"/>
  <c r="AH23" i="2312" s="1"/>
  <c r="AE24" i="2312"/>
  <c r="AF23" i="2323"/>
  <c r="AG23" i="2323" s="1"/>
  <c r="AH23" i="2323" s="1"/>
  <c r="AE24" i="2323"/>
  <c r="AF23" i="2322"/>
  <c r="AG23" i="2322" s="1"/>
  <c r="AH23" i="2322" s="1"/>
  <c r="AE24" i="2322"/>
  <c r="AE24" i="2315"/>
  <c r="AF23" i="2315"/>
  <c r="AG23" i="2315" s="1"/>
  <c r="AH23" i="2315" s="1"/>
  <c r="AF23" i="2316" l="1"/>
  <c r="AG23" i="2316" s="1"/>
  <c r="AH23" i="2316" s="1"/>
  <c r="AE24" i="2316"/>
  <c r="AE24" i="2314"/>
  <c r="AF23" i="2314"/>
  <c r="AG23" i="2314" s="1"/>
  <c r="AH23" i="2314" s="1"/>
  <c r="AF24" i="2322"/>
  <c r="AG24" i="2322" s="1"/>
  <c r="AH24" i="2322" s="1"/>
  <c r="AE25" i="2322"/>
  <c r="AF24" i="2312"/>
  <c r="AG24" i="2312" s="1"/>
  <c r="AH24" i="2312" s="1"/>
  <c r="AE25" i="2312"/>
  <c r="AE25" i="2321"/>
  <c r="AF24" i="2321"/>
  <c r="AG24" i="2321" s="1"/>
  <c r="AH24" i="2321" s="1"/>
  <c r="AF23" i="2317"/>
  <c r="AG23" i="2317" s="1"/>
  <c r="AH23" i="2317" s="1"/>
  <c r="AE24" i="2317"/>
  <c r="AF24" i="2323"/>
  <c r="AG24" i="2323" s="1"/>
  <c r="AH24" i="2323" s="1"/>
  <c r="AE25" i="2323"/>
  <c r="AF23" i="2313"/>
  <c r="AG23" i="2313" s="1"/>
  <c r="AH23" i="2313" s="1"/>
  <c r="AE24" i="2313"/>
  <c r="AE25" i="2315"/>
  <c r="AF24" i="2315"/>
  <c r="AG24" i="2315" s="1"/>
  <c r="AH24" i="2315" s="1"/>
  <c r="AE25" i="2320"/>
  <c r="AF24" i="2320"/>
  <c r="AG24" i="2320" s="1"/>
  <c r="AH24" i="2320" s="1"/>
  <c r="AF24" i="2316" l="1"/>
  <c r="AG24" i="2316" s="1"/>
  <c r="AH24" i="2316" s="1"/>
  <c r="AE25" i="2316"/>
  <c r="AE25" i="2314"/>
  <c r="AF24" i="2314"/>
  <c r="AG24" i="2314" s="1"/>
  <c r="AH24" i="2314" s="1"/>
  <c r="AF25" i="2323"/>
  <c r="AG25" i="2323" s="1"/>
  <c r="AH25" i="2323" s="1"/>
  <c r="AE26" i="2323"/>
  <c r="AF24" i="2317"/>
  <c r="AG24" i="2317" s="1"/>
  <c r="AH24" i="2317" s="1"/>
  <c r="AE25" i="2317"/>
  <c r="AF25" i="2312"/>
  <c r="AG25" i="2312" s="1"/>
  <c r="AH25" i="2312" s="1"/>
  <c r="AE26" i="2312"/>
  <c r="AE26" i="2315"/>
  <c r="AF25" i="2315"/>
  <c r="AG25" i="2315" s="1"/>
  <c r="AH25" i="2315" s="1"/>
  <c r="AF24" i="2313"/>
  <c r="AG24" i="2313" s="1"/>
  <c r="AH24" i="2313" s="1"/>
  <c r="AE25" i="2313"/>
  <c r="AF25" i="2322"/>
  <c r="AG25" i="2322" s="1"/>
  <c r="AH25" i="2322" s="1"/>
  <c r="AE26" i="2322"/>
  <c r="AE26" i="2320"/>
  <c r="AF25" i="2320"/>
  <c r="AG25" i="2320" s="1"/>
  <c r="AH25" i="2320" s="1"/>
  <c r="AE26" i="2321"/>
  <c r="AF25" i="2321"/>
  <c r="AG25" i="2321" s="1"/>
  <c r="AH25" i="2321" s="1"/>
  <c r="AF25" i="2316" l="1"/>
  <c r="AG25" i="2316" s="1"/>
  <c r="AH25" i="2316" s="1"/>
  <c r="AE26" i="2316"/>
  <c r="AE26" i="2314"/>
  <c r="AF25" i="2314"/>
  <c r="AG25" i="2314" s="1"/>
  <c r="AH25" i="2314" s="1"/>
  <c r="AF25" i="2313"/>
  <c r="AG25" i="2313" s="1"/>
  <c r="AH25" i="2313" s="1"/>
  <c r="AE26" i="2313"/>
  <c r="AF25" i="2317"/>
  <c r="AG25" i="2317" s="1"/>
  <c r="AH25" i="2317" s="1"/>
  <c r="AE26" i="2317"/>
  <c r="AE27" i="2321"/>
  <c r="AF26" i="2321"/>
  <c r="AG26" i="2321" s="1"/>
  <c r="AH26" i="2321" s="1"/>
  <c r="AE27" i="2320"/>
  <c r="AF26" i="2320"/>
  <c r="AG26" i="2320" s="1"/>
  <c r="AH26" i="2320" s="1"/>
  <c r="AF26" i="2322"/>
  <c r="AG26" i="2322" s="1"/>
  <c r="AH26" i="2322" s="1"/>
  <c r="AE27" i="2322"/>
  <c r="AF26" i="2312"/>
  <c r="AG26" i="2312" s="1"/>
  <c r="AH26" i="2312" s="1"/>
  <c r="AE27" i="2312"/>
  <c r="AF26" i="2323"/>
  <c r="AG26" i="2323" s="1"/>
  <c r="AH26" i="2323" s="1"/>
  <c r="AE27" i="2323"/>
  <c r="AE27" i="2315"/>
  <c r="AF26" i="2315"/>
  <c r="AG26" i="2315" s="1"/>
  <c r="AH26" i="2315" s="1"/>
  <c r="AF26" i="2316" l="1"/>
  <c r="AG26" i="2316" s="1"/>
  <c r="AH26" i="2316" s="1"/>
  <c r="AE27" i="2316"/>
  <c r="AE27" i="2314"/>
  <c r="AF26" i="2314"/>
  <c r="AG26" i="2314" s="1"/>
  <c r="AH26" i="2314" s="1"/>
  <c r="AF27" i="2323"/>
  <c r="AG27" i="2323" s="1"/>
  <c r="AH27" i="2323" s="1"/>
  <c r="AE28" i="2323"/>
  <c r="AF27" i="2322"/>
  <c r="AG27" i="2322" s="1"/>
  <c r="AH27" i="2322" s="1"/>
  <c r="AE28" i="2322"/>
  <c r="AF26" i="2317"/>
  <c r="AG26" i="2317" s="1"/>
  <c r="AH26" i="2317" s="1"/>
  <c r="AE27" i="2317"/>
  <c r="AE28" i="2320"/>
  <c r="AF27" i="2320"/>
  <c r="AG27" i="2320" s="1"/>
  <c r="AH27" i="2320" s="1"/>
  <c r="AF27" i="2312"/>
  <c r="AG27" i="2312" s="1"/>
  <c r="AH27" i="2312" s="1"/>
  <c r="AE28" i="2312"/>
  <c r="AF26" i="2313"/>
  <c r="AG26" i="2313" s="1"/>
  <c r="AH26" i="2313" s="1"/>
  <c r="AE27" i="2313"/>
  <c r="AE28" i="2315"/>
  <c r="AF27" i="2315"/>
  <c r="AG27" i="2315" s="1"/>
  <c r="AH27" i="2315" s="1"/>
  <c r="AF27" i="2321"/>
  <c r="AG27" i="2321" s="1"/>
  <c r="AH27" i="2321" s="1"/>
  <c r="AE28" i="2321"/>
  <c r="AF27" i="2316" l="1"/>
  <c r="AG27" i="2316" s="1"/>
  <c r="AH27" i="2316" s="1"/>
  <c r="AE28" i="2316"/>
  <c r="AE28" i="2314"/>
  <c r="AF27" i="2314"/>
  <c r="AG27" i="2314" s="1"/>
  <c r="AH27" i="2314" s="1"/>
  <c r="AF27" i="2313"/>
  <c r="AG27" i="2313" s="1"/>
  <c r="AH27" i="2313" s="1"/>
  <c r="AE28" i="2313"/>
  <c r="AF28" i="2322"/>
  <c r="AG28" i="2322" s="1"/>
  <c r="AH28" i="2322" s="1"/>
  <c r="AE29" i="2322"/>
  <c r="AE29" i="2320"/>
  <c r="AF28" i="2320"/>
  <c r="AG28" i="2320" s="1"/>
  <c r="AH28" i="2320" s="1"/>
  <c r="AE29" i="2321"/>
  <c r="AF28" i="2321"/>
  <c r="AG28" i="2321" s="1"/>
  <c r="AH28" i="2321" s="1"/>
  <c r="AF28" i="2312"/>
  <c r="AG28" i="2312" s="1"/>
  <c r="AH28" i="2312" s="1"/>
  <c r="AE29" i="2312"/>
  <c r="AF27" i="2317"/>
  <c r="AG27" i="2317" s="1"/>
  <c r="AH27" i="2317" s="1"/>
  <c r="AE28" i="2317"/>
  <c r="AF28" i="2323"/>
  <c r="AG28" i="2323" s="1"/>
  <c r="AH28" i="2323" s="1"/>
  <c r="AE29" i="2323"/>
  <c r="AE29" i="2315"/>
  <c r="AF28" i="2315"/>
  <c r="AG28" i="2315" s="1"/>
  <c r="AH28" i="2315" s="1"/>
  <c r="AF28" i="2316" l="1"/>
  <c r="AG28" i="2316" s="1"/>
  <c r="AH28" i="2316" s="1"/>
  <c r="AE29" i="2316"/>
  <c r="AE29" i="2314"/>
  <c r="AF28" i="2314"/>
  <c r="AG28" i="2314" s="1"/>
  <c r="AH28" i="2314" s="1"/>
  <c r="AF29" i="2323"/>
  <c r="AG29" i="2323" s="1"/>
  <c r="AH29" i="2323" s="1"/>
  <c r="AE30" i="2323"/>
  <c r="AF29" i="2312"/>
  <c r="AG29" i="2312" s="1"/>
  <c r="AH29" i="2312" s="1"/>
  <c r="AE30" i="2312"/>
  <c r="AF29" i="2322"/>
  <c r="AG29" i="2322" s="1"/>
  <c r="AH29" i="2322" s="1"/>
  <c r="AE30" i="2322"/>
  <c r="AE30" i="2315"/>
  <c r="AF29" i="2315"/>
  <c r="AG29" i="2315" s="1"/>
  <c r="AH29" i="2315" s="1"/>
  <c r="AE30" i="2320"/>
  <c r="AF29" i="2320"/>
  <c r="AG29" i="2320" s="1"/>
  <c r="AH29" i="2320" s="1"/>
  <c r="AF28" i="2317"/>
  <c r="AG28" i="2317" s="1"/>
  <c r="AH28" i="2317" s="1"/>
  <c r="AE29" i="2317"/>
  <c r="AF28" i="2313"/>
  <c r="AG28" i="2313" s="1"/>
  <c r="AH28" i="2313" s="1"/>
  <c r="AE29" i="2313"/>
  <c r="AF29" i="2321"/>
  <c r="AG29" i="2321" s="1"/>
  <c r="AH29" i="2321" s="1"/>
  <c r="AE30" i="2321"/>
  <c r="AF29" i="2316" l="1"/>
  <c r="AG29" i="2316" s="1"/>
  <c r="AH29" i="2316" s="1"/>
  <c r="AE30" i="2316"/>
  <c r="AF29" i="2314"/>
  <c r="AG29" i="2314" s="1"/>
  <c r="AH29" i="2314" s="1"/>
  <c r="AE30" i="2314"/>
  <c r="AF30" i="2321"/>
  <c r="AG30" i="2321" s="1"/>
  <c r="AH30" i="2321" s="1"/>
  <c r="AE31" i="2321"/>
  <c r="AF30" i="2312"/>
  <c r="AG30" i="2312" s="1"/>
  <c r="AH30" i="2312" s="1"/>
  <c r="AE31" i="2312"/>
  <c r="AF30" i="2322"/>
  <c r="AG30" i="2322" s="1"/>
  <c r="AH30" i="2322" s="1"/>
  <c r="AE31" i="2322"/>
  <c r="AF30" i="2323"/>
  <c r="AG30" i="2323" s="1"/>
  <c r="AH30" i="2323" s="1"/>
  <c r="AE31" i="2323"/>
  <c r="AF29" i="2313"/>
  <c r="AG29" i="2313" s="1"/>
  <c r="AH29" i="2313" s="1"/>
  <c r="AE30" i="2313"/>
  <c r="AF29" i="2317"/>
  <c r="AG29" i="2317" s="1"/>
  <c r="AH29" i="2317" s="1"/>
  <c r="AE30" i="2317"/>
  <c r="AF30" i="2315"/>
  <c r="AG30" i="2315" s="1"/>
  <c r="AH30" i="2315" s="1"/>
  <c r="AE31" i="2315"/>
  <c r="AE31" i="2320"/>
  <c r="AF30" i="2320"/>
  <c r="AG30" i="2320" s="1"/>
  <c r="AH30" i="2320" s="1"/>
  <c r="AF30" i="2316" l="1"/>
  <c r="AG30" i="2316" s="1"/>
  <c r="AH30" i="2316" s="1"/>
  <c r="AE31" i="2316"/>
  <c r="AE31" i="2314"/>
  <c r="AF30" i="2314"/>
  <c r="AG30" i="2314" s="1"/>
  <c r="AH30" i="2314" s="1"/>
  <c r="AF31" i="2315"/>
  <c r="AG31" i="2315" s="1"/>
  <c r="AH31" i="2315" s="1"/>
  <c r="AE32" i="2315"/>
  <c r="AF31" i="2322"/>
  <c r="AG31" i="2322" s="1"/>
  <c r="AH31" i="2322" s="1"/>
  <c r="AE32" i="2322"/>
  <c r="AF30" i="2317"/>
  <c r="AG30" i="2317" s="1"/>
  <c r="AH30" i="2317" s="1"/>
  <c r="AE31" i="2317"/>
  <c r="AF31" i="2323"/>
  <c r="AG31" i="2323" s="1"/>
  <c r="AH31" i="2323" s="1"/>
  <c r="AE32" i="2323"/>
  <c r="AF31" i="2321"/>
  <c r="AG31" i="2321" s="1"/>
  <c r="AH31" i="2321" s="1"/>
  <c r="AE32" i="2321"/>
  <c r="AF30" i="2313"/>
  <c r="AG30" i="2313" s="1"/>
  <c r="AH30" i="2313" s="1"/>
  <c r="AE31" i="2313"/>
  <c r="AF31" i="2312"/>
  <c r="AG31" i="2312" s="1"/>
  <c r="AH31" i="2312" s="1"/>
  <c r="AE32" i="2312"/>
  <c r="AF31" i="2320"/>
  <c r="AG31" i="2320" s="1"/>
  <c r="AH31" i="2320" s="1"/>
  <c r="AE32" i="2320"/>
  <c r="AE32" i="2316" l="1"/>
  <c r="AF31" i="2316"/>
  <c r="AG31" i="2316" s="1"/>
  <c r="AH31" i="2316" s="1"/>
  <c r="AE32" i="2314"/>
  <c r="AF31" i="2314"/>
  <c r="AG31" i="2314" s="1"/>
  <c r="AH31" i="2314" s="1"/>
  <c r="AF32" i="2320"/>
  <c r="AG32" i="2320" s="1"/>
  <c r="AH32" i="2320" s="1"/>
  <c r="AE33" i="2320"/>
  <c r="AF31" i="2313"/>
  <c r="AG31" i="2313" s="1"/>
  <c r="AH31" i="2313" s="1"/>
  <c r="AE32" i="2313"/>
  <c r="AF31" i="2317"/>
  <c r="AG31" i="2317" s="1"/>
  <c r="AH31" i="2317" s="1"/>
  <c r="AE32" i="2317"/>
  <c r="AF32" i="2322"/>
  <c r="AG32" i="2322" s="1"/>
  <c r="AH32" i="2322" s="1"/>
  <c r="AE33" i="2322"/>
  <c r="AF32" i="2312"/>
  <c r="AG32" i="2312" s="1"/>
  <c r="AH32" i="2312" s="1"/>
  <c r="AE33" i="2312"/>
  <c r="AF32" i="2321"/>
  <c r="AG32" i="2321" s="1"/>
  <c r="AH32" i="2321" s="1"/>
  <c r="AE33" i="2321"/>
  <c r="AF32" i="2323"/>
  <c r="AG32" i="2323" s="1"/>
  <c r="AH32" i="2323" s="1"/>
  <c r="AE33" i="2323"/>
  <c r="AF32" i="2315"/>
  <c r="AG32" i="2315" s="1"/>
  <c r="AH32" i="2315" s="1"/>
  <c r="AE33" i="2315"/>
  <c r="AE33" i="2316" l="1"/>
  <c r="AF32" i="2316"/>
  <c r="AG32" i="2316" s="1"/>
  <c r="AH32" i="2316" s="1"/>
  <c r="AF32" i="2314"/>
  <c r="AG32" i="2314" s="1"/>
  <c r="AH32" i="2314" s="1"/>
  <c r="AE33" i="2314"/>
  <c r="AF33" i="2321"/>
  <c r="AG33" i="2321" s="1"/>
  <c r="AH33" i="2321" s="1"/>
  <c r="AE34" i="2321"/>
  <c r="AF34" i="2321" s="1"/>
  <c r="AG34" i="2321" s="1"/>
  <c r="AH34" i="2321" s="1"/>
  <c r="AF33" i="2315"/>
  <c r="AG33" i="2315" s="1"/>
  <c r="AH33" i="2315" s="1"/>
  <c r="AE34" i="2315"/>
  <c r="AF33" i="2323"/>
  <c r="AG33" i="2323" s="1"/>
  <c r="AH33" i="2323" s="1"/>
  <c r="AE34" i="2323"/>
  <c r="AF33" i="2312"/>
  <c r="AG33" i="2312" s="1"/>
  <c r="AH33" i="2312" s="1"/>
  <c r="AE34" i="2312"/>
  <c r="AF32" i="2317"/>
  <c r="AG32" i="2317" s="1"/>
  <c r="AH32" i="2317" s="1"/>
  <c r="AE33" i="2317"/>
  <c r="AF33" i="2320"/>
  <c r="AG33" i="2320" s="1"/>
  <c r="AH33" i="2320" s="1"/>
  <c r="AE34" i="2320"/>
  <c r="AE34" i="2322"/>
  <c r="AF33" i="2322"/>
  <c r="AG33" i="2322" s="1"/>
  <c r="AH33" i="2322" s="1"/>
  <c r="AF32" i="2313"/>
  <c r="AG32" i="2313" s="1"/>
  <c r="AH32" i="2313" s="1"/>
  <c r="AE33" i="2313"/>
  <c r="AE34" i="2316" l="1"/>
  <c r="AF33" i="2316"/>
  <c r="AG33" i="2316" s="1"/>
  <c r="AH33" i="2316" s="1"/>
  <c r="AE34" i="2314"/>
  <c r="AF33" i="2314"/>
  <c r="AG33" i="2314" s="1"/>
  <c r="AH33" i="2314" s="1"/>
  <c r="AF34" i="2320"/>
  <c r="AG34" i="2320" s="1"/>
  <c r="AH34" i="2320" s="1"/>
  <c r="AE35" i="2320"/>
  <c r="AF34" i="2312"/>
  <c r="AG34" i="2312" s="1"/>
  <c r="AH34" i="2312" s="1"/>
  <c r="AE35" i="2312"/>
  <c r="AE35" i="2315"/>
  <c r="AF34" i="2315"/>
  <c r="AG34" i="2315" s="1"/>
  <c r="AH34" i="2315" s="1"/>
  <c r="AF34" i="2322"/>
  <c r="AG34" i="2322" s="1"/>
  <c r="AH34" i="2322" s="1"/>
  <c r="AE35" i="2322"/>
  <c r="AF33" i="2313"/>
  <c r="AG33" i="2313" s="1"/>
  <c r="AH33" i="2313" s="1"/>
  <c r="AE34" i="2313"/>
  <c r="AF33" i="2317"/>
  <c r="AG33" i="2317" s="1"/>
  <c r="AH33" i="2317" s="1"/>
  <c r="AE34" i="2317"/>
  <c r="AF34" i="2323"/>
  <c r="AG34" i="2323" s="1"/>
  <c r="AH34" i="2323" s="1"/>
  <c r="AE35" i="2323"/>
  <c r="AE35" i="2316" l="1"/>
  <c r="AF34" i="2316"/>
  <c r="AG34" i="2316" s="1"/>
  <c r="AH34" i="2316" s="1"/>
  <c r="AE35" i="2314"/>
  <c r="AF34" i="2314"/>
  <c r="AG34" i="2314" s="1"/>
  <c r="AH34" i="2314" s="1"/>
  <c r="AE35" i="2313"/>
  <c r="AF34" i="2313"/>
  <c r="AG34" i="2313" s="1"/>
  <c r="AH34" i="2313" s="1"/>
  <c r="AE35" i="2317"/>
  <c r="AF34" i="2317"/>
  <c r="AG34" i="2317" s="1"/>
  <c r="AH34" i="2317" s="1"/>
  <c r="AE36" i="2322"/>
  <c r="AF35" i="2322"/>
  <c r="AG35" i="2322" s="1"/>
  <c r="AH35" i="2322" s="1"/>
  <c r="AF35" i="2320"/>
  <c r="AG35" i="2320" s="1"/>
  <c r="AH35" i="2320" s="1"/>
  <c r="AE36" i="2320"/>
  <c r="AE36" i="2315"/>
  <c r="AF35" i="2315"/>
  <c r="AG35" i="2315" s="1"/>
  <c r="AH35" i="2315" s="1"/>
  <c r="AE36" i="2323"/>
  <c r="AF35" i="2323"/>
  <c r="AG35" i="2323" s="1"/>
  <c r="AH35" i="2323" s="1"/>
  <c r="AE36" i="2312"/>
  <c r="AF35" i="2312"/>
  <c r="AG35" i="2312" s="1"/>
  <c r="AH35" i="2312" s="1"/>
  <c r="AF35" i="2316" l="1"/>
  <c r="AG35" i="2316" s="1"/>
  <c r="AH35" i="2316" s="1"/>
  <c r="AE36" i="2316"/>
  <c r="AE36" i="2314"/>
  <c r="AF35" i="2314"/>
  <c r="AG35" i="2314" s="1"/>
  <c r="AH35" i="2314" s="1"/>
  <c r="AE37" i="2320"/>
  <c r="AF36" i="2320"/>
  <c r="AG36" i="2320" s="1"/>
  <c r="AH36" i="2320" s="1"/>
  <c r="AF36" i="2312"/>
  <c r="AG36" i="2312" s="1"/>
  <c r="AH36" i="2312" s="1"/>
  <c r="AE37" i="2312"/>
  <c r="AF36" i="2323"/>
  <c r="AG36" i="2323" s="1"/>
  <c r="AH36" i="2323" s="1"/>
  <c r="AE37" i="2323"/>
  <c r="AF37" i="2323" s="1"/>
  <c r="AG37" i="2323" s="1"/>
  <c r="AH37" i="2323" s="1"/>
  <c r="AF35" i="2317"/>
  <c r="AG35" i="2317" s="1"/>
  <c r="AH35" i="2317" s="1"/>
  <c r="AE36" i="2317"/>
  <c r="AE37" i="2315"/>
  <c r="AF36" i="2315"/>
  <c r="AG36" i="2315" s="1"/>
  <c r="AH36" i="2315" s="1"/>
  <c r="AE37" i="2322"/>
  <c r="AF36" i="2322"/>
  <c r="AG36" i="2322" s="1"/>
  <c r="AH36" i="2322" s="1"/>
  <c r="AF35" i="2313"/>
  <c r="AG35" i="2313" s="1"/>
  <c r="AH35" i="2313" s="1"/>
  <c r="AE36" i="2313"/>
  <c r="AE37" i="2316" l="1"/>
  <c r="AF36" i="2316"/>
  <c r="AG36" i="2316" s="1"/>
  <c r="AH36" i="2316" s="1"/>
  <c r="AF36" i="2314"/>
  <c r="AG36" i="2314" s="1"/>
  <c r="AH36" i="2314" s="1"/>
  <c r="AE37" i="2314"/>
  <c r="AE38" i="2322"/>
  <c r="AF37" i="2322"/>
  <c r="AG37" i="2322" s="1"/>
  <c r="AH37" i="2322" s="1"/>
  <c r="AF37" i="2320"/>
  <c r="AG37" i="2320" s="1"/>
  <c r="AH37" i="2320" s="1"/>
  <c r="AE38" i="2320"/>
  <c r="AF38" i="2320" s="1"/>
  <c r="AG38" i="2320" s="1"/>
  <c r="AH38" i="2320" s="1"/>
  <c r="AF36" i="2313"/>
  <c r="AG36" i="2313" s="1"/>
  <c r="AH36" i="2313" s="1"/>
  <c r="AE37" i="2313"/>
  <c r="AF36" i="2317"/>
  <c r="AG36" i="2317" s="1"/>
  <c r="AH36" i="2317" s="1"/>
  <c r="AE37" i="2317"/>
  <c r="AF37" i="2312"/>
  <c r="AG37" i="2312" s="1"/>
  <c r="AH37" i="2312" s="1"/>
  <c r="AE38" i="2312"/>
  <c r="AE38" i="2315"/>
  <c r="AF37" i="2315"/>
  <c r="AG37" i="2315" s="1"/>
  <c r="AH37" i="2315" s="1"/>
  <c r="AF37" i="2316" l="1"/>
  <c r="AG37" i="2316" s="1"/>
  <c r="AH37" i="2316" s="1"/>
  <c r="AE38" i="2316"/>
  <c r="AE38" i="2314"/>
  <c r="AF37" i="2314"/>
  <c r="AG37" i="2314" s="1"/>
  <c r="AH37" i="2314" s="1"/>
  <c r="AE39" i="2312"/>
  <c r="AF38" i="2312"/>
  <c r="AG38" i="2312" s="1"/>
  <c r="AH38" i="2312" s="1"/>
  <c r="AF37" i="2313"/>
  <c r="AG37" i="2313" s="1"/>
  <c r="AH37" i="2313" s="1"/>
  <c r="AE38" i="2313"/>
  <c r="AF38" i="2313" s="1"/>
  <c r="AG38" i="2313" s="1"/>
  <c r="AH38" i="2313" s="1"/>
  <c r="AE38" i="2317"/>
  <c r="AF38" i="2317" s="1"/>
  <c r="AG38" i="2317" s="1"/>
  <c r="AH38" i="2317" s="1"/>
  <c r="AF37" i="2317"/>
  <c r="AG37" i="2317" s="1"/>
  <c r="AH37" i="2317" s="1"/>
  <c r="AE39" i="2315"/>
  <c r="AF38" i="2315"/>
  <c r="AG38" i="2315" s="1"/>
  <c r="AH38" i="2315" s="1"/>
  <c r="AE39" i="2322"/>
  <c r="AF38" i="2322"/>
  <c r="AG38" i="2322" s="1"/>
  <c r="AH38" i="2322" s="1"/>
  <c r="AE39" i="2316" l="1"/>
  <c r="AF38" i="2316"/>
  <c r="AG38" i="2316" s="1"/>
  <c r="AH38" i="2316" s="1"/>
  <c r="AE39" i="2314"/>
  <c r="AF38" i="2314"/>
  <c r="AG38" i="2314" s="1"/>
  <c r="AH38" i="2314" s="1"/>
  <c r="AE40" i="2315"/>
  <c r="AF39" i="2315"/>
  <c r="AG39" i="2315" s="1"/>
  <c r="AH39" i="2315" s="1"/>
  <c r="AE40" i="2322"/>
  <c r="AF39" i="2322"/>
  <c r="AG39" i="2322" s="1"/>
  <c r="AH39" i="2322" s="1"/>
  <c r="AE40" i="2312"/>
  <c r="AF39" i="2312"/>
  <c r="AG39" i="2312" s="1"/>
  <c r="AH39" i="2312" s="1"/>
  <c r="AF39" i="2316" l="1"/>
  <c r="AG39" i="2316" s="1"/>
  <c r="AH39" i="2316" s="1"/>
  <c r="AE40" i="2316"/>
  <c r="AE40" i="2314"/>
  <c r="AF39" i="2314"/>
  <c r="AG39" i="2314" s="1"/>
  <c r="AH39" i="2314" s="1"/>
  <c r="AE41" i="2312"/>
  <c r="AF40" i="2312"/>
  <c r="AG40" i="2312" s="1"/>
  <c r="AH40" i="2312" s="1"/>
  <c r="AE41" i="2322"/>
  <c r="AF40" i="2322"/>
  <c r="AG40" i="2322" s="1"/>
  <c r="AH40" i="2322" s="1"/>
  <c r="AE41" i="2315"/>
  <c r="AF40" i="2315"/>
  <c r="AG40" i="2315" s="1"/>
  <c r="AH40" i="2315" s="1"/>
  <c r="AF40" i="2316" l="1"/>
  <c r="AG40" i="2316" s="1"/>
  <c r="AH40" i="2316" s="1"/>
  <c r="AE41" i="2316"/>
  <c r="AE41" i="2314"/>
  <c r="AF40" i="2314"/>
  <c r="AG40" i="2314" s="1"/>
  <c r="AH40" i="2314" s="1"/>
  <c r="AE42" i="2322"/>
  <c r="AF41" i="2322"/>
  <c r="AG41" i="2322" s="1"/>
  <c r="AH41" i="2322" s="1"/>
  <c r="AE42" i="2315"/>
  <c r="AF41" i="2315"/>
  <c r="AG41" i="2315" s="1"/>
  <c r="AH41" i="2315" s="1"/>
  <c r="AE42" i="2312"/>
  <c r="AF41" i="2312"/>
  <c r="AG41" i="2312" s="1"/>
  <c r="AH41" i="2312" s="1"/>
  <c r="AE42" i="2316" l="1"/>
  <c r="AF41" i="2316"/>
  <c r="AG41" i="2316" s="1"/>
  <c r="AH41" i="2316" s="1"/>
  <c r="AE42" i="2314"/>
  <c r="AF41" i="2314"/>
  <c r="AG41" i="2314" s="1"/>
  <c r="AH41" i="2314" s="1"/>
  <c r="AE43" i="2312"/>
  <c r="AF42" i="2312"/>
  <c r="AG42" i="2312" s="1"/>
  <c r="AH42" i="2312" s="1"/>
  <c r="AE43" i="2315"/>
  <c r="AF42" i="2315"/>
  <c r="AG42" i="2315" s="1"/>
  <c r="AH42" i="2315" s="1"/>
  <c r="AE43" i="2322"/>
  <c r="AF42" i="2322"/>
  <c r="AG42" i="2322" s="1"/>
  <c r="AH42" i="2322" s="1"/>
  <c r="AF42" i="2316" l="1"/>
  <c r="AG42" i="2316" s="1"/>
  <c r="AH42" i="2316" s="1"/>
  <c r="AE43" i="2316"/>
  <c r="AE43" i="2314"/>
  <c r="AF43" i="2314" s="1"/>
  <c r="AG43" i="2314" s="1"/>
  <c r="AH43" i="2314" s="1"/>
  <c r="AF42" i="2314"/>
  <c r="AG42" i="2314" s="1"/>
  <c r="AH42" i="2314" s="1"/>
  <c r="AE44" i="2322"/>
  <c r="AF43" i="2322"/>
  <c r="AG43" i="2322" s="1"/>
  <c r="AH43" i="2322" s="1"/>
  <c r="AE44" i="2315"/>
  <c r="AF43" i="2315"/>
  <c r="AG43" i="2315" s="1"/>
  <c r="AH43" i="2315" s="1"/>
  <c r="AF43" i="2312"/>
  <c r="AG43" i="2312" s="1"/>
  <c r="AH43" i="2312" s="1"/>
  <c r="AE44" i="2312"/>
  <c r="AF44" i="2312" s="1"/>
  <c r="AG44" i="2312" s="1"/>
  <c r="AH44" i="2312" s="1"/>
  <c r="AE44" i="2316" l="1"/>
  <c r="AF43" i="2316"/>
  <c r="AG43" i="2316" s="1"/>
  <c r="AH43" i="2316" s="1"/>
  <c r="AE45" i="2315"/>
  <c r="AF44" i="2315"/>
  <c r="AG44" i="2315" s="1"/>
  <c r="AH44" i="2315" s="1"/>
  <c r="AE45" i="2322"/>
  <c r="AF44" i="2322"/>
  <c r="AG44" i="2322" s="1"/>
  <c r="AH44" i="2322" s="1"/>
  <c r="AF44" i="2316" l="1"/>
  <c r="AG44" i="2316" s="1"/>
  <c r="AH44" i="2316" s="1"/>
  <c r="AE45" i="2316"/>
  <c r="AE46" i="2315"/>
  <c r="AF45" i="2315"/>
  <c r="AG45" i="2315" s="1"/>
  <c r="AH45" i="2315" s="1"/>
  <c r="AE46" i="2322"/>
  <c r="AF45" i="2322"/>
  <c r="AG45" i="2322" s="1"/>
  <c r="AH45" i="2322" s="1"/>
  <c r="AE46" i="2316" l="1"/>
  <c r="AF45" i="2316"/>
  <c r="AG45" i="2316" s="1"/>
  <c r="AH45" i="2316" s="1"/>
  <c r="AE47" i="2322"/>
  <c r="AF46" i="2322"/>
  <c r="AG46" i="2322" s="1"/>
  <c r="AH46" i="2322" s="1"/>
  <c r="AE47" i="2315"/>
  <c r="AF46" i="2315"/>
  <c r="AG46" i="2315" s="1"/>
  <c r="AH46" i="2315" s="1"/>
  <c r="AE47" i="2316" l="1"/>
  <c r="AF46" i="2316"/>
  <c r="AG46" i="2316" s="1"/>
  <c r="AH46" i="2316" s="1"/>
  <c r="AE48" i="2315"/>
  <c r="AF47" i="2315"/>
  <c r="AG47" i="2315" s="1"/>
  <c r="AH47" i="2315" s="1"/>
  <c r="AE48" i="2322"/>
  <c r="AF48" i="2322" s="1"/>
  <c r="AG48" i="2322" s="1"/>
  <c r="AH48" i="2322" s="1"/>
  <c r="AF47" i="2322"/>
  <c r="AG47" i="2322" s="1"/>
  <c r="AH47" i="2322" s="1"/>
  <c r="AE48" i="2316" l="1"/>
  <c r="AF47" i="2316"/>
  <c r="AG47" i="2316" s="1"/>
  <c r="AH47" i="2316" s="1"/>
  <c r="AE49" i="2315"/>
  <c r="AF48" i="2315"/>
  <c r="AG48" i="2315" s="1"/>
  <c r="AH48" i="2315" s="1"/>
  <c r="AE49" i="2316" l="1"/>
  <c r="AF48" i="2316"/>
  <c r="AG48" i="2316" s="1"/>
  <c r="AH48" i="2316" s="1"/>
  <c r="AF49" i="2315"/>
  <c r="AG49" i="2315" s="1"/>
  <c r="AH49" i="2315" s="1"/>
  <c r="AE50" i="2315"/>
  <c r="AE50" i="2316" l="1"/>
  <c r="AF49" i="2316"/>
  <c r="AG49" i="2316" s="1"/>
  <c r="AH49" i="2316" s="1"/>
  <c r="AE51" i="2315"/>
  <c r="AF51" i="2315" s="1"/>
  <c r="AG51" i="2315" s="1"/>
  <c r="AH51" i="2315" s="1"/>
  <c r="AF50" i="2315"/>
  <c r="AG50" i="2315" s="1"/>
  <c r="AH50" i="2315" s="1"/>
  <c r="AF50" i="2316" l="1"/>
  <c r="AG50" i="2316" s="1"/>
  <c r="AH50" i="2316" s="1"/>
  <c r="AE51" i="2316"/>
  <c r="AE52" i="2316" l="1"/>
  <c r="AF51" i="2316"/>
  <c r="AG51" i="2316" s="1"/>
  <c r="AH51" i="2316" s="1"/>
  <c r="AE53" i="2316" l="1"/>
  <c r="AF53" i="2316" s="1"/>
  <c r="AG53" i="2316" s="1"/>
  <c r="AH53" i="2316" s="1"/>
  <c r="AF52" i="2316"/>
  <c r="AG52" i="2316" s="1"/>
  <c r="AH52" i="2316" s="1"/>
  <c r="AC73" i="2436" l="1"/>
  <c r="AD73" i="2436" l="1"/>
  <c r="AE73" i="2436" s="1"/>
  <c r="AF73" i="2436" s="1"/>
  <c r="AC74" i="2436" l="1"/>
  <c r="AD74" i="2436" s="1"/>
  <c r="AE74" i="2436" s="1"/>
  <c r="AF74" i="2436" s="1"/>
  <c r="AC72" i="2436" l="1"/>
  <c r="AD72" i="2436" s="1"/>
  <c r="AE72" i="2436" s="1"/>
  <c r="AF72" i="2436" s="1"/>
  <c r="AC59" i="2436" l="1"/>
  <c r="AD59" i="2436" s="1"/>
  <c r="AE59" i="2436" s="1"/>
  <c r="AF59" i="2436" s="1"/>
  <c r="AC50" i="2436" l="1"/>
  <c r="AD50" i="2436" s="1"/>
  <c r="AE50" i="2436" s="1"/>
  <c r="AF50" i="2436" s="1"/>
  <c r="AC57" i="2436"/>
  <c r="AD57" i="2436" s="1"/>
  <c r="AE57" i="2436" s="1"/>
  <c r="AF57" i="2436" s="1"/>
  <c r="AC58" i="2436"/>
  <c r="AD58" i="2436" s="1"/>
  <c r="AE58" i="2436" s="1"/>
  <c r="AF58" i="2436" s="1"/>
  <c r="AC60" i="2436"/>
  <c r="AD60" i="2436" s="1"/>
  <c r="AE60" i="2436" s="1"/>
  <c r="AF60" i="2436" s="1"/>
  <c r="AC61" i="2436"/>
  <c r="AD61" i="2436" s="1"/>
  <c r="AE61" i="2436" s="1"/>
  <c r="AF61" i="2436" s="1"/>
  <c r="AC62" i="2436" l="1"/>
  <c r="AD62" i="2436" s="1"/>
  <c r="AE62" i="2436" s="1"/>
  <c r="AF62" i="2436" s="1"/>
  <c r="AC25" i="2436" l="1"/>
  <c r="AD25" i="2436" l="1"/>
  <c r="AE25" i="2436" s="1"/>
  <c r="AF25" i="2436" s="1"/>
  <c r="AC26" i="2436"/>
  <c r="AC27" i="2436" s="1"/>
  <c r="AD27" i="2436" l="1"/>
  <c r="AE27" i="2436" s="1"/>
  <c r="AF27" i="2436" s="1"/>
  <c r="AC28" i="2436"/>
  <c r="AD26" i="2436"/>
  <c r="AE26" i="2436" s="1"/>
  <c r="AF26" i="2436" s="1"/>
  <c r="AD28" i="2436" l="1"/>
  <c r="AE28" i="2436" s="1"/>
  <c r="AF28" i="2436" s="1"/>
  <c r="AC29" i="2436"/>
  <c r="AC31" i="2436" l="1"/>
  <c r="AD29" i="2436"/>
  <c r="AE29" i="2436" s="1"/>
  <c r="AF29" i="2436" s="1"/>
  <c r="AC32" i="2436" l="1"/>
  <c r="AD31" i="2436"/>
  <c r="AE31" i="2436" s="1"/>
  <c r="AF31" i="2436" s="1"/>
  <c r="AC33" i="2436" l="1"/>
  <c r="AD32" i="2436"/>
  <c r="AE32" i="2436" s="1"/>
  <c r="AF32" i="2436" s="1"/>
  <c r="AC34" i="2436" l="1"/>
  <c r="AD33" i="2436"/>
  <c r="AE33" i="2436" s="1"/>
  <c r="AF33" i="2436" s="1"/>
  <c r="AC35" i="2436" l="1"/>
  <c r="AD34" i="2436"/>
  <c r="AE34" i="2436" s="1"/>
  <c r="AF34" i="2436" s="1"/>
  <c r="AD35" i="2436" l="1"/>
  <c r="AE35" i="2436" s="1"/>
  <c r="AF35" i="2436" s="1"/>
  <c r="AC36" i="2436"/>
  <c r="AD36" i="2436" l="1"/>
  <c r="AE36" i="2436" s="1"/>
  <c r="AF36" i="2436" s="1"/>
  <c r="AC37" i="2436"/>
  <c r="AC38" i="2436" s="1"/>
  <c r="AD38" i="2436" s="1"/>
  <c r="AE38" i="2436" s="1"/>
  <c r="AF38" i="2436" s="1"/>
  <c r="AC39" i="2436" l="1"/>
  <c r="AD37" i="2436"/>
  <c r="AE37" i="2436" s="1"/>
  <c r="AF37" i="2436" s="1"/>
  <c r="AD39" i="2436" l="1"/>
  <c r="AE39" i="2436" s="1"/>
  <c r="AF39" i="2436" s="1"/>
  <c r="AC40" i="2436"/>
  <c r="AC41" i="2436" l="1"/>
  <c r="AC42" i="2436" s="1"/>
  <c r="AD42" i="2436" s="1"/>
  <c r="AE42" i="2436" s="1"/>
  <c r="AF42" i="2436" s="1"/>
  <c r="AD40" i="2436"/>
  <c r="AE40" i="2436" s="1"/>
  <c r="AF40" i="2436" s="1"/>
  <c r="AD41" i="2436" l="1"/>
  <c r="AE41" i="2436" s="1"/>
  <c r="AF41" i="2436" s="1"/>
  <c r="AC43" i="2436"/>
  <c r="AC49" i="2436" s="1"/>
  <c r="AD49" i="2436" s="1"/>
  <c r="AE49" i="2436" s="1"/>
  <c r="AF49" i="2436" s="1"/>
  <c r="AD43" i="2436" l="1"/>
  <c r="AE43" i="2436" s="1"/>
  <c r="AF43" i="2436" s="1"/>
  <c r="AC44" i="2436"/>
  <c r="AC45" i="2436" l="1"/>
  <c r="AD44" i="2436"/>
  <c r="AE44" i="2436" s="1"/>
  <c r="AF44" i="2436" s="1"/>
  <c r="AC46" i="2436" l="1"/>
  <c r="AC47" i="2436" s="1"/>
  <c r="AD47" i="2436" s="1"/>
  <c r="AE47" i="2436" s="1"/>
  <c r="AF47" i="2436" s="1"/>
  <c r="AD45" i="2436"/>
  <c r="AE45" i="2436" s="1"/>
  <c r="AF45" i="2436" s="1"/>
  <c r="AD46" i="2436" l="1"/>
  <c r="AE46" i="2436" s="1"/>
  <c r="AF46" i="2436" s="1"/>
  <c r="AC48" i="2436"/>
  <c r="AD48" i="2436" s="1"/>
  <c r="AE48" i="2436" s="1"/>
  <c r="AF48" i="2436" s="1"/>
</calcChain>
</file>

<file path=xl/comments1.xml><?xml version="1.0" encoding="utf-8"?>
<comments xmlns="http://schemas.openxmlformats.org/spreadsheetml/2006/main">
  <authors>
    <author>Plan.om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</commentList>
</comments>
</file>

<file path=xl/comments10.xml><?xml version="1.0" encoding="utf-8"?>
<comments xmlns="http://schemas.openxmlformats.org/spreadsheetml/2006/main">
  <authors>
    <author>Plan.om</author>
  </authors>
  <commentList>
    <comment ref="Q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15.00
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15.00
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7/10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16.30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11/10</t>
        </r>
      </text>
    </comment>
  </commentList>
</comments>
</file>

<file path=xl/comments11.xml><?xml version="1.0" encoding="utf-8"?>
<comments xmlns="http://schemas.openxmlformats.org/spreadsheetml/2006/main">
  <authors>
    <author>Plan.om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14/10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10/10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16/10
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12/10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11/10
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15/10
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11/10
</t>
        </r>
      </text>
    </comment>
  </commentList>
</comments>
</file>

<file path=xl/comments12.xml><?xml version="1.0" encoding="utf-8"?>
<comments xmlns="http://schemas.openxmlformats.org/spreadsheetml/2006/main">
  <authors>
    <author>Plan.om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11/10
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545*1479
</t>
        </r>
      </text>
    </comment>
  </commentList>
</comments>
</file>

<file path=xl/comments13.xml><?xml version="1.0" encoding="utf-8"?>
<comments xmlns="http://schemas.openxmlformats.org/spreadsheetml/2006/main">
  <authors>
    <author>Plan.om</author>
  </authors>
  <commentList>
    <comment ref="K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14/10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10/10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18/10
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12/10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12/10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18.00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12/10</t>
        </r>
      </text>
    </comment>
  </commentList>
</comments>
</file>

<file path=xl/comments14.xml><?xml version="1.0" encoding="utf-8"?>
<comments xmlns="http://schemas.openxmlformats.org/spreadsheetml/2006/main">
  <authors>
    <author>Plan.om</author>
  </authors>
  <commentList>
    <comment ref="K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12/10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12/10</t>
        </r>
      </text>
    </comment>
  </commentList>
</comments>
</file>

<file path=xl/comments15.xml><?xml version="1.0" encoding="utf-8"?>
<comments xmlns="http://schemas.openxmlformats.org/spreadsheetml/2006/main">
  <authors>
    <author>Plan.om</author>
  </authors>
  <commentList>
    <comment ref="K17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24/10 ส่งได้แค่บางส่วน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17/10</t>
        </r>
      </text>
    </comment>
  </commentList>
</comments>
</file>

<file path=xl/comments16.xml><?xml version="1.0" encoding="utf-8"?>
<comments xmlns="http://schemas.openxmlformats.org/spreadsheetml/2006/main">
  <authors>
    <author>Plan.om</author>
  </authors>
  <commentList>
    <comment ref="K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24/10 ส่งได้แค่บางส่วน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17/10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22/10 ส่งได้แค่บางส่วน</t>
        </r>
      </text>
    </comment>
  </commentList>
</comments>
</file>

<file path=xl/comments17.xml><?xml version="1.0" encoding="utf-8"?>
<comments xmlns="http://schemas.openxmlformats.org/spreadsheetml/2006/main">
  <authors>
    <author>Plan.om</author>
  </authors>
  <commentList>
    <comment ref="P1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13.00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16/10
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24/10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21/10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30/10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26/10</t>
        </r>
      </text>
    </comment>
  </commentList>
</comments>
</file>

<file path=xl/comments18.xml><?xml version="1.0" encoding="utf-8"?>
<comments xmlns="http://schemas.openxmlformats.org/spreadsheetml/2006/main">
  <authors>
    <author>Plan.om</author>
    <author>Win7</author>
  </authors>
  <commentList>
    <comment ref="K1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24/10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21/10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30/10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26/10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รีเจ็คกระดาษไม่ทีมับเส้น 150 แผ่น</t>
        </r>
      </text>
    </comment>
    <comment ref="P19" authorId="0">
      <text>
        <r>
          <rPr>
            <b/>
            <sz val="9"/>
            <color indexed="81"/>
            <rFont val="Tahoma"/>
            <charset val="222"/>
          </rPr>
          <t>Plan.om:</t>
        </r>
        <r>
          <rPr>
            <sz val="9"/>
            <color indexed="81"/>
            <rFont val="Tahoma"/>
            <charset val="222"/>
          </rPr>
          <t xml:space="preserve">
15.00</t>
        </r>
      </text>
    </comment>
    <comment ref="K23" authorId="1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23/10เลื่นอเข้า</t>
        </r>
      </text>
    </comment>
    <comment ref="P23" authorId="0">
      <text>
        <r>
          <rPr>
            <b/>
            <sz val="9"/>
            <color indexed="81"/>
            <rFont val="Tahoma"/>
            <charset val="222"/>
          </rPr>
          <t>Plan.om:</t>
        </r>
        <r>
          <rPr>
            <sz val="9"/>
            <color indexed="81"/>
            <rFont val="Tahoma"/>
            <charset val="222"/>
          </rPr>
          <t xml:space="preserve">
15.00</t>
        </r>
      </text>
    </comment>
  </commentList>
</comments>
</file>

<file path=xl/comments19.xml><?xml version="1.0" encoding="utf-8"?>
<comments xmlns="http://schemas.openxmlformats.org/spreadsheetml/2006/main">
  <authors>
    <author>Win7</author>
    <author>Plan.om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23/10เลื่นอเข้า</t>
        </r>
      </text>
    </comment>
    <comment ref="P12" authorId="1">
      <text>
        <r>
          <rPr>
            <b/>
            <sz val="9"/>
            <color indexed="81"/>
            <rFont val="Tahoma"/>
            <charset val="222"/>
          </rPr>
          <t>Plan.om:</t>
        </r>
        <r>
          <rPr>
            <sz val="9"/>
            <color indexed="81"/>
            <rFont val="Tahoma"/>
            <charset val="222"/>
          </rPr>
          <t xml:space="preserve">
15.00</t>
        </r>
      </text>
    </comment>
  </commentList>
</comments>
</file>

<file path=xl/comments2.xml><?xml version="1.0" encoding="utf-8"?>
<comments xmlns="http://schemas.openxmlformats.org/spreadsheetml/2006/main">
  <authors>
    <author>Plan.om</author>
  </authors>
  <commentList>
    <comment ref="K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
</t>
        </r>
      </text>
    </comment>
  </commentList>
</comments>
</file>

<file path=xl/comments20.xml><?xml version="1.0" encoding="utf-8"?>
<comments xmlns="http://schemas.openxmlformats.org/spreadsheetml/2006/main">
  <authors>
    <author>Plan.om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เพลท22/10/19   11.00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เพลท22/10/19   11.00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เพลท22/10/19   11.00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เพลท22/10/19   11.00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13.00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16/10
</t>
        </r>
      </text>
    </comment>
  </commentList>
</comments>
</file>

<file path=xl/comments21.xml><?xml version="1.0" encoding="utf-8"?>
<comments xmlns="http://schemas.openxmlformats.org/spreadsheetml/2006/main">
  <authors>
    <author>Win7</author>
    <author>Plan.om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ตลาดเลื่อนดิวเข้า</t>
        </r>
      </text>
    </comment>
    <comment ref="R10" authorId="1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17.00น.</t>
        </r>
      </text>
    </comment>
  </commentList>
</comments>
</file>

<file path=xl/comments22.xml><?xml version="1.0" encoding="utf-8"?>
<comments xmlns="http://schemas.openxmlformats.org/spreadsheetml/2006/main">
  <authors>
    <author>Plan.om</author>
    <author>Win7</author>
  </authors>
  <commentList>
    <comment ref="K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16/10
</t>
        </r>
      </text>
    </comment>
    <comment ref="K9" authorId="1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ตลาดเลื่อนดิวเข้า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  <comment ref="P14" authorId="1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17.00น.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6/11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2/11</t>
        </r>
      </text>
    </comment>
  </commentList>
</comments>
</file>

<file path=xl/comments23.xml><?xml version="1.0" encoding="utf-8"?>
<comments xmlns="http://schemas.openxmlformats.org/spreadsheetml/2006/main">
  <authors>
    <author>Plan.om</author>
  </authors>
  <commentList>
    <comment ref="K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6/11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2/11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</commentList>
</comments>
</file>

<file path=xl/comments24.xml><?xml version="1.0" encoding="utf-8"?>
<comments xmlns="http://schemas.openxmlformats.org/spreadsheetml/2006/main">
  <authors>
    <author>Plan.om</author>
  </authors>
  <commentList>
    <comment ref="S1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ซื้อกระดาษ 450 แผ่น</t>
        </r>
      </text>
    </comment>
  </commentList>
</comments>
</file>

<file path=xl/comments25.xml><?xml version="1.0" encoding="utf-8"?>
<comments xmlns="http://schemas.openxmlformats.org/spreadsheetml/2006/main">
  <authors>
    <author>Plan.om</author>
  </authors>
  <commentList>
    <comment ref="Q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สั่งกระดาษรวม 250 เมตร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สั่งกระดาษรวม 250 เมตร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สั่งกระดาษรวม 250 เมตร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สั่งกระดาษรวม 250 เมตร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1/11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29/10
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1/11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29/10
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1/11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29/10
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1/11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29/10
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1/11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29/10
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1/11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29/10
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1/11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29/10
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1/11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29/10
</t>
        </r>
      </text>
    </comment>
    <comment ref="K24" authorId="0">
      <text>
        <r>
          <rPr>
            <b/>
            <sz val="9"/>
            <color indexed="81"/>
            <rFont val="Tahoma"/>
            <charset val="222"/>
          </rPr>
          <t>Plan.om:</t>
        </r>
        <r>
          <rPr>
            <sz val="9"/>
            <color indexed="81"/>
            <rFont val="Tahoma"/>
            <charset val="222"/>
          </rPr>
          <t xml:space="preserve">
24/10</t>
        </r>
      </text>
    </comment>
    <comment ref="R24" authorId="0">
      <text>
        <r>
          <rPr>
            <b/>
            <sz val="9"/>
            <color indexed="81"/>
            <rFont val="Tahoma"/>
            <charset val="222"/>
          </rPr>
          <t>Plan.om:
21/10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9/11
1/11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5/11
28/10</t>
        </r>
      </text>
    </comment>
  </commentList>
</comments>
</file>

<file path=xl/comments26.xml><?xml version="1.0" encoding="utf-8"?>
<comments xmlns="http://schemas.openxmlformats.org/spreadsheetml/2006/main">
  <authors>
    <author>Plan.om</author>
    <author>Windows User</author>
  </authors>
  <commentList>
    <comment ref="P3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15.00
</t>
        </r>
      </text>
    </comment>
    <comment ref="K48" authorId="0">
      <text>
        <r>
          <rPr>
            <b/>
            <sz val="9"/>
            <color indexed="81"/>
            <rFont val="Tahoma"/>
            <charset val="222"/>
          </rPr>
          <t>Plan.om:</t>
        </r>
        <r>
          <rPr>
            <sz val="9"/>
            <color indexed="81"/>
            <rFont val="Tahoma"/>
            <charset val="222"/>
          </rPr>
          <t xml:space="preserve">
13/11</t>
        </r>
      </text>
    </comment>
    <comment ref="R48" authorId="0">
      <text>
        <r>
          <rPr>
            <b/>
            <sz val="9"/>
            <color indexed="81"/>
            <rFont val="Tahoma"/>
            <charset val="222"/>
          </rPr>
          <t>Plan.om:</t>
        </r>
        <r>
          <rPr>
            <sz val="9"/>
            <color indexed="81"/>
            <rFont val="Tahoma"/>
            <charset val="222"/>
          </rPr>
          <t xml:space="preserve">
7/11</t>
        </r>
      </text>
    </comment>
    <comment ref="P7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
</t>
        </r>
      </text>
    </comment>
    <comment ref="J7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ลดจำนวนจาก600เป็น308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  <comment ref="Q72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8.00
</t>
        </r>
      </text>
    </comment>
    <comment ref="Q7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8.00
</t>
        </r>
      </text>
    </comment>
    <comment ref="Q74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8.00
</t>
        </r>
      </text>
    </comment>
    <comment ref="P7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17.00น.</t>
        </r>
      </text>
    </comment>
    <comment ref="Q84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14/2/19 16.00</t>
        </r>
      </text>
    </comment>
  </commentList>
</comments>
</file>

<file path=xl/comments3.xml><?xml version="1.0" encoding="utf-8"?>
<comments xmlns="http://schemas.openxmlformats.org/spreadsheetml/2006/main">
  <authors>
    <author>Plan.om</author>
    <author>Win7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8/10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4/10</t>
        </r>
      </text>
    </comment>
    <comment ref="Q13" authorId="1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Q14" authorId="1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11.00</t>
        </r>
      </text>
    </comment>
  </commentList>
</comments>
</file>

<file path=xl/comments4.xml><?xml version="1.0" encoding="utf-8"?>
<comments xmlns="http://schemas.openxmlformats.org/spreadsheetml/2006/main">
  <authors>
    <author>Win7</author>
    <author>Plan.om</author>
  </authors>
  <commentList>
    <comment ref="Q8" authorId="0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P13" authorId="1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17.00
</t>
        </r>
      </text>
    </comment>
    <comment ref="P14" authorId="1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17.00
</t>
        </r>
      </text>
    </comment>
  </commentList>
</comments>
</file>

<file path=xl/comments5.xml><?xml version="1.0" encoding="utf-8"?>
<comments xmlns="http://schemas.openxmlformats.org/spreadsheetml/2006/main">
  <authors>
    <author>Plan.om</author>
  </authors>
  <commentList>
    <comment ref="P15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17.00
</t>
        </r>
      </text>
    </comment>
    <comment ref="P16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17.00
</t>
        </r>
      </text>
    </comment>
  </commentList>
</comments>
</file>

<file path=xl/comments6.xml><?xml version="1.0" encoding="utf-8"?>
<comments xmlns="http://schemas.openxmlformats.org/spreadsheetml/2006/main">
  <authors>
    <author>Plan.om</author>
    <author>Win7</author>
  </authors>
  <commentList>
    <comment ref="K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13/9
7/10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10/9
3/10</t>
        </r>
      </text>
    </comment>
    <comment ref="P12" authorId="1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16.00</t>
        </r>
      </text>
    </comment>
  </commentList>
</comments>
</file>

<file path=xl/comments7.xml><?xml version="1.0" encoding="utf-8"?>
<comments xmlns="http://schemas.openxmlformats.org/spreadsheetml/2006/main">
  <authors>
    <author>Plan.om</author>
    <author>Win7</author>
  </authors>
  <commentList>
    <comment ref="K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5/10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รอเรียก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30/12</t>
        </r>
      </text>
    </comment>
    <comment ref="P15" authorId="1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16.00</t>
        </r>
      </text>
    </comment>
  </commentList>
</comments>
</file>

<file path=xl/comments8.xml><?xml version="1.0" encoding="utf-8"?>
<comments xmlns="http://schemas.openxmlformats.org/spreadsheetml/2006/main">
  <authors>
    <author>Plan.om</author>
  </authors>
  <commentList>
    <comment ref="P9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11.00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8/10
</t>
        </r>
      </text>
    </comment>
  </commentList>
</comments>
</file>

<file path=xl/comments9.xml><?xml version="1.0" encoding="utf-8"?>
<comments xmlns="http://schemas.openxmlformats.org/spreadsheetml/2006/main">
  <authors>
    <author>Plan.om</author>
  </authors>
  <commentList>
    <comment ref="R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8/10
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15.00
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15.00
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15.00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7/10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Plan.om:</t>
        </r>
        <r>
          <rPr>
            <sz val="9"/>
            <color indexed="81"/>
            <rFont val="Tahoma"/>
            <family val="2"/>
          </rPr>
          <t xml:space="preserve">
16.30</t>
        </r>
      </text>
    </comment>
  </commentList>
</comments>
</file>

<file path=xl/sharedStrings.xml><?xml version="1.0" encoding="utf-8"?>
<sst xmlns="http://schemas.openxmlformats.org/spreadsheetml/2006/main" count="13194" uniqueCount="2873">
  <si>
    <t>เวลาเปลี่ยนORDER</t>
  </si>
  <si>
    <t>ประชุม+ตรวจเช็คเครื่องจักร</t>
  </si>
  <si>
    <t>คลัง</t>
  </si>
  <si>
    <t>รายชื่อผู้ปฏิบัติงาน  :</t>
  </si>
  <si>
    <t xml:space="preserve"> หมายเหตุ </t>
  </si>
  <si>
    <t>ลงชื่อ ……………….….…..เจ้าหน้าที่ส่วนการวางแผน  ลงชื่อ…………...……….………หัวหน้าวางแผนกวางแผน   ลงชื่อ…………………………..ผลิต1  ลงชื่อ……………………...…….ผู้อนุมัติ</t>
  </si>
  <si>
    <t>ไม่พิมพ์</t>
  </si>
  <si>
    <t>ราคากระดาษ</t>
  </si>
  <si>
    <t>ราคาขาย</t>
  </si>
  <si>
    <t xml:space="preserve">           แผนการผลิตกล่องกระดาษลูกฟูกประจำวัน</t>
  </si>
  <si>
    <t>ดำ 602</t>
  </si>
  <si>
    <t>B</t>
  </si>
  <si>
    <t>BC</t>
  </si>
  <si>
    <t>วันที่เปิด</t>
  </si>
  <si>
    <t xml:space="preserve">เลขที่ </t>
  </si>
  <si>
    <t xml:space="preserve">ชื่อลูกค้า </t>
  </si>
  <si>
    <t xml:space="preserve">ชื่อกล่อง </t>
  </si>
  <si>
    <t xml:space="preserve">จำนวน </t>
  </si>
  <si>
    <t xml:space="preserve">วันที่ </t>
  </si>
  <si>
    <t xml:space="preserve">สีพิมพ์ </t>
  </si>
  <si>
    <t>NO. PLAT</t>
  </si>
  <si>
    <t xml:space="preserve">BLOCK </t>
  </si>
  <si>
    <t>วันที่กระดาษ</t>
  </si>
  <si>
    <t>SIZE</t>
  </si>
  <si>
    <t>M/C</t>
  </si>
  <si>
    <t>ใบสั่งผลิต</t>
  </si>
  <si>
    <t xml:space="preserve">ต้องการ </t>
  </si>
  <si>
    <t xml:space="preserve">สี 1 </t>
  </si>
  <si>
    <t>สี 2</t>
  </si>
  <si>
    <t>สี 3</t>
  </si>
  <si>
    <t xml:space="preserve">เก่า </t>
  </si>
  <si>
    <t xml:space="preserve">ใหม่ </t>
  </si>
  <si>
    <t xml:space="preserve">แก้ไข </t>
  </si>
  <si>
    <t>ออก</t>
  </si>
  <si>
    <t>ปะหน้า/หลัง</t>
  </si>
  <si>
    <t>C</t>
  </si>
  <si>
    <t>Group A</t>
  </si>
  <si>
    <t>ลำดับ</t>
  </si>
  <si>
    <t>จำนวน</t>
  </si>
  <si>
    <t>NO.BLOCK</t>
  </si>
  <si>
    <t>ลอน</t>
  </si>
  <si>
    <t>เกรดกระดาษ</t>
  </si>
  <si>
    <t>กว้าง</t>
  </si>
  <si>
    <t>ยาว</t>
  </si>
  <si>
    <t>เวลาผลิต</t>
  </si>
  <si>
    <t>เวลาสะสม</t>
  </si>
  <si>
    <t>รวม</t>
  </si>
  <si>
    <t>P</t>
  </si>
  <si>
    <t>สั่งซื้อ</t>
  </si>
  <si>
    <t>ORDER/นาที</t>
  </si>
  <si>
    <t>speed</t>
  </si>
  <si>
    <t>ส่งมอบ</t>
  </si>
  <si>
    <t>ส่งต่อ</t>
  </si>
  <si>
    <t>ผลิตได้</t>
  </si>
  <si>
    <t>จริง</t>
  </si>
  <si>
    <t>บริษัท ชินโก เอเซีย (กรุงเทพ) จำกัด(OMM)</t>
  </si>
  <si>
    <t>ITEMกระดาษ</t>
  </si>
  <si>
    <t>กระดาษ</t>
  </si>
  <si>
    <t>เข้า</t>
  </si>
  <si>
    <t>Speed 75/15 minute</t>
  </si>
  <si>
    <t>แดง 120</t>
  </si>
  <si>
    <t>หัวหน้าหน่วยผลิต</t>
  </si>
  <si>
    <t xml:space="preserve">     เครื่อง  :WING     เอนก+วิทยา+รณชัย+ธีระพล+วิเชียร</t>
  </si>
  <si>
    <t>บริษัท ลี้ กิจเจริญแสง จำกัด(OMF)</t>
  </si>
  <si>
    <t>-</t>
  </si>
  <si>
    <t>ST</t>
  </si>
  <si>
    <t>ซ่อม</t>
  </si>
  <si>
    <t>บริษัท เคนดอลล์-แกมมาตรอน จำกัด(OMC)</t>
  </si>
  <si>
    <t>KAC125/KAC125</t>
  </si>
  <si>
    <t>ยกมา</t>
  </si>
  <si>
    <t>NEW</t>
  </si>
  <si>
    <t>กล่อง 645A</t>
  </si>
  <si>
    <t>NP857</t>
  </si>
  <si>
    <t>บริษัท อีเอส แบตเตอรี่ (ประเทศไทย) จำกัด(OMC)</t>
  </si>
  <si>
    <t>I 125/M125</t>
  </si>
  <si>
    <t>บริษัท ชวกน จำกัด(OMM)</t>
  </si>
  <si>
    <t>บริษัท โคห์เลอร์ (ประเทศไทย) จำกัด (มหาชน)(OMC)</t>
  </si>
  <si>
    <t>บริษัท สุรีย์ อินเตอร์ฟู้ดส์ จำกัด(OMM)</t>
  </si>
  <si>
    <t>บริษัท ยืนยง เอ็นเตอร์ไพรส์ จำกัด(OMC)</t>
  </si>
  <si>
    <t>PACK</t>
  </si>
  <si>
    <t>VA</t>
  </si>
  <si>
    <t>KI125/M125/M125</t>
  </si>
  <si>
    <t>น้ำเงิน WF-00132</t>
  </si>
  <si>
    <t>บริษัท แอดด้า ฟุตแวร์ (ไทยแลนด์) จำกัด</t>
  </si>
  <si>
    <t>ส้ม WF-02553</t>
  </si>
  <si>
    <t>น้ำเงิน 6C-7745</t>
  </si>
  <si>
    <t>ดำ602</t>
  </si>
  <si>
    <t>KK125/M125/M125</t>
  </si>
  <si>
    <t>รอบ 1</t>
  </si>
  <si>
    <t>บริษัท ครูเกอร์ เวนทิเลชั่น อินดัสทรีส์ เอเซีย จำก</t>
  </si>
  <si>
    <t>A125/M125/M125</t>
  </si>
  <si>
    <t>บริษัท เอคเซลเลนท์ แมนูแฟคเจอร์ริ่ง (ประเทศไทย) จำ</t>
  </si>
  <si>
    <t>แดง WF01820</t>
  </si>
  <si>
    <t>KL205/M125/M125/M125/KL205</t>
  </si>
  <si>
    <t>ดำ  602</t>
  </si>
  <si>
    <t>S0146 กล่องน้ำจิ้มไก่ 4x5 liters แบรนด์ Morn</t>
  </si>
  <si>
    <t>เขียว WF-04184</t>
  </si>
  <si>
    <t>5264</t>
  </si>
  <si>
    <t>S170/M105/M105/M105/M105</t>
  </si>
  <si>
    <t>เขียว 307</t>
  </si>
  <si>
    <t>ดำ   602</t>
  </si>
  <si>
    <t>KS170/M105/KL125/M125/KL175</t>
  </si>
  <si>
    <t>บริษัทอัลฟ่าสยาม คอมมินิเคชั่น จำกัด(OMM)</t>
  </si>
  <si>
    <t>รอบ 2</t>
  </si>
  <si>
    <t>บริษัท เอ็น แอนด์ เอ็น ฟูดส์ จำกัด(OMM)</t>
  </si>
  <si>
    <t>KA150/M125/M125/M125/KA125</t>
  </si>
  <si>
    <t>KT150/M125/M125/M125/KT150</t>
  </si>
  <si>
    <t xml:space="preserve"> ครูเกอร์ เวนทิเลชั่น อินดัสทรีส์ (ไทยแลนด์) จำกัด</t>
  </si>
  <si>
    <t>KA125/M125/M105</t>
  </si>
  <si>
    <t>M105/M105</t>
  </si>
  <si>
    <t>I125/M125/M105/M125/M105</t>
  </si>
  <si>
    <t>KT125/M125/M125</t>
  </si>
  <si>
    <t>KA150/M125/M125/M125/M125</t>
  </si>
  <si>
    <t>กล่องลูกฟูก CT-05 (2CTN-305)</t>
  </si>
  <si>
    <t>112</t>
  </si>
  <si>
    <t>1206308 CARTON,0201,CORR</t>
  </si>
  <si>
    <t>น้ำเงินWF-00132 BULE</t>
  </si>
  <si>
    <t>4477</t>
  </si>
  <si>
    <t>1073477  CORTON,RSC</t>
  </si>
  <si>
    <t>4485</t>
  </si>
  <si>
    <t>KS170/M105/KL250/M125/KL250</t>
  </si>
  <si>
    <t>KAC125/M105/M105/M105/M105</t>
  </si>
  <si>
    <t>กล่องลูกฟูก CT-08 (2CTN-308)</t>
  </si>
  <si>
    <t>5109</t>
  </si>
  <si>
    <t>KS170/M105/KL205/M125/KL250</t>
  </si>
  <si>
    <t>บริษัท เอชไอซี (ประเทศไทย) จำกัด (OMM)</t>
  </si>
  <si>
    <t>กล่องสีขาว พิมพ์ดำ 90 g. (M001080)</t>
  </si>
  <si>
    <t>5469</t>
  </si>
  <si>
    <t>KS140/M105/M125/M125/KA150</t>
  </si>
  <si>
    <t>บริษัท เอ็นพี อินดัสเตรียล ซัพพลาย จำกัด(OML)</t>
  </si>
  <si>
    <t>กล่องกระดาษลูกฟูก 5 ชั้น NP16</t>
  </si>
  <si>
    <t>NP547</t>
  </si>
  <si>
    <t>แดง 3-D2874</t>
  </si>
  <si>
    <t>บริษัท โฟมเทค อินเตอร์เนชั่นแนล จำกัด(OMC)</t>
  </si>
  <si>
    <t>น้ำเงิน224</t>
  </si>
  <si>
    <t>บริษัทไทยซัมมิท อีสเทิร์น ซีบอร์ด โอโตพาร์ท (OMC)</t>
  </si>
  <si>
    <t>A 125/A 125</t>
  </si>
  <si>
    <t>KAC125/I125</t>
  </si>
  <si>
    <t>บริษัท จั๊มเวย์ จำกัด OML</t>
  </si>
  <si>
    <t>KAC125/M125/M125/M125/KAC125</t>
  </si>
  <si>
    <t>กล่อง 100 ดวง (H6)</t>
  </si>
  <si>
    <t>1850</t>
  </si>
  <si>
    <t>บริษัท กันธารียา จำกัด(OMM)</t>
  </si>
  <si>
    <t>กล่องราวอลูมิเนียม 6/150</t>
  </si>
  <si>
    <t>เขียว 11-D1115/355U</t>
  </si>
  <si>
    <t>4320</t>
  </si>
  <si>
    <t>บริษัทเวท ซุปพีเรีย คอนซัลแตนท์ จำกัด(OMM)</t>
  </si>
  <si>
    <t>แดง 187</t>
  </si>
  <si>
    <t>I 185/I 185</t>
  </si>
  <si>
    <t>A 150/M 105</t>
  </si>
  <si>
    <t>กล่องลูกฟูก CT-12 (2CTN-312)</t>
  </si>
  <si>
    <t>128</t>
  </si>
  <si>
    <t>ASC#8400</t>
  </si>
  <si>
    <t>4758</t>
  </si>
  <si>
    <t>กล่อง NP 02</t>
  </si>
  <si>
    <t>3207</t>
  </si>
  <si>
    <t>กล่องNO.066 ไม่พิมพ์</t>
  </si>
  <si>
    <t>2334</t>
  </si>
  <si>
    <t>กล่อง METER RING 132A</t>
  </si>
  <si>
    <t>3356</t>
  </si>
  <si>
    <t>FM-PL-001  Rev.   No.00</t>
  </si>
  <si>
    <t>น้ำเงิน 224</t>
  </si>
  <si>
    <t>Rotary</t>
  </si>
  <si>
    <t>1045327 CARTON, RSC</t>
  </si>
  <si>
    <t>4504</t>
  </si>
  <si>
    <t>KL150/M105/KL150/M125/KL150</t>
  </si>
  <si>
    <t>1045586 CARTON ,RSC</t>
  </si>
  <si>
    <t>4523</t>
  </si>
  <si>
    <t>KS170/M125/KL250</t>
  </si>
  <si>
    <t>น้ำเงิน 248</t>
  </si>
  <si>
    <t>1064528 CARTON,  RSC</t>
  </si>
  <si>
    <t>4530</t>
  </si>
  <si>
    <t>S170/M125/KL250</t>
  </si>
  <si>
    <t>1288304 CARTON, 0201</t>
  </si>
  <si>
    <t>5048</t>
  </si>
  <si>
    <t>กล่องฝาเรียบ Y 85 (สีน้ำเงิน)</t>
  </si>
  <si>
    <t>4241</t>
  </si>
  <si>
    <t>KAC125/M125/M125/M125/M125</t>
  </si>
  <si>
    <t>KL205/M125/KL205</t>
  </si>
  <si>
    <t>บริษัท เลคิเซ่ ไลท์ติ้ง จำกัด(OMF)</t>
  </si>
  <si>
    <t>PK-LM-01-091 กล่องW308xL1244xH92mm.</t>
  </si>
  <si>
    <t>5107</t>
  </si>
  <si>
    <t>A 125/M105</t>
  </si>
  <si>
    <t>บริษัท ไทยสโตเรจ แบตเตอรี่ จำกัด OMC</t>
  </si>
  <si>
    <t>บริษัท ศรีทองอิเล็กโทรเคมิเคิ้ล จำกัด</t>
  </si>
  <si>
    <t>A125/M125/M105</t>
  </si>
  <si>
    <t>153851</t>
  </si>
  <si>
    <t>153540</t>
  </si>
  <si>
    <t>153543</t>
  </si>
  <si>
    <t>152289</t>
  </si>
  <si>
    <t>153547</t>
  </si>
  <si>
    <t>วันที่ 21-3-2560</t>
  </si>
  <si>
    <t>วันที่ 22-3-2560</t>
  </si>
  <si>
    <t>วันที่ 23-3-2560</t>
  </si>
  <si>
    <t>วันที่ 24-3-2560</t>
  </si>
  <si>
    <t>วันที่ 25-3-2560</t>
  </si>
  <si>
    <t>วันที่ 27-3-2560</t>
  </si>
  <si>
    <t>กล่อง PK0310-115</t>
  </si>
  <si>
    <t>4780</t>
  </si>
  <si>
    <t>KI125/M125/M125/M125/M125</t>
  </si>
  <si>
    <t>NP1288</t>
  </si>
  <si>
    <t>MI 320 กล่องไก่ย่าง 5 ดาวไม่พิมพ์ตรา NO.2</t>
  </si>
  <si>
    <t>บริษัท ศรีไทย ฟู้ด เซอร์วิส จำกัด(OML)</t>
  </si>
  <si>
    <t>M125/M125</t>
  </si>
  <si>
    <t>เขียว 335</t>
  </si>
  <si>
    <t>บริษัท ล.ไลท์ติ้งกลาส จำกัด(OMF)</t>
  </si>
  <si>
    <t>A 150/A 125</t>
  </si>
  <si>
    <t>4019</t>
  </si>
  <si>
    <t>CO-1083 : CARTON NO.1083 TONKATSU 120g RE</t>
  </si>
  <si>
    <t>KT175/M125/M125/M125/KT150</t>
  </si>
  <si>
    <t>เวลาพัก</t>
  </si>
  <si>
    <t>บริษัท นำเชา (ประเทศไทย) จำกัด(OMM)</t>
  </si>
  <si>
    <t>A 125/M 125</t>
  </si>
  <si>
    <t>ดำ 602 AQ</t>
  </si>
  <si>
    <t>บริษัท นำวัฒนา  แพ็คแอนด์พริ้นท์ จำกัด 1 OMM</t>
  </si>
  <si>
    <t>กล่อง 300x533x175 mm.</t>
  </si>
  <si>
    <t>เขียว 357</t>
  </si>
  <si>
    <t>3880</t>
  </si>
  <si>
    <t>CARTON NO.1174 PORK KATSU 120g (ไม่พิมพ์)</t>
  </si>
  <si>
    <t>NP1792</t>
  </si>
  <si>
    <t>บริษัท ศรีกรุง ไล้ท์ติ้ง จำกัด(OMM)</t>
  </si>
  <si>
    <t>แดง 120 AQ</t>
  </si>
  <si>
    <t>KD125/M105</t>
  </si>
  <si>
    <t>PN-F18/B I.D1(B4)</t>
  </si>
  <si>
    <t>น้ำเงิน 6-B2374</t>
  </si>
  <si>
    <t>2313/2</t>
  </si>
  <si>
    <t>PNS-ILPS60 S.X (H6)</t>
  </si>
  <si>
    <t>BLUE6-B2374/PMC293</t>
  </si>
  <si>
    <t>537</t>
  </si>
  <si>
    <t>S 140/M 105</t>
  </si>
  <si>
    <t>กล่องราวตากผ้า 6/100</t>
  </si>
  <si>
    <t>5006</t>
  </si>
  <si>
    <t>C0569 กล่องกะทิ17-19%24x400mlแบรนด์TaoTao-PL,GB,HU</t>
  </si>
  <si>
    <t>บริษัท นิทชู โชจิ (ไทยแลนด์) จำกัด(OMC)</t>
  </si>
  <si>
    <t>บริษัท ไทยยูเนี่ยน กรุ๊ป จำกัด (มหาชน)</t>
  </si>
  <si>
    <t>กล่อง MD-30</t>
  </si>
  <si>
    <t>5535</t>
  </si>
  <si>
    <t>บริษัท เรารักอาหาร จำกัด</t>
  </si>
  <si>
    <t>C0082 กล่องกะทิ 12-14% 24x400 ml. แบรนด์ Elmigo</t>
  </si>
  <si>
    <t>5076</t>
  </si>
  <si>
    <t>BOX NO.2 (LOGO)</t>
  </si>
  <si>
    <t>2993</t>
  </si>
  <si>
    <t>A 150/M 125</t>
  </si>
  <si>
    <t>แดง JP-02131</t>
  </si>
  <si>
    <t>บริษัท ซันโก้เคมิคอลส์ จำกัด(OMM)</t>
  </si>
  <si>
    <t>กล่องซันโก้สีน้ำมัน (เบอร์ S-160 สีขาว)</t>
  </si>
  <si>
    <t>แดง 3-D1618</t>
  </si>
  <si>
    <t>3158</t>
  </si>
  <si>
    <t>KAC150/KA150</t>
  </si>
  <si>
    <t>Carton for T02020706</t>
  </si>
  <si>
    <t>ส้ม 815 AQ</t>
  </si>
  <si>
    <t>285/2</t>
  </si>
  <si>
    <t>KD125/M125</t>
  </si>
  <si>
    <t>S&amp;S</t>
  </si>
  <si>
    <t>เขียว 335 AQ</t>
  </si>
  <si>
    <t>กล่อง R5-170</t>
  </si>
  <si>
    <t>4857</t>
  </si>
  <si>
    <t>M125/M105/M105/M125/M125</t>
  </si>
  <si>
    <t>วันที่ 28-3-2560</t>
  </si>
  <si>
    <t>วันที่ 29-3-2560</t>
  </si>
  <si>
    <t>วันที่ 30-3-2560</t>
  </si>
  <si>
    <t>วันที่ 31-3-2560</t>
  </si>
  <si>
    <t>DI-F18 I.XN (B4)</t>
  </si>
  <si>
    <t>4732</t>
  </si>
  <si>
    <t>I125/M125/M105</t>
  </si>
  <si>
    <t>บริษัท สยามฟาร์มาซูติคอล จำกัด(OMM)</t>
  </si>
  <si>
    <t>กล่อง S (7.5"x12"x9")</t>
  </si>
  <si>
    <t>แดง WF-02515</t>
  </si>
  <si>
    <t>3846</t>
  </si>
  <si>
    <t>KK125/M105</t>
  </si>
  <si>
    <t>กล่อง T(9.5"x13"x12")</t>
  </si>
  <si>
    <t>3842</t>
  </si>
  <si>
    <t>กล่อง X (10"x20"x11.5")</t>
  </si>
  <si>
    <t>3845</t>
  </si>
  <si>
    <t>I125/M105/M105/M105/I125</t>
  </si>
  <si>
    <t>กล่อง K (10.5"x22.5"x14")</t>
  </si>
  <si>
    <t>3850</t>
  </si>
  <si>
    <t>กล่อง L (15.5"x18.5"x17.5")</t>
  </si>
  <si>
    <t>3852</t>
  </si>
  <si>
    <t>กล่อง M (14x18x15.5)</t>
  </si>
  <si>
    <t>3851</t>
  </si>
  <si>
    <t>บริษัท ถาวร เลเบิล แอนด์ ริบบอน จำกัด(OMM)</t>
  </si>
  <si>
    <t>มิชลีน 29.5CM</t>
  </si>
  <si>
    <t>น้ำเงิน 251</t>
  </si>
  <si>
    <t>1328/C</t>
  </si>
  <si>
    <t>I 125/M105</t>
  </si>
  <si>
    <t>MH 1-2</t>
  </si>
  <si>
    <t>1366/B</t>
  </si>
  <si>
    <t>ลิตเตอร์รีน 80</t>
  </si>
  <si>
    <t>251 น้ำเงิน</t>
  </si>
  <si>
    <t>2872</t>
  </si>
  <si>
    <t>ลิตเตอร์รีน 750</t>
  </si>
  <si>
    <t>1328/B</t>
  </si>
  <si>
    <t>บริษัท เซต้าฟิล (ไทยแลนด์) จำกัด</t>
  </si>
  <si>
    <t>น้ำเงิน 291</t>
  </si>
  <si>
    <t>I125/M125/I125</t>
  </si>
  <si>
    <t>CARTON OD 500 X 1400 X 150 mm.(71002724)</t>
  </si>
  <si>
    <t>4314</t>
  </si>
  <si>
    <t>A125/M125/A125</t>
  </si>
  <si>
    <t>DS-F10 D.D3 (B1)</t>
  </si>
  <si>
    <t>457</t>
  </si>
  <si>
    <t>KAC125/M125</t>
  </si>
  <si>
    <t>DI-F10 D.XKH (B1)</t>
  </si>
  <si>
    <t>3678</t>
  </si>
  <si>
    <t>น้ำตาล 700</t>
  </si>
  <si>
    <t>PK 146 กล่องบรรจุซอสถ้วย 200</t>
  </si>
  <si>
    <t>ฟ้า 2234</t>
  </si>
  <si>
    <t>4609</t>
  </si>
  <si>
    <t>เขียว 336</t>
  </si>
  <si>
    <t>154009</t>
  </si>
  <si>
    <t>154123</t>
  </si>
  <si>
    <t>154120</t>
  </si>
  <si>
    <t>Stock</t>
  </si>
  <si>
    <t>บริษัท อาซาฮี คาเซอิ แอดวานซ์(ไทยแลนด์)จำกัด</t>
  </si>
  <si>
    <t>กล่อง 457x587x175 MM.</t>
  </si>
  <si>
    <t>ฟ้า AQ221</t>
  </si>
  <si>
    <t>แดง AQ120</t>
  </si>
  <si>
    <t>5347</t>
  </si>
  <si>
    <t>กล่อง 587x457x360MM.Pack24OM(461x594x363 mm.)</t>
  </si>
  <si>
    <t>ฟ้า   AQ-221</t>
  </si>
  <si>
    <t>แดง  AQ-120</t>
  </si>
  <si>
    <t>5500</t>
  </si>
  <si>
    <t>I125/M105/M105/M125/M105</t>
  </si>
  <si>
    <t>154015</t>
  </si>
  <si>
    <t>154018</t>
  </si>
  <si>
    <t>154003</t>
  </si>
  <si>
    <t>154006</t>
  </si>
  <si>
    <t>154012</t>
  </si>
  <si>
    <t>154110</t>
  </si>
  <si>
    <t>CARTON OD 200 X 1150 X 80 mm.(71002721)</t>
  </si>
  <si>
    <t>4313</t>
  </si>
  <si>
    <t>บริษัท สัจจะ แพ็ค จำกัด (OMM)</t>
  </si>
  <si>
    <t>น้ำเงิน 7745</t>
  </si>
  <si>
    <t>KA125/M125/M105/M125/M125</t>
  </si>
  <si>
    <t>กล่องNO.38 ไม่พิมพ์</t>
  </si>
  <si>
    <t>2211</t>
  </si>
  <si>
    <t>S 170/M 125</t>
  </si>
  <si>
    <t>BL 185/BC</t>
  </si>
  <si>
    <t>3281</t>
  </si>
  <si>
    <t>153650</t>
  </si>
  <si>
    <t>บริษัท วัฒนาพรสกรู (1991) จำกัด(OMM)</t>
  </si>
  <si>
    <t>บริษัท โชคชัยพิบูล จำกัด(OML)</t>
  </si>
  <si>
    <t>4501</t>
  </si>
  <si>
    <t>304126  CARTON . TUBE, SCORED</t>
  </si>
  <si>
    <t>Langton</t>
  </si>
  <si>
    <t>4173</t>
  </si>
  <si>
    <t>ดำ 603</t>
  </si>
  <si>
    <t>7333078 INNER 340x145x100 (K15)</t>
  </si>
  <si>
    <t>CARTON OD250 X 340 X 90mm.(71001960)</t>
  </si>
  <si>
    <t>2919</t>
  </si>
  <si>
    <t>KAC125/M105</t>
  </si>
  <si>
    <t>CARTON OD 510 X1020 X195 mm.(71001950)</t>
  </si>
  <si>
    <t>2921</t>
  </si>
  <si>
    <t>A 125/I 125</t>
  </si>
  <si>
    <t>บริษัท S.J.P. TECHNOLOGY จำกัด OMC</t>
  </si>
  <si>
    <t>KA125/M125/M125/M125/KA125</t>
  </si>
  <si>
    <t>S170/M125/M125</t>
  </si>
  <si>
    <t>น้ำเงิน 232</t>
  </si>
  <si>
    <t>KA125/M125/M125</t>
  </si>
  <si>
    <t>บริษัท สยามมารีนโฟรเซ่นฟู้ดส์ จำกัด OMC</t>
  </si>
  <si>
    <t>BP-SK 23</t>
  </si>
  <si>
    <t>4982</t>
  </si>
  <si>
    <t>KA125/M105/M105/M105/KA125</t>
  </si>
  <si>
    <t>WP-SK 26</t>
  </si>
  <si>
    <t>5034</t>
  </si>
  <si>
    <t>KS170/M105/M105/M105/KA125</t>
  </si>
  <si>
    <t>ด่วน</t>
  </si>
  <si>
    <t>เขียว JP11-D4307</t>
  </si>
  <si>
    <t>หจก.S.K.สกรูน๊อต(OMM)</t>
  </si>
  <si>
    <t>น้ำเงิน 278</t>
  </si>
  <si>
    <t>A125/M125/M105/M125/M105</t>
  </si>
  <si>
    <t>บริษัท ที.ดับบลิว.ไอ จำกัด OML</t>
  </si>
  <si>
    <t>บริษัท ไชยเจริญการพิมพ์และบรรจุภัณฑ์ จำกัด OMC</t>
  </si>
  <si>
    <t>KS170/M125/KL175</t>
  </si>
  <si>
    <t>กล่องกระดาษลูกฟูก 3 ชั้น ฝาสีฟ้า</t>
  </si>
  <si>
    <t>น้ำเงิน WF-01785</t>
  </si>
  <si>
    <t>4410</t>
  </si>
  <si>
    <t>HI-F18 I.D5 (B5)</t>
  </si>
  <si>
    <t>BLUE6-C6638 275</t>
  </si>
  <si>
    <t>613</t>
  </si>
  <si>
    <t>บริษัท ลีฟู้ดส์ จำกัด(OMM)</t>
  </si>
  <si>
    <t>บริษัท ไทยเฮอบิไซด์ จำกัด</t>
  </si>
  <si>
    <t>KA185/M125/M125/M125/KA185</t>
  </si>
  <si>
    <t>บริษัท ฟาบริเนท จำกัด(OMC)</t>
  </si>
  <si>
    <t>LEG 33/BC</t>
  </si>
  <si>
    <t>1319/1</t>
  </si>
  <si>
    <t>154383</t>
  </si>
  <si>
    <t>CARTON NO.1097 NN YASAI KAKIAGE 35G</t>
  </si>
  <si>
    <t>4136</t>
  </si>
  <si>
    <t>A150/M125/M125/M125/A125</t>
  </si>
  <si>
    <t>Carton No.1154 RENJI EBI KATSU RR</t>
  </si>
  <si>
    <t>5182</t>
  </si>
  <si>
    <t>154347</t>
  </si>
  <si>
    <t>154345</t>
  </si>
  <si>
    <t>Pack</t>
  </si>
  <si>
    <t>กล่อง LK-LED VF20 D.X(O14)_R1</t>
  </si>
  <si>
    <t>5518</t>
  </si>
  <si>
    <t>KD125/M125/M125/M125/M125</t>
  </si>
  <si>
    <t>กล่อง LK-LED VF30 D.X(O12)_R1</t>
  </si>
  <si>
    <t>5516</t>
  </si>
  <si>
    <t>KA150/M125/M125/M125/KA150</t>
  </si>
  <si>
    <t>บริษัท น้ำมันมะพร้าวไทย จำกัด(OML)</t>
  </si>
  <si>
    <t>154446</t>
  </si>
  <si>
    <t>154447</t>
  </si>
  <si>
    <t>154425</t>
  </si>
  <si>
    <t>154429</t>
  </si>
  <si>
    <t>154439</t>
  </si>
  <si>
    <t>154437</t>
  </si>
  <si>
    <t>154432</t>
  </si>
  <si>
    <t>กล่องแดงจิ๋ว (ติดกาว)</t>
  </si>
  <si>
    <t>NP1444</t>
  </si>
  <si>
    <t>GM</t>
  </si>
  <si>
    <t>กล่องNO.1 ไม่พิมพ์</t>
  </si>
  <si>
    <t>574/A</t>
  </si>
  <si>
    <t>น้ำเงิน 275 AQ</t>
  </si>
  <si>
    <t>บริษัท ออร์บิท ฟาสเทนเนอร์ จำกัด OML</t>
  </si>
  <si>
    <t>CTNOB-003 ลังออร์บิทปกติ ขนาด NO.3</t>
  </si>
  <si>
    <t>5057</t>
  </si>
  <si>
    <t>KA150/M150/M150/M150/KA150</t>
  </si>
  <si>
    <t>CTNOB-04A ลังออร์บิทปกติ ขนาด NO.4A</t>
  </si>
  <si>
    <t>5059</t>
  </si>
  <si>
    <t>CTNOB-008 ลังออร์บิทปกติ ขนาด NO.8</t>
  </si>
  <si>
    <t>5061</t>
  </si>
  <si>
    <t>กล่องนอก 620 N</t>
  </si>
  <si>
    <t>3384</t>
  </si>
  <si>
    <t>KA125/M125/M105/M125/KAC125</t>
  </si>
  <si>
    <t>กล่อง SP-LED TUBE 18 D.X(O18)</t>
  </si>
  <si>
    <t>5676</t>
  </si>
  <si>
    <t>กล่องศรีทองเบอร์ 2 3ชั้น (59-3795)</t>
  </si>
  <si>
    <t>5278</t>
  </si>
  <si>
    <t>154499</t>
  </si>
  <si>
    <t>154512</t>
  </si>
  <si>
    <t>154501</t>
  </si>
  <si>
    <t>154506</t>
  </si>
  <si>
    <t>154542</t>
  </si>
  <si>
    <t>PK 116 กล่องพิมพ์น้ำตาล 5 ชั้น No.2</t>
  </si>
  <si>
    <t>4612</t>
  </si>
  <si>
    <t>แดง 177</t>
  </si>
  <si>
    <t>Carton for T02020807</t>
  </si>
  <si>
    <t>ส้ม 812 AQ</t>
  </si>
  <si>
    <t>เขียว 323 AQ</t>
  </si>
  <si>
    <t>388/2</t>
  </si>
  <si>
    <t>กล่อง FT-03</t>
  </si>
  <si>
    <t>4308</t>
  </si>
  <si>
    <t>กล่อง 22 OZ (YA700) ลอนใส</t>
  </si>
  <si>
    <t>เขียว 11D-1115/355U</t>
  </si>
  <si>
    <t>KT125/M125/M105/M125/M125</t>
  </si>
  <si>
    <t>แดง  110  AQ</t>
  </si>
  <si>
    <t>น้ำเงิน  220  AQ</t>
  </si>
  <si>
    <t>154561</t>
  </si>
  <si>
    <t>LK-F15 D.X1(B3)</t>
  </si>
  <si>
    <t>2748</t>
  </si>
  <si>
    <t>DI-F20 D.X1 (B20)</t>
  </si>
  <si>
    <t>454</t>
  </si>
  <si>
    <t>154583</t>
  </si>
  <si>
    <t>ลงชื่อ ……………………………………….….. ผู้จัดทำ</t>
  </si>
  <si>
    <t>ลงชื่อ……………………………………...…….ผู้ตรวจสอบกระดาษ</t>
  </si>
  <si>
    <t xml:space="preserve">  ลงชื่อ………………………………..…….ผู้ตรวจสอบรับแผน</t>
  </si>
  <si>
    <t>KS170/M125/M105/M125/KA150</t>
  </si>
  <si>
    <t>แดง3-D2874</t>
  </si>
  <si>
    <t>154633</t>
  </si>
  <si>
    <t>กล่อง CARTON N100A รุ่น 3G (BG-N100A-KW)</t>
  </si>
  <si>
    <t>3474</t>
  </si>
  <si>
    <t>154698</t>
  </si>
  <si>
    <t>5629</t>
  </si>
  <si>
    <t>CARTON BOX  450x1350x350 mm.(71002768)</t>
  </si>
  <si>
    <t>4805</t>
  </si>
  <si>
    <t>A125/M125/M125/M125/A125</t>
  </si>
  <si>
    <t>CARTON OD 235 X1225 X160 mm.(71001543)</t>
  </si>
  <si>
    <t>1888</t>
  </si>
  <si>
    <t>S170/M125/M105</t>
  </si>
  <si>
    <t>กล่องNO.88 ไม่พิมพ์</t>
  </si>
  <si>
    <t>1765</t>
  </si>
  <si>
    <t>CTNOB-002 ลังออร์บิทปกติ ขนาด NO.2</t>
  </si>
  <si>
    <t>5056</t>
  </si>
  <si>
    <t>Carton E30004 Bin Bin</t>
  </si>
  <si>
    <t>เขียว 307  AQ</t>
  </si>
  <si>
    <t>แดง 177   AQ</t>
  </si>
  <si>
    <t>ดำ  602    AQ</t>
  </si>
  <si>
    <t>781</t>
  </si>
  <si>
    <t>154664</t>
  </si>
  <si>
    <t>บริษัท ไทยโปรไฟล์ อินเตอร์พลาส จำกัด(OMM)</t>
  </si>
  <si>
    <t>กล่องลูกฟูก TM-77/1 size272x800x103mm.(MB-34)</t>
  </si>
  <si>
    <t>NP849</t>
  </si>
  <si>
    <t>154663</t>
  </si>
  <si>
    <t>กล่อง TG-686</t>
  </si>
  <si>
    <t>NP331</t>
  </si>
  <si>
    <t>154716</t>
  </si>
  <si>
    <t>บริษัท พาราวิจัย จำกัด(OMM)</t>
  </si>
  <si>
    <t>กล่อง BO/PUFF</t>
  </si>
  <si>
    <t>2974</t>
  </si>
  <si>
    <t>SGP-BOX-KOI001:CARTON BOX 540x710x240mm.</t>
  </si>
  <si>
    <t>NP1383</t>
  </si>
  <si>
    <t>154722</t>
  </si>
  <si>
    <t>กล่อง SUNCO สีพื้นเกาะเหล็กอะครีลิค 4x1 Gallon.</t>
  </si>
  <si>
    <t>เขียว 323</t>
  </si>
  <si>
    <t>ฟ้า 254</t>
  </si>
  <si>
    <t>4677</t>
  </si>
  <si>
    <t>KAC150/M125/KA150</t>
  </si>
  <si>
    <t>154723</t>
  </si>
  <si>
    <t>กล่องสีพ่นพื้นเทาซันโก้ Acrylic No.32-Grey4x1Gallo</t>
  </si>
  <si>
    <t>เทา 10-D1217</t>
  </si>
  <si>
    <t>3853</t>
  </si>
  <si>
    <t>154725</t>
  </si>
  <si>
    <t>154726</t>
  </si>
  <si>
    <t>กล่องน้ำยาล้างจาน 2 X 5 ลิตร</t>
  </si>
  <si>
    <t>3235</t>
  </si>
  <si>
    <t>สมุทรปราการ</t>
  </si>
  <si>
    <t>บ้านแพ้ว</t>
  </si>
  <si>
    <t>นิคมบางปู</t>
  </si>
  <si>
    <t>บางปู</t>
  </si>
  <si>
    <t>สมุทรสาคร</t>
  </si>
  <si>
    <t>กระทุ่มแบน</t>
  </si>
  <si>
    <t>ระยอง</t>
  </si>
  <si>
    <t>นิคมสมุทรสาคร</t>
  </si>
  <si>
    <t>154739</t>
  </si>
  <si>
    <t>4246/1</t>
  </si>
  <si>
    <t>กล่อง CB 02</t>
  </si>
  <si>
    <t>154746</t>
  </si>
  <si>
    <t>ราชบุรี</t>
  </si>
  <si>
    <t>สระบุรี</t>
  </si>
  <si>
    <t>นาดี</t>
  </si>
  <si>
    <t>ราชบุรี บ้านโป่ง</t>
  </si>
  <si>
    <t>154766</t>
  </si>
  <si>
    <t>Carton E11928 Little Cook</t>
  </si>
  <si>
    <t xml:space="preserve"> ส้ม 814 AQ</t>
  </si>
  <si>
    <t>2023</t>
  </si>
  <si>
    <t>154769</t>
  </si>
  <si>
    <t>Carton E30234 (General),T Bin Bin</t>
  </si>
  <si>
    <t>แดง  177  AQ  .05</t>
  </si>
  <si>
    <t>เขียว  307  AQ  .06</t>
  </si>
  <si>
    <t>301</t>
  </si>
  <si>
    <t>154770</t>
  </si>
  <si>
    <t>154778</t>
  </si>
  <si>
    <t>บริษัท นิทชู โชจิ ลีสซิ่ง (ไทยแลนด์) จำกัด(OMC)</t>
  </si>
  <si>
    <t>Stay Sleeve Box</t>
  </si>
  <si>
    <t>4318</t>
  </si>
  <si>
    <t>A185/M125/A185</t>
  </si>
  <si>
    <t>154768</t>
  </si>
  <si>
    <t>154767</t>
  </si>
  <si>
    <t>154784</t>
  </si>
  <si>
    <t>ซอยวัดพันท้าย</t>
  </si>
  <si>
    <t>บางบอน</t>
  </si>
  <si>
    <t>บางปะกง</t>
  </si>
  <si>
    <t>154786</t>
  </si>
  <si>
    <t>5498</t>
  </si>
  <si>
    <t>154796</t>
  </si>
  <si>
    <t>บริษัท พีซ พลาสติก จำกัด(OML)</t>
  </si>
  <si>
    <t>Carton Box :No.3:size300(W)x570(L)x330(H)mm.</t>
  </si>
  <si>
    <t>3927</t>
  </si>
  <si>
    <t>KL250/M125/M125/M125/KL250</t>
  </si>
  <si>
    <t>154795</t>
  </si>
  <si>
    <t>CARTON BOX NO.5</t>
  </si>
  <si>
    <t>น้ำเงิน278</t>
  </si>
  <si>
    <t>3026/2</t>
  </si>
  <si>
    <t>154788</t>
  </si>
  <si>
    <t>กล่อง 372 A</t>
  </si>
  <si>
    <t>3358</t>
  </si>
  <si>
    <t>154787</t>
  </si>
  <si>
    <t>MI 080 กล่องพิมพ์น้ำตาล 5 ชั้น</t>
  </si>
  <si>
    <t>น้ำตาล WF 02516</t>
  </si>
  <si>
    <t>4614</t>
  </si>
  <si>
    <t>ซอยพันท้ายนรสิงห์</t>
  </si>
  <si>
    <t>154798</t>
  </si>
  <si>
    <t>Box Jumbo N100A (BA1160)</t>
  </si>
  <si>
    <t>5717</t>
  </si>
  <si>
    <t>154799</t>
  </si>
  <si>
    <t>Box Jumbo N150A (BA1165)</t>
  </si>
  <si>
    <t>5716</t>
  </si>
  <si>
    <t>154800</t>
  </si>
  <si>
    <t>Box Jumbo N200A (BA1168)</t>
  </si>
  <si>
    <t>5715</t>
  </si>
  <si>
    <t>154816</t>
  </si>
  <si>
    <t>กล่อง MC-BO21 (80CM)</t>
  </si>
  <si>
    <t>NP928</t>
  </si>
  <si>
    <t>นครปฐม</t>
  </si>
  <si>
    <t>กาญจนบุรี</t>
  </si>
  <si>
    <t>ปทุมธานี</t>
  </si>
  <si>
    <t>นิคมอมตะนคร</t>
  </si>
  <si>
    <t>ฉะเชิงเทรา</t>
  </si>
  <si>
    <t>วิภาวดี</t>
  </si>
  <si>
    <t>ท่าไม้</t>
  </si>
  <si>
    <t>154841</t>
  </si>
  <si>
    <t>154842</t>
  </si>
  <si>
    <t>7333076 INNER 280x110x80 (K1)</t>
  </si>
  <si>
    <t>4172</t>
  </si>
  <si>
    <t>154843</t>
  </si>
  <si>
    <t>154827</t>
  </si>
  <si>
    <t>CARTON W/O SPLITTER/12 PORTS(OAT) สีเขียว</t>
  </si>
  <si>
    <t>เขียว 305</t>
  </si>
  <si>
    <t>4206/1</t>
  </si>
  <si>
    <t>154848</t>
  </si>
  <si>
    <t>กล่อง PP 12 oz. (ลอน) CPW</t>
  </si>
  <si>
    <t>ม่วง WF-04758</t>
  </si>
  <si>
    <t>5465</t>
  </si>
  <si>
    <t>154850</t>
  </si>
  <si>
    <t>154851</t>
  </si>
  <si>
    <t>154852</t>
  </si>
  <si>
    <t>Carton E30316C Bin Bin</t>
  </si>
  <si>
    <t>ส้ม 810</t>
  </si>
  <si>
    <t>1750/4</t>
  </si>
  <si>
    <t>154853</t>
  </si>
  <si>
    <t>Carton E11840 Little Cook</t>
  </si>
  <si>
    <t xml:space="preserve"> เหลือง 516 AQ</t>
  </si>
  <si>
    <t>2024</t>
  </si>
  <si>
    <t>154855</t>
  </si>
  <si>
    <t>Carton O11114AS5  Fantastic</t>
  </si>
  <si>
    <t>แดง 110 AQ</t>
  </si>
  <si>
    <t>880</t>
  </si>
  <si>
    <t>154856</t>
  </si>
  <si>
    <t>Carton O11171A Fantastic</t>
  </si>
  <si>
    <t>ดำ  602  AQ</t>
  </si>
  <si>
    <t>1741/1</t>
  </si>
  <si>
    <t>154857</t>
  </si>
  <si>
    <t>Carton O11174A Fantastic</t>
  </si>
  <si>
    <t>1741/3</t>
  </si>
  <si>
    <t>154858</t>
  </si>
  <si>
    <t>154859</t>
  </si>
  <si>
    <t>Carton E30234J Bin Bin</t>
  </si>
  <si>
    <t>น้ำเงิน  200  AQ</t>
  </si>
  <si>
    <t>1962/2</t>
  </si>
  <si>
    <t>154831</t>
  </si>
  <si>
    <t>LK-LED PFM 18 SET I.X(O22)</t>
  </si>
  <si>
    <t>5704</t>
  </si>
  <si>
    <t>154832</t>
  </si>
  <si>
    <t>LK-LED PFM 9 I.X(O23)</t>
  </si>
  <si>
    <t>5705</t>
  </si>
  <si>
    <t>154833</t>
  </si>
  <si>
    <t>กล่อง LK-LED PFM 18 SET I.X(O24)</t>
  </si>
  <si>
    <t>5706</t>
  </si>
  <si>
    <t>154830</t>
  </si>
  <si>
    <t>LK-LED PFM 9 SET I.X(O21)</t>
  </si>
  <si>
    <t>5703</t>
  </si>
  <si>
    <t>154819</t>
  </si>
  <si>
    <t>DI-F40 D.X1 (B24)</t>
  </si>
  <si>
    <t>2213</t>
  </si>
  <si>
    <t>154820</t>
  </si>
  <si>
    <t>DI-F40 D.D1 (B24)</t>
  </si>
  <si>
    <t>แดง 110</t>
  </si>
  <si>
    <t>447</t>
  </si>
  <si>
    <t>154821</t>
  </si>
  <si>
    <t>HIRGBY-F20 I.X (B20)</t>
  </si>
  <si>
    <t>น้ำเงิน 275AQ</t>
  </si>
  <si>
    <t>1530/3</t>
  </si>
  <si>
    <t>154822</t>
  </si>
  <si>
    <t>HIRGBY-F20 I.X580 (B21)</t>
  </si>
  <si>
    <t>BLUE 275 AQ.06</t>
  </si>
  <si>
    <t>1530/5</t>
  </si>
  <si>
    <t>154828</t>
  </si>
  <si>
    <t>416170043 กล่อง5 ชั้น 40.5x62x49.5 icecream flower</t>
  </si>
  <si>
    <t>ชมพู  21-2175</t>
  </si>
  <si>
    <t>5522</t>
  </si>
  <si>
    <t>KA125/M125/M125/M125/M125</t>
  </si>
  <si>
    <t>154846</t>
  </si>
  <si>
    <t>7333090 OUTER CASE GREEN BUBBLETUBE 2302</t>
  </si>
  <si>
    <t>4005</t>
  </si>
  <si>
    <t>บางพลี สมุทรปราการ</t>
  </si>
  <si>
    <t>สุขสวัสดิ์</t>
  </si>
  <si>
    <t>154875</t>
  </si>
  <si>
    <t>154876</t>
  </si>
  <si>
    <t>KA125/KAC125</t>
  </si>
  <si>
    <t>1248/A</t>
  </si>
  <si>
    <t>CARTON OD 190 X845 X200 mm.(71001555)</t>
  </si>
  <si>
    <t>154861</t>
  </si>
  <si>
    <t>154860</t>
  </si>
  <si>
    <t>154907</t>
  </si>
  <si>
    <t>บริษัท คู่บ้าน คู่ครัว จำกัด</t>
  </si>
  <si>
    <t>กล่อง NO.5</t>
  </si>
  <si>
    <t>น้ำเงิน  248</t>
  </si>
  <si>
    <t>5713</t>
  </si>
  <si>
    <t>A125/M105/M105</t>
  </si>
  <si>
    <t>154908</t>
  </si>
  <si>
    <t>กล่อง NO.7</t>
  </si>
  <si>
    <t>5714</t>
  </si>
  <si>
    <t>154885</t>
  </si>
  <si>
    <t>กล่องบะหมี่ ARO (3ชั้น) F0140678</t>
  </si>
  <si>
    <t>4522</t>
  </si>
  <si>
    <t>154880</t>
  </si>
  <si>
    <t>154879</t>
  </si>
  <si>
    <t>ปราจีนบุรี</t>
  </si>
  <si>
    <t>154917</t>
  </si>
  <si>
    <t>154914</t>
  </si>
  <si>
    <t>154915</t>
  </si>
  <si>
    <t>กล่อง  CB 12</t>
  </si>
  <si>
    <t>4249</t>
  </si>
  <si>
    <t>154911</t>
  </si>
  <si>
    <t>กล่อง PP 18 oz.M90  SAVE/CPW</t>
  </si>
  <si>
    <t>5527</t>
  </si>
  <si>
    <t>154910</t>
  </si>
  <si>
    <t>154946</t>
  </si>
  <si>
    <t>154945</t>
  </si>
  <si>
    <t>154942</t>
  </si>
  <si>
    <t>154913</t>
  </si>
  <si>
    <t>กล่องเล็ก 7637 (PSA-330)</t>
  </si>
  <si>
    <t>น้ำเงิน 201</t>
  </si>
  <si>
    <t>1389</t>
  </si>
  <si>
    <t>154924</t>
  </si>
  <si>
    <t>WP-SK 28</t>
  </si>
  <si>
    <t>5042</t>
  </si>
  <si>
    <t>154923</t>
  </si>
  <si>
    <t>154921</t>
  </si>
  <si>
    <t>154920</t>
  </si>
  <si>
    <t>154919</t>
  </si>
  <si>
    <t>กล่อง LK-LED PFM 18 I.X(O24)</t>
  </si>
  <si>
    <t>154918</t>
  </si>
  <si>
    <t>154929</t>
  </si>
  <si>
    <t>กล่อง S.K สกรูน๊อต ขนาด 1 นิ้ว (25มม.)</t>
  </si>
  <si>
    <t>3908</t>
  </si>
  <si>
    <t>M125/M125/M105/M125/M105</t>
  </si>
  <si>
    <t>154922</t>
  </si>
  <si>
    <t>CFP Co.,Ltd.(OMC)</t>
  </si>
  <si>
    <t>Carton NO.540</t>
  </si>
  <si>
    <t>แดง JP3-D4579</t>
  </si>
  <si>
    <t>ดำ JP45</t>
  </si>
  <si>
    <t>3962</t>
  </si>
  <si>
    <t>S170/M125/M125/M125/A125</t>
  </si>
  <si>
    <t>ชลบุรี</t>
  </si>
  <si>
    <t>ถนนบางนา</t>
  </si>
  <si>
    <t>บางแก้ว สมุทรสาคร</t>
  </si>
  <si>
    <t>154931</t>
  </si>
  <si>
    <t>154927</t>
  </si>
  <si>
    <t>154934</t>
  </si>
  <si>
    <t>HI-C40 I.X (D22)</t>
  </si>
  <si>
    <t>2181</t>
  </si>
  <si>
    <t>154933</t>
  </si>
  <si>
    <t>HIW-C40 I.X (D22)</t>
  </si>
  <si>
    <t>807</t>
  </si>
  <si>
    <t>154953</t>
  </si>
  <si>
    <t>154939</t>
  </si>
  <si>
    <t>HI-C32 I.X (D12)</t>
  </si>
  <si>
    <t>น้ำเงิน  275  AQ</t>
  </si>
  <si>
    <t>แดง  120  AQ</t>
  </si>
  <si>
    <t>105</t>
  </si>
  <si>
    <t>154937</t>
  </si>
  <si>
    <t>HIW-C32 I.X1 (D11)</t>
  </si>
  <si>
    <t>710</t>
  </si>
  <si>
    <t>154961</t>
  </si>
  <si>
    <t>154962</t>
  </si>
  <si>
    <t>DW001000002-001</t>
  </si>
  <si>
    <t>2314</t>
  </si>
  <si>
    <t>KL250/M125/KL250/M125/KL250</t>
  </si>
  <si>
    <t>154963</t>
  </si>
  <si>
    <t>50900009 Outer packging cardboard</t>
  </si>
  <si>
    <t>NP1741</t>
  </si>
  <si>
    <t>154925</t>
  </si>
  <si>
    <t>WP-SK 32</t>
  </si>
  <si>
    <t>5046</t>
  </si>
  <si>
    <t>บางแก้วสมุทรสาคร</t>
  </si>
  <si>
    <t>154951</t>
  </si>
  <si>
    <t>Carton No.1141 NN EBI NIRA MANJU</t>
  </si>
  <si>
    <t>5051</t>
  </si>
  <si>
    <t>154948</t>
  </si>
  <si>
    <t>Carton No.1176 CHEF EBI KATSU 60g.</t>
  </si>
  <si>
    <t>5710</t>
  </si>
  <si>
    <t>154947</t>
  </si>
  <si>
    <t>C0152 กล่องกะทิ 17-19% 12x400 ml แบรนด์ Tomax</t>
  </si>
  <si>
    <t>เขียว 320</t>
  </si>
  <si>
    <t>5576</t>
  </si>
  <si>
    <t>154940</t>
  </si>
  <si>
    <t>C0552 กล่องกะทิ 5-7% 24x400 ml แบรนด์House of Asia</t>
  </si>
  <si>
    <t>เขียว WF-05591</t>
  </si>
  <si>
    <t>5701</t>
  </si>
  <si>
    <t>154938</t>
  </si>
  <si>
    <t>กล่องกระดาษ (D พิมพ์ 5 ชั้น)</t>
  </si>
  <si>
    <t>น้ำเงิน 200 AQ</t>
  </si>
  <si>
    <t>แดง 124 AQ</t>
  </si>
  <si>
    <t>247</t>
  </si>
  <si>
    <t>154966</t>
  </si>
  <si>
    <t>154950</t>
  </si>
  <si>
    <t>Carton No.1142 NN TENNEN EBI KATSU 85g</t>
  </si>
  <si>
    <t>5049</t>
  </si>
  <si>
    <t>154949</t>
  </si>
  <si>
    <t>CARTON NO.1092 NN TENNENEBI KATSU 28g.</t>
  </si>
  <si>
    <t>4198</t>
  </si>
  <si>
    <t>154952</t>
  </si>
  <si>
    <t>CARTON NO.1095 NN EBI STICK ROLL 40G</t>
  </si>
  <si>
    <t>4119</t>
  </si>
  <si>
    <t>154978</t>
  </si>
  <si>
    <t>154977</t>
  </si>
  <si>
    <t>154984</t>
  </si>
  <si>
    <t>กล่อง LK-LED MNE20 IN I.X (O9)</t>
  </si>
  <si>
    <t>5729</t>
  </si>
  <si>
    <t>154985</t>
  </si>
  <si>
    <t>กล่อง LK-LED MNE24 Out I.X (O8)</t>
  </si>
  <si>
    <t>5490/1</t>
  </si>
  <si>
    <t>154986</t>
  </si>
  <si>
    <t>154987</t>
  </si>
  <si>
    <t>154995</t>
  </si>
  <si>
    <t>Carton E12056 Little Cook</t>
  </si>
  <si>
    <t>เขียว 320 AQ</t>
  </si>
  <si>
    <t>811</t>
  </si>
  <si>
    <t>154994</t>
  </si>
  <si>
    <t>154991</t>
  </si>
  <si>
    <t>Carton L11819E Little Cook</t>
  </si>
  <si>
    <t>น้ำตาล 712 AQ</t>
  </si>
  <si>
    <t>350</t>
  </si>
  <si>
    <t>154992</t>
  </si>
  <si>
    <t>Carton E10122 (Inner)</t>
  </si>
  <si>
    <t>ส้ม 814 AQ</t>
  </si>
  <si>
    <t>2049</t>
  </si>
  <si>
    <t>154993</t>
  </si>
  <si>
    <t>Carton E10122 (OUTER)</t>
  </si>
  <si>
    <t>ส้ม 813 AQ</t>
  </si>
  <si>
    <t>1922</t>
  </si>
  <si>
    <t>155024</t>
  </si>
  <si>
    <t>Box 3K NS100Lx2 REB (BA1404)</t>
  </si>
  <si>
    <t>แดง WF-05497</t>
  </si>
  <si>
    <t>น้ำเงิน WF-05498</t>
  </si>
  <si>
    <t>5718/5</t>
  </si>
  <si>
    <t>KA150/M125/KT150</t>
  </si>
  <si>
    <t>155023</t>
  </si>
  <si>
    <t>Box 3K NS100x2 REB (BA1403)</t>
  </si>
  <si>
    <t>5718/3</t>
  </si>
  <si>
    <t>155022</t>
  </si>
  <si>
    <t>Box 3K T-855 NEW (BA1366)</t>
  </si>
  <si>
    <t>5596/1</t>
  </si>
  <si>
    <t>154849</t>
  </si>
  <si>
    <t>154803</t>
  </si>
  <si>
    <t>154802</t>
  </si>
  <si>
    <t>154801</t>
  </si>
  <si>
    <t>155017</t>
  </si>
  <si>
    <t>155016</t>
  </si>
  <si>
    <t>155015</t>
  </si>
  <si>
    <t>155025</t>
  </si>
  <si>
    <t>บริษัทซีรอเยลอาหารทะเล จำกัด(OMM)</t>
  </si>
  <si>
    <t>กล่องปลาแห้ง (เล็ก)</t>
  </si>
  <si>
    <t>NP799</t>
  </si>
  <si>
    <t>155014</t>
  </si>
  <si>
    <t>บริษัท โฮมแวร์ อินดัสตรี้ จำกัด</t>
  </si>
  <si>
    <t>กล่องพานรัฐธรรมนูญ 20 บรรจุ 1 โหล</t>
  </si>
  <si>
    <t>แดง AQ-135</t>
  </si>
  <si>
    <t>5381</t>
  </si>
  <si>
    <t>154999</t>
  </si>
  <si>
    <t>กล่องมีพิมพ์ SETAFIL SP140</t>
  </si>
  <si>
    <t>5728</t>
  </si>
  <si>
    <t>โกรกกราก</t>
  </si>
  <si>
    <t>บางบอน 3</t>
  </si>
  <si>
    <t>5255</t>
  </si>
  <si>
    <t>FT-09</t>
  </si>
  <si>
    <t>155009</t>
  </si>
  <si>
    <t>155008</t>
  </si>
  <si>
    <t>155018</t>
  </si>
  <si>
    <t>Box 3K NS120x2 REB (BA1405)</t>
  </si>
  <si>
    <t>5718/4</t>
  </si>
  <si>
    <t>155019</t>
  </si>
  <si>
    <t>Box 3K NS120Lx2 REB (BA1406)</t>
  </si>
  <si>
    <t>5718/2</t>
  </si>
  <si>
    <t>155020</t>
  </si>
  <si>
    <t>ิBox 3K 105D31Rx2 REB (BA1407)</t>
  </si>
  <si>
    <t>5718/1</t>
  </si>
  <si>
    <t>155021</t>
  </si>
  <si>
    <t>Box 3K 105D31Lx2 REB (BA1408)</t>
  </si>
  <si>
    <t>5718</t>
  </si>
  <si>
    <t>155048</t>
  </si>
  <si>
    <t>155047</t>
  </si>
  <si>
    <t>มิชลิน 25 CM</t>
  </si>
  <si>
    <t>2305/B</t>
  </si>
  <si>
    <t>155046</t>
  </si>
  <si>
    <t>155045</t>
  </si>
  <si>
    <t>155044</t>
  </si>
  <si>
    <t>155043</t>
  </si>
  <si>
    <t>ZY37CM/2</t>
  </si>
  <si>
    <t>1342</t>
  </si>
  <si>
    <t>155041</t>
  </si>
  <si>
    <t>ZY 34CM</t>
  </si>
  <si>
    <t>1656/1</t>
  </si>
  <si>
    <t>155040</t>
  </si>
  <si>
    <t>ZY 29 CM</t>
  </si>
  <si>
    <t>1656</t>
  </si>
  <si>
    <t>155042</t>
  </si>
  <si>
    <t>ZY37CM/1</t>
  </si>
  <si>
    <t>สีน้ำเงิน 251</t>
  </si>
  <si>
    <t>1366/C</t>
  </si>
  <si>
    <t>155039</t>
  </si>
  <si>
    <t>Carton G31331N Golden Time CHOCOLATE</t>
  </si>
  <si>
    <t>น้ำตาล 718 AQ</t>
  </si>
  <si>
    <t>958</t>
  </si>
  <si>
    <t>155049</t>
  </si>
  <si>
    <t>155050</t>
  </si>
  <si>
    <t>155035</t>
  </si>
  <si>
    <t>CARTON NO.9 (LOGO)</t>
  </si>
  <si>
    <t>3472</t>
  </si>
  <si>
    <t>155060</t>
  </si>
  <si>
    <t>กล่องนอก 6027  [PSO-401 ไม่พิมพ์]</t>
  </si>
  <si>
    <t>2724</t>
  </si>
  <si>
    <t>154629</t>
  </si>
  <si>
    <t>ลังเอชโซนัด95(ขนาด24x1กก.)ไทย</t>
  </si>
  <si>
    <t>5326</t>
  </si>
  <si>
    <t>154626</t>
  </si>
  <si>
    <t>154623</t>
  </si>
  <si>
    <t>154620</t>
  </si>
  <si>
    <t>154613</t>
  </si>
  <si>
    <t>วันที่ 26-3-2560</t>
  </si>
  <si>
    <t>155064</t>
  </si>
  <si>
    <t>155061</t>
  </si>
  <si>
    <t>บริษัท อินเตอร์เว็บโพรดักส์ จำกัด(OME)</t>
  </si>
  <si>
    <t>กล่อง410x560ป500 mm.</t>
  </si>
  <si>
    <t>NP1815</t>
  </si>
  <si>
    <t>A230/M105/M105/M105/A185</t>
  </si>
  <si>
    <t>155100</t>
  </si>
  <si>
    <t>155084</t>
  </si>
  <si>
    <t>CTNOB-001 ลังออร์บิทปกติ ขนาด NO.1</t>
  </si>
  <si>
    <t>5055</t>
  </si>
  <si>
    <t>155085</t>
  </si>
  <si>
    <t>155086</t>
  </si>
  <si>
    <t>CTNOB-005 ลังออร์บิทปกติ ขนาด NO.5</t>
  </si>
  <si>
    <t>5060</t>
  </si>
  <si>
    <t>155087</t>
  </si>
  <si>
    <t>155088</t>
  </si>
  <si>
    <t>155089</t>
  </si>
  <si>
    <t>155090</t>
  </si>
  <si>
    <t>155091</t>
  </si>
  <si>
    <t>155092</t>
  </si>
  <si>
    <t>155093</t>
  </si>
  <si>
    <t>155094</t>
  </si>
  <si>
    <t>155095</t>
  </si>
  <si>
    <t>155079</t>
  </si>
  <si>
    <t>155096</t>
  </si>
  <si>
    <t>155101</t>
  </si>
  <si>
    <t>ASC#6223</t>
  </si>
  <si>
    <t>4242</t>
  </si>
  <si>
    <t>155102</t>
  </si>
  <si>
    <t>ASC#6224</t>
  </si>
  <si>
    <t>4243</t>
  </si>
  <si>
    <t>155103</t>
  </si>
  <si>
    <t>กล่องกระดาษ T17 302x342x370mm.(4x5ลิตร)</t>
  </si>
  <si>
    <t>4831</t>
  </si>
  <si>
    <t>KS170/M125/M125/M125/KA125</t>
  </si>
  <si>
    <t>155104</t>
  </si>
  <si>
    <t>155065</t>
  </si>
  <si>
    <t>95BR-19A01 CARTON-TUNGST AN500 (US)</t>
  </si>
  <si>
    <t>4387</t>
  </si>
  <si>
    <t>155066</t>
  </si>
  <si>
    <t>95BR-19A03 CARTON-TUNGST AN500 (EU)</t>
  </si>
  <si>
    <t>4386</t>
  </si>
  <si>
    <t>155069</t>
  </si>
  <si>
    <t>95BR-21A01 CARTON TS300 US</t>
  </si>
  <si>
    <t>4404</t>
  </si>
  <si>
    <t>155070</t>
  </si>
  <si>
    <t>95BR-24A01 CARTON CONTROL BOX (US)</t>
  </si>
  <si>
    <t>4377</t>
  </si>
  <si>
    <t>155072</t>
  </si>
  <si>
    <t>95BR-25A01 OVB CARTON (US)</t>
  </si>
  <si>
    <t>4393</t>
  </si>
  <si>
    <t>ท่าเสา สมุทรสาคร</t>
  </si>
  <si>
    <t>ปทุธานี</t>
  </si>
  <si>
    <t>บ้านแพ้ว สมุทรสาคร</t>
  </si>
  <si>
    <t>155106</t>
  </si>
  <si>
    <t>155105</t>
  </si>
  <si>
    <t>155129</t>
  </si>
  <si>
    <t>ASC#5826</t>
  </si>
  <si>
    <t>NP1013</t>
  </si>
  <si>
    <t>155131</t>
  </si>
  <si>
    <t>ASC#4571</t>
  </si>
  <si>
    <t>4056</t>
  </si>
  <si>
    <t>155127</t>
  </si>
  <si>
    <t>ASC#4568</t>
  </si>
  <si>
    <t>4229</t>
  </si>
  <si>
    <t>KA125/M125/M105/M125/M105</t>
  </si>
  <si>
    <t>155122</t>
  </si>
  <si>
    <t>กล่องครีมจิ๋ว (ติดกาว)</t>
  </si>
  <si>
    <t>NP1308</t>
  </si>
  <si>
    <t>M125/M105/M105/M105/M105</t>
  </si>
  <si>
    <t>155124</t>
  </si>
  <si>
    <t>กล่องแดงกลาง (ติดกาว)</t>
  </si>
  <si>
    <t>NP1693</t>
  </si>
  <si>
    <t>155123</t>
  </si>
  <si>
    <t>กล่องกุ้งแกะ L (พิมพ์น้ำเงินเล็กตราปลา)</t>
  </si>
  <si>
    <t>น้ำเงิน WF-03137</t>
  </si>
  <si>
    <t>4898/1</t>
  </si>
  <si>
    <t>KA125/M125/M105/M125/KS170</t>
  </si>
  <si>
    <t>155136</t>
  </si>
  <si>
    <t>บริษัท แอดวานส์ เมดิคอล เอสธีติคส์ จำกัด(OMC)</t>
  </si>
  <si>
    <t>กล่อง 50*55*30 CM</t>
  </si>
  <si>
    <t>NP1328</t>
  </si>
  <si>
    <t>A185/M125/M125/M125/A150</t>
  </si>
  <si>
    <t>155135</t>
  </si>
  <si>
    <t>155130</t>
  </si>
  <si>
    <t>155128</t>
  </si>
  <si>
    <t>155126</t>
  </si>
  <si>
    <t>155117</t>
  </si>
  <si>
    <t>Carton O11170A Fantastic</t>
  </si>
  <si>
    <t>1741</t>
  </si>
  <si>
    <t>155118</t>
  </si>
  <si>
    <t>155119</t>
  </si>
  <si>
    <t>Carton O11177A Fantastic</t>
  </si>
  <si>
    <t>ดำ 602  AQ</t>
  </si>
  <si>
    <t>แดง 110  AQ</t>
  </si>
  <si>
    <t>1741/7</t>
  </si>
  <si>
    <t>155120</t>
  </si>
  <si>
    <t>Carton O11178A Fantastic</t>
  </si>
  <si>
    <t>1741/8</t>
  </si>
  <si>
    <t>155121</t>
  </si>
  <si>
    <t>กล่อง TG-686/2</t>
  </si>
  <si>
    <t>NP1487</t>
  </si>
  <si>
    <t>155133</t>
  </si>
  <si>
    <t>กล่องขาว NO.01 ไม่พิมพ์</t>
  </si>
  <si>
    <t>2331</t>
  </si>
  <si>
    <t>นนทบุรี</t>
  </si>
  <si>
    <t>155138</t>
  </si>
  <si>
    <t>155143</t>
  </si>
  <si>
    <t>1283316 CARTON, 0201</t>
  </si>
  <si>
    <t>4984</t>
  </si>
  <si>
    <t>155157</t>
  </si>
  <si>
    <t>153023</t>
  </si>
  <si>
    <t>PN-F18 P9/AA M.D1 (B120)</t>
  </si>
  <si>
    <t>1270</t>
  </si>
  <si>
    <t>155162</t>
  </si>
  <si>
    <t>155160</t>
  </si>
  <si>
    <t>155163</t>
  </si>
  <si>
    <t>155173</t>
  </si>
  <si>
    <t>WP-SK 27</t>
  </si>
  <si>
    <t>5037</t>
  </si>
  <si>
    <t>155164</t>
  </si>
  <si>
    <t>155165</t>
  </si>
  <si>
    <t>DI-F10 D.X1 (B1)</t>
  </si>
  <si>
    <t>น้ำเงิน 232  AQ</t>
  </si>
  <si>
    <t>440</t>
  </si>
  <si>
    <t>155166</t>
  </si>
  <si>
    <t>155026</t>
  </si>
  <si>
    <t>กล่อง U (315x380x347mm.)</t>
  </si>
  <si>
    <t>5738</t>
  </si>
  <si>
    <t>รอ confirm สี</t>
  </si>
  <si>
    <t>Rej</t>
  </si>
  <si>
    <t>155202</t>
  </si>
  <si>
    <t>สตาร์ อินเตอร์เนชั่นแนล กรุ๊ป (กิติชัย)</t>
  </si>
  <si>
    <t>กล่องมะพร้าวน้ำหอม (KHT)</t>
  </si>
  <si>
    <t>ฟ้า WF-02419</t>
  </si>
  <si>
    <t>5610</t>
  </si>
  <si>
    <t>KA185/M150/M105/M125/KA185</t>
  </si>
  <si>
    <t>155182</t>
  </si>
  <si>
    <t>155194</t>
  </si>
  <si>
    <t>155204</t>
  </si>
  <si>
    <t>Carton O11118AS5  Fantastic CURRY 5 PACK</t>
  </si>
  <si>
    <t>1552/1</t>
  </si>
  <si>
    <t>155205</t>
  </si>
  <si>
    <t>Carton O11176A Fantastic</t>
  </si>
  <si>
    <t>1741/6</t>
  </si>
  <si>
    <t>155195</t>
  </si>
  <si>
    <t>1108070 CORR.PAD</t>
  </si>
  <si>
    <t>4492</t>
  </si>
  <si>
    <t>น้ำเงิน 6-C6039/252</t>
  </si>
  <si>
    <t>155239</t>
  </si>
  <si>
    <t>155238</t>
  </si>
  <si>
    <t>155236</t>
  </si>
  <si>
    <t>RA-C32 I.D1 (D10)</t>
  </si>
  <si>
    <t>แดง 124</t>
  </si>
  <si>
    <t>เขียว 348</t>
  </si>
  <si>
    <t>1802</t>
  </si>
  <si>
    <t>155231</t>
  </si>
  <si>
    <t>HI-C40/32 I.X (D23)</t>
  </si>
  <si>
    <t>แดง 120  AQ</t>
  </si>
  <si>
    <t>2182</t>
  </si>
  <si>
    <t>155241</t>
  </si>
  <si>
    <t>155240</t>
  </si>
  <si>
    <t>155259</t>
  </si>
  <si>
    <t>155244</t>
  </si>
  <si>
    <t>1223156 CARD,INSERT</t>
  </si>
  <si>
    <t>5316</t>
  </si>
  <si>
    <t>155260</t>
  </si>
  <si>
    <t>155266</t>
  </si>
  <si>
    <t>C0134 กล่องกะทิ 17-19% 24x400 ml แบรนด์ J em J</t>
  </si>
  <si>
    <t>เขียว WF-05699</t>
  </si>
  <si>
    <t>น้ำตาล WF-05700</t>
  </si>
  <si>
    <t>5656</t>
  </si>
  <si>
    <t>S170/M105/M125</t>
  </si>
  <si>
    <t>155268</t>
  </si>
  <si>
    <t>C0143 กล่องกะทิ 17-19% 24x400 ml แบรนด์ SM Bonus</t>
  </si>
  <si>
    <t>เหลือง WF-04571</t>
  </si>
  <si>
    <t>น้ำเงิน WF-03918</t>
  </si>
  <si>
    <t>5655</t>
  </si>
  <si>
    <t>บริษัท สุภาภรณ์พลาสติก จำกัด OMC</t>
  </si>
  <si>
    <t>155276</t>
  </si>
  <si>
    <t>กล่อง NO.52</t>
  </si>
  <si>
    <t>น้ำเงิน JP-D1011</t>
  </si>
  <si>
    <t>4754</t>
  </si>
  <si>
    <t>A230/M125/M125/M125/A230</t>
  </si>
  <si>
    <t>155274</t>
  </si>
  <si>
    <t>155277</t>
  </si>
  <si>
    <t>บริษัท หงีเฮงแชมเปี้ยนกรุ๊ป จำกัด(OML)</t>
  </si>
  <si>
    <t>กล่องไม่พิมพ์ Size 30.0 x 46.5 x 11.7 cm.</t>
  </si>
  <si>
    <t>NP1606</t>
  </si>
  <si>
    <t>KI150/M150/KI150</t>
  </si>
  <si>
    <t>155278</t>
  </si>
  <si>
    <t>กล่องไม่พิมพ์ Size 22 x 45 x 37.5 cm</t>
  </si>
  <si>
    <t>ื์NP1437</t>
  </si>
  <si>
    <t>KL205/M185/KL205</t>
  </si>
  <si>
    <t>พระราม 2</t>
  </si>
  <si>
    <t>155286</t>
  </si>
  <si>
    <t>กล่องNO.35 ไม่พิมพ์</t>
  </si>
  <si>
    <t>1829/A</t>
  </si>
  <si>
    <t>155287</t>
  </si>
  <si>
    <t>กล่องNO.20 ไม่พิมพ์ (KI)</t>
  </si>
  <si>
    <t>2000/1</t>
  </si>
  <si>
    <t>I185/M125/M105/M125/I185</t>
  </si>
  <si>
    <t>155288</t>
  </si>
  <si>
    <t>155289</t>
  </si>
  <si>
    <t>155290</t>
  </si>
  <si>
    <t>155291</t>
  </si>
  <si>
    <t>155292</t>
  </si>
  <si>
    <t>155307</t>
  </si>
  <si>
    <t>155263</t>
  </si>
  <si>
    <t>S0163 กล่องน้ำจิ้มไก่ 12x700ml ขวดซอส แบรนด์ PINOY</t>
  </si>
  <si>
    <t>5753</t>
  </si>
  <si>
    <t>155280</t>
  </si>
  <si>
    <t>กล่อง NO.7-B</t>
  </si>
  <si>
    <t>นำเงิน JP6-D1011</t>
  </si>
  <si>
    <t>4353</t>
  </si>
  <si>
    <t>155294</t>
  </si>
  <si>
    <t>Carton Box Fan KDD 9/9</t>
  </si>
  <si>
    <t>ส้มWF02273</t>
  </si>
  <si>
    <t>4908</t>
  </si>
  <si>
    <t>155293</t>
  </si>
  <si>
    <t>Carton Box Fan KDD 9/7</t>
  </si>
  <si>
    <t>4909</t>
  </si>
  <si>
    <t>155295</t>
  </si>
  <si>
    <t>Carton Box Fan KDD 10/8</t>
  </si>
  <si>
    <t>4912</t>
  </si>
  <si>
    <t>155296</t>
  </si>
  <si>
    <t>Carton Box Fan KDD 10/10</t>
  </si>
  <si>
    <t>4911</t>
  </si>
  <si>
    <t>155285</t>
  </si>
  <si>
    <t>155301</t>
  </si>
  <si>
    <t>155283</t>
  </si>
  <si>
    <t>155309</t>
  </si>
  <si>
    <t>155310</t>
  </si>
  <si>
    <t>155311</t>
  </si>
  <si>
    <t>155312</t>
  </si>
  <si>
    <t>CARTON OD 350 X1050 X160 mm.(71001956)</t>
  </si>
  <si>
    <t>2918</t>
  </si>
  <si>
    <t>155317</t>
  </si>
  <si>
    <t>นิปปอนเพนต์ เดคโคเรทิฟ</t>
  </si>
  <si>
    <t>INTERRIOR T/C STRAIGHT WALL CARTON 1 G.x4</t>
  </si>
  <si>
    <t>แดง AQ-121</t>
  </si>
  <si>
    <t>น้ำเงิน AQ-214</t>
  </si>
  <si>
    <t>เขียว WF-05592</t>
  </si>
  <si>
    <t>5691</t>
  </si>
  <si>
    <t>A125/M125/I125</t>
  </si>
  <si>
    <t>155315</t>
  </si>
  <si>
    <t>กล่อง LK-LED KS 5,7,9,12W I.X(O10)</t>
  </si>
  <si>
    <t>5583</t>
  </si>
  <si>
    <t>155318</t>
  </si>
  <si>
    <t>กล่อง LK-LED KS 15W I.X(O11)</t>
  </si>
  <si>
    <t>5584</t>
  </si>
  <si>
    <t>Rev.01</t>
  </si>
  <si>
    <t>Rev. 01 เนื่องจากงานค้างแผนวันที่ 28/3/17</t>
  </si>
  <si>
    <t>155439</t>
  </si>
  <si>
    <t>CARTON KDD10/10-375/245(42.8X45.8X42CM)</t>
  </si>
  <si>
    <t>5757</t>
  </si>
  <si>
    <t>Rev. 01 เนื่องจากงานค้างแผนวันที่ 29/3/17</t>
  </si>
  <si>
    <t>Hand Hole</t>
  </si>
  <si>
    <t xml:space="preserve">Rev. 01 เนื่องจากงานค้างแผนวันที่ 30/3/17 ค้าง </t>
  </si>
  <si>
    <t>กล่องต่อ</t>
  </si>
  <si>
    <t>SM</t>
  </si>
  <si>
    <t>Hand hole</t>
  </si>
  <si>
    <t>BLACK 602</t>
  </si>
  <si>
    <t>KS170/KL250</t>
  </si>
  <si>
    <t>WF00132 BLUE</t>
  </si>
  <si>
    <t>โคห์เลอร์</t>
  </si>
  <si>
    <t>666 x 2040</t>
  </si>
  <si>
    <t>KS170/KL175</t>
  </si>
  <si>
    <t>ตัวกล่อง 1206308 CARTON,0201,CORR</t>
  </si>
  <si>
    <t>862 x 2180</t>
  </si>
  <si>
    <t>ตัวกล่อง 1288304 CARTON, 0201</t>
  </si>
  <si>
    <t>697 x 1242</t>
  </si>
  <si>
    <t>KL150/KL150</t>
  </si>
  <si>
    <t>ตัวกล่อง 1045327 CARTON, RSC</t>
  </si>
  <si>
    <t>RD006</t>
  </si>
  <si>
    <t>5048 Rev No.00</t>
  </si>
  <si>
    <t>4504 Rev No.00</t>
  </si>
  <si>
    <t>4477 Rev.00</t>
  </si>
  <si>
    <t>844 x 2220</t>
  </si>
  <si>
    <t>4478 Rev.00</t>
  </si>
  <si>
    <t>ตัวกล่อง 1049375  CUSHION,RSC</t>
  </si>
  <si>
    <t>7-B1503/602</t>
  </si>
  <si>
    <t>861 x 1980</t>
  </si>
  <si>
    <t>3901 Rev.00</t>
  </si>
  <si>
    <t>ตัวกล่อง 1242133 CARTON,0201,CORR</t>
  </si>
  <si>
    <t>KS170/KA125</t>
  </si>
  <si>
    <t>Rotary/ST</t>
  </si>
  <si>
    <t>โฟมเทค</t>
  </si>
  <si>
    <t>ok</t>
  </si>
  <si>
    <t>โอเรียนท์</t>
  </si>
  <si>
    <t>แผ่นรอบ 304126  CARTON . TUBE, SCORED</t>
  </si>
  <si>
    <t>4501 Rev.00</t>
  </si>
  <si>
    <t>438 x 1646</t>
  </si>
  <si>
    <t>KA185/KA185</t>
  </si>
  <si>
    <t>MC18010033</t>
  </si>
  <si>
    <t>SO18010030</t>
  </si>
  <si>
    <t>MC18010038</t>
  </si>
  <si>
    <t>SO18010035</t>
  </si>
  <si>
    <t>เอลล์บา</t>
  </si>
  <si>
    <t>665 x 1340</t>
  </si>
  <si>
    <t>16/02/18</t>
  </si>
  <si>
    <t>4485 Rev.00</t>
  </si>
  <si>
    <t>ตัวกล่อง 1073477  CORTON,RSC</t>
  </si>
  <si>
    <t>SO18010158</t>
  </si>
  <si>
    <t>MC18010233</t>
  </si>
  <si>
    <t>KA185/KA150</t>
  </si>
  <si>
    <t>ค้าง</t>
  </si>
  <si>
    <t>26/02/18</t>
  </si>
  <si>
    <t>SO18010198</t>
  </si>
  <si>
    <t>MC18010275</t>
  </si>
  <si>
    <t>SO18010196</t>
  </si>
  <si>
    <t>MC18010268</t>
  </si>
  <si>
    <t>Hadn hole</t>
  </si>
  <si>
    <t>SO18010231</t>
  </si>
  <si>
    <t>MC18010312</t>
  </si>
  <si>
    <t>SO18010230</t>
  </si>
  <si>
    <t>MC18010311</t>
  </si>
  <si>
    <t>รอกระดาษ</t>
  </si>
  <si>
    <t>23/01/18</t>
  </si>
  <si>
    <t>553 x 1197</t>
  </si>
  <si>
    <t>KT150/KT150</t>
  </si>
  <si>
    <t>5846 Rev.00</t>
  </si>
  <si>
    <t>ตัวกล่อง Outer Mahatma Hom Mali Rice 5 lb</t>
  </si>
  <si>
    <t>19/02/18</t>
  </si>
  <si>
    <t>1424</t>
  </si>
  <si>
    <t>5845 Rev.00</t>
  </si>
  <si>
    <t>ตัวกล่อง Outer Carolina Hom Mali Rice 5 lb</t>
  </si>
  <si>
    <t>SO18010280</t>
  </si>
  <si>
    <t>MC18010362</t>
  </si>
  <si>
    <t>12/02/18</t>
  </si>
  <si>
    <t>SO18010274</t>
  </si>
  <si>
    <t>MC18010356</t>
  </si>
  <si>
    <t>06/02/18</t>
  </si>
  <si>
    <t>878 x 1837</t>
  </si>
  <si>
    <t>4911 Rev.00</t>
  </si>
  <si>
    <t>ตัวกล่อง Carton Box KDD 10/10 (F3BKDD06-00-00)</t>
  </si>
  <si>
    <t>ครูเกอร์</t>
  </si>
  <si>
    <t>SO18010382</t>
  </si>
  <si>
    <t>MC18010477</t>
  </si>
  <si>
    <t>ผ่ากลาง/GL</t>
  </si>
  <si>
    <t>15/02/18</t>
  </si>
  <si>
    <t>SO18010422</t>
  </si>
  <si>
    <t>MC18010528</t>
  </si>
  <si>
    <t>WF GREEN AQ-307/WF-02273  ORANGE</t>
  </si>
  <si>
    <t xml:space="preserve">สี </t>
  </si>
  <si>
    <t>เลขที่ERP</t>
  </si>
  <si>
    <t>PDR</t>
  </si>
  <si>
    <t>SO</t>
  </si>
  <si>
    <t>บริษัท ลี้ กิจเจริญแสง จำกัด</t>
  </si>
  <si>
    <t>KD125/M125/M105</t>
  </si>
  <si>
    <t>ติดกาว</t>
  </si>
  <si>
    <t>KI125/M125/KI125</t>
  </si>
  <si>
    <t>KI125/M125/M105</t>
  </si>
  <si>
    <t>M105/M125/M105</t>
  </si>
  <si>
    <t>ไม่พิมพ์////</t>
  </si>
  <si>
    <t>บริษัท โคห์เลอร์ (ประเทศไทย) จำกัด (มหาชน)</t>
  </si>
  <si>
    <t>วันที่ 28-02-2561</t>
  </si>
  <si>
    <t>6110/1 Rev.00</t>
  </si>
  <si>
    <t>WF-07233 RED/WF-07953 BULE/02168///</t>
  </si>
  <si>
    <t>Box 3K, N100 PREMIUM (BA1426)</t>
  </si>
  <si>
    <t>บริษัท ไทยสโตเรจ แบตเตอรี่ จำกัด (มหาชน)</t>
  </si>
  <si>
    <t>TSB001-0057</t>
  </si>
  <si>
    <t>SOCA1801-0154</t>
  </si>
  <si>
    <t>PDR1802-0266</t>
  </si>
  <si>
    <t>สั่งกระดาษเพิ่มเพราะนำไปพิมพ์ ตย.</t>
  </si>
  <si>
    <t>ดำ 602////</t>
  </si>
  <si>
    <t>หมายเหตุ</t>
  </si>
  <si>
    <t>BLACK602////</t>
  </si>
  <si>
    <t>ดำ JP-45////</t>
  </si>
  <si>
    <t>MC18010354</t>
  </si>
  <si>
    <t>SO18010272</t>
  </si>
  <si>
    <t xml:space="preserve">พัฒนรัฐ </t>
  </si>
  <si>
    <t>ตัวกล่อง กล่อง Gyoza M</t>
  </si>
  <si>
    <t>BLACK 603/WF 05611 GREY</t>
  </si>
  <si>
    <t>6097 Rev.00</t>
  </si>
  <si>
    <t>1474</t>
  </si>
  <si>
    <t>E</t>
  </si>
  <si>
    <t>444 x 650</t>
  </si>
  <si>
    <t>ลูกค้าแก้ไขแบบ</t>
  </si>
  <si>
    <t>รอเฟิร์มกล่องตัวอย่างก่อน</t>
  </si>
  <si>
    <t>MC18010036</t>
  </si>
  <si>
    <t>SO18010033</t>
  </si>
  <si>
    <t>ตัวกล่อง 1181272 CORR.PAD, D/C</t>
  </si>
  <si>
    <t>NP1166 Rev.00</t>
  </si>
  <si>
    <t>1009</t>
  </si>
  <si>
    <t>755 x 878</t>
  </si>
  <si>
    <t>MC18010040</t>
  </si>
  <si>
    <t>SO18010037</t>
  </si>
  <si>
    <t>ตัวกล่อง 1046333 CUSHION, TANK LID</t>
  </si>
  <si>
    <t>NP1284 Rev00</t>
  </si>
  <si>
    <t>1074</t>
  </si>
  <si>
    <t>1010 x 540</t>
  </si>
  <si>
    <t>MC18010068</t>
  </si>
  <si>
    <t>SO18010054</t>
  </si>
  <si>
    <t>ไทยเฮอบิไซด์</t>
  </si>
  <si>
    <t>ไส้ร่องยาวไดคัท 1:1 ลังขนาด 24 x1 กิโล</t>
  </si>
  <si>
    <t>NP1631 Rev.00</t>
  </si>
  <si>
    <t>1294</t>
  </si>
  <si>
    <t>17/02/18</t>
  </si>
  <si>
    <t>454 x 612</t>
  </si>
  <si>
    <t>เสียบไส้</t>
  </si>
  <si>
    <t>MC18010067</t>
  </si>
  <si>
    <t>ไส้ร่องสั้นไดคัท 1:2 ลังขนาด 24 x1 กิโล</t>
  </si>
  <si>
    <t>NP1630 Rev.00</t>
  </si>
  <si>
    <t>1293</t>
  </si>
  <si>
    <t>454 x 545</t>
  </si>
  <si>
    <t>MC18010369</t>
  </si>
  <si>
    <t>SO18010287</t>
  </si>
  <si>
    <t>ตัวกล่อง Floor carpet protection ไม่พิมพ์</t>
  </si>
  <si>
    <t>NP416 Rev.00</t>
  </si>
  <si>
    <t>508</t>
  </si>
  <si>
    <t>767 x 688</t>
  </si>
  <si>
    <t>ห่อถุงพลาสติก</t>
  </si>
  <si>
    <t>MC18010313</t>
  </si>
  <si>
    <t>SO18010232</t>
  </si>
  <si>
    <t>แผ่นรอง 1049377  CUSHION,TOP</t>
  </si>
  <si>
    <t>NP1269 Rev.00</t>
  </si>
  <si>
    <t>1062</t>
  </si>
  <si>
    <t>1099 x 400</t>
  </si>
  <si>
    <t>MC18010236</t>
  </si>
  <si>
    <t>SO18010161</t>
  </si>
  <si>
    <t>ตัวกล่อง 1300748 PAD,DC</t>
  </si>
  <si>
    <t>NP1765 Rev.00</t>
  </si>
  <si>
    <t>1366</t>
  </si>
  <si>
    <t>KL205/KL205</t>
  </si>
  <si>
    <t>363 x 690</t>
  </si>
  <si>
    <t>MC18010239</t>
  </si>
  <si>
    <t>SO18010164</t>
  </si>
  <si>
    <t>แผ่นรอง 1190077 CORR.PAD,SCORED</t>
  </si>
  <si>
    <t>NP1285 Rev.00</t>
  </si>
  <si>
    <t>1075</t>
  </si>
  <si>
    <t>OK</t>
  </si>
  <si>
    <t>389 x 920</t>
  </si>
  <si>
    <t>ใช้ST. 1295x1854</t>
  </si>
  <si>
    <t>MC18010527</t>
  </si>
  <si>
    <t>SO18010421</t>
  </si>
  <si>
    <t>แผ่นรอง 304122  CARTON . TOP PAD, D/C</t>
  </si>
  <si>
    <t>NP1275 Rev.00</t>
  </si>
  <si>
    <t>1071</t>
  </si>
  <si>
    <t>898 x 569</t>
  </si>
  <si>
    <t>MC18010364</t>
  </si>
  <si>
    <t>SO18010282</t>
  </si>
  <si>
    <t>ตัวกล่อง Specially Selected Jasmine Rice 4x5lb (Pad)</t>
  </si>
  <si>
    <t>BLACK 603</t>
  </si>
  <si>
    <t>5755 Rev.01</t>
  </si>
  <si>
    <t>1402</t>
  </si>
  <si>
    <t>13/02/18</t>
  </si>
  <si>
    <t>KS170/M150</t>
  </si>
  <si>
    <t>586 x 1262</t>
  </si>
  <si>
    <t>MC18010366</t>
  </si>
  <si>
    <t>SO18010284</t>
  </si>
  <si>
    <t>MC18010065</t>
  </si>
  <si>
    <t>SO18010053</t>
  </si>
  <si>
    <t>03/02/18</t>
  </si>
  <si>
    <t>MC18010064</t>
  </si>
  <si>
    <t>MC18010424</t>
  </si>
  <si>
    <t>SO18010333</t>
  </si>
  <si>
    <t>ซีเอฟพี</t>
  </si>
  <si>
    <t>ตัวกล่อง Carton NO.155/8</t>
  </si>
  <si>
    <t xml:space="preserve"> JP 45 AQUA BLACK.M/JP3-D4579RED</t>
  </si>
  <si>
    <t>3982 Rev.02</t>
  </si>
  <si>
    <t>09/02/18</t>
  </si>
  <si>
    <t>570 x 2015</t>
  </si>
  <si>
    <t>MC18010421</t>
  </si>
  <si>
    <t>SO18010330</t>
  </si>
  <si>
    <t>ลีรุ่งเจริญ</t>
  </si>
  <si>
    <t>ตัวกล่อง กล่องรัดมุมใหญ่ พิมพ์ทิวลิป</t>
  </si>
  <si>
    <t>WF RED AQ-177/WF BLUE AQ-214</t>
  </si>
  <si>
    <t>6018 Rev.00</t>
  </si>
  <si>
    <t>610 x 1859</t>
  </si>
  <si>
    <t>MC18010363</t>
  </si>
  <si>
    <t>SO18010281</t>
  </si>
  <si>
    <t>ตัวกล่อง Specially Selected Jasmine Rice 4x5Ib (Tray)</t>
  </si>
  <si>
    <t>5739 Rev.00</t>
  </si>
  <si>
    <t>1399</t>
  </si>
  <si>
    <t>KS170/KA230</t>
  </si>
  <si>
    <t>550 x 1484</t>
  </si>
  <si>
    <t>Rotary/GL</t>
  </si>
  <si>
    <t>MC18010365</t>
  </si>
  <si>
    <t>SO18010283</t>
  </si>
  <si>
    <t>MC18010066</t>
  </si>
  <si>
    <t>ตัวกล่อง ลังขนาด 24 x1 กิโล</t>
  </si>
  <si>
    <t>BLACK 602/WF GREEN AQ-307/WF-RED AQ-120</t>
  </si>
  <si>
    <t>5326 Rev No.01</t>
  </si>
  <si>
    <t>754 x 2271</t>
  </si>
  <si>
    <t>MC18010043</t>
  </si>
  <si>
    <t>SO18010040</t>
  </si>
  <si>
    <t>แผ่นรอง 1298091 PAD, SUPPORT</t>
  </si>
  <si>
    <t>5280 Rev.00</t>
  </si>
  <si>
    <t>1067 x 1397</t>
  </si>
  <si>
    <t>แดง 120////</t>
  </si>
  <si>
    <t>บริษัท เอลล์บา บางกอก จำกัด</t>
  </si>
  <si>
    <t>บริษัท ชินโก เอเชีย(กรุงเทพ) จำกัด</t>
  </si>
  <si>
    <t>HAND HOLE</t>
  </si>
  <si>
    <t>เขียว 363/ดำ 602///</t>
  </si>
  <si>
    <t>LEE001-0112</t>
  </si>
  <si>
    <t>ไม่ประกบ</t>
  </si>
  <si>
    <t>มัด</t>
  </si>
  <si>
    <t>เย็บลวด</t>
  </si>
  <si>
    <t>น้ำเงิน WF-00132////</t>
  </si>
  <si>
    <t>ALB001-0006</t>
  </si>
  <si>
    <t>น้ำเงิน 6C-7745////</t>
  </si>
  <si>
    <t>KOL001-0006</t>
  </si>
  <si>
    <t>1271552 CARTON,0201</t>
  </si>
  <si>
    <t>งานเศษ ให้แพ็ครวมกับงานปกติ แต่ต้องเพิ่มสายรัดอีก 1 เส้น และติดป้ายจำนวนที่หน้าแพ็ค</t>
  </si>
  <si>
    <t>แพ็คขวางลอน</t>
  </si>
  <si>
    <t>6121 Rev.00</t>
  </si>
  <si>
    <t>1214848 CARTON,RSC</t>
  </si>
  <si>
    <t>KOL001-0012</t>
  </si>
  <si>
    <t>มีFG</t>
  </si>
  <si>
    <t>3621 Rev.0</t>
  </si>
  <si>
    <t>กล่อง 749 N</t>
  </si>
  <si>
    <t>SKA001-0008</t>
  </si>
  <si>
    <t>SOCA1804-0179</t>
  </si>
  <si>
    <t>PDR1804-0689</t>
  </si>
  <si>
    <t>PDR1805-0149</t>
  </si>
  <si>
    <t>SOCA1804-0187</t>
  </si>
  <si>
    <t>LEE001-0315</t>
  </si>
  <si>
    <t>กล่อง HI-F18 P3 M.D (B102) PK-FL-01-181</t>
  </si>
  <si>
    <t>BLUE6-C6638-275////</t>
  </si>
  <si>
    <t>1863 Rev.00</t>
  </si>
  <si>
    <t>มี FG700</t>
  </si>
  <si>
    <t>ยก</t>
  </si>
  <si>
    <t>บริษัท นำเชา ประเทศไทย จำกัด</t>
  </si>
  <si>
    <t>KA125/CA185/CA125</t>
  </si>
  <si>
    <t>ตย.</t>
  </si>
  <si>
    <t>LEE001-0291</t>
  </si>
  <si>
    <t>PN-F36 P25 M.D4(B134) PK-FL-01-989</t>
  </si>
  <si>
    <t>5435 Rev.01</t>
  </si>
  <si>
    <t>บริษัท ไทยยูเนี่ยน กรุ๊ป จำกัด(มหาชน)</t>
  </si>
  <si>
    <t>บริษัท เมเจอร์ฟาร์ คอร์ปอเรชั่น จำกัด</t>
  </si>
  <si>
    <t>SOCA1805-0452</t>
  </si>
  <si>
    <t>MJF001-0008</t>
  </si>
  <si>
    <t>5120-01 ลัง.NO.05 (4x5L)</t>
  </si>
  <si>
    <t>PDR1806-0430</t>
  </si>
  <si>
    <t>6292 Rev.01</t>
  </si>
  <si>
    <t>4038 REV.02</t>
  </si>
  <si>
    <t>กล่อง PN-FSN36 I.D2(L80) PK-FL-01-925</t>
  </si>
  <si>
    <t>CS/ยกเลิก แก้ไขแบบ</t>
  </si>
  <si>
    <t>48-4 (ตัวอย่าง)</t>
  </si>
  <si>
    <t>MJF001-0025</t>
  </si>
  <si>
    <t>M185/M185/M185</t>
  </si>
  <si>
    <t>SOCA1807-0356</t>
  </si>
  <si>
    <t>76+ซื้อ55</t>
  </si>
  <si>
    <t>PDW1808-0022</t>
  </si>
  <si>
    <t>////</t>
  </si>
  <si>
    <t>NAC001-0005</t>
  </si>
  <si>
    <t>Carton E30004 Bin Bin (RCC0059)</t>
  </si>
  <si>
    <t>781 Rev.03</t>
  </si>
  <si>
    <t>ใบ COA ระบุ KA125/CA185/CA12/ITEM NO.RCC0059</t>
  </si>
  <si>
    <t>WING/เย็บลวด/</t>
  </si>
  <si>
    <t>5846 Rev.01</t>
  </si>
  <si>
    <t>PDR1809-0270</t>
  </si>
  <si>
    <t>SOCA1808-0385</t>
  </si>
  <si>
    <t>ใช้งานคลัง</t>
  </si>
  <si>
    <t>แก้ไขพิมพ์เพิ่ม</t>
  </si>
  <si>
    <t>6128 Rev.01</t>
  </si>
  <si>
    <t>PDR1809-0728</t>
  </si>
  <si>
    <t>SOCA1809-0112</t>
  </si>
  <si>
    <t>ใช้PDR1809-0675</t>
  </si>
  <si>
    <t>LANGTON/WING/</t>
  </si>
  <si>
    <t>PDR1809-0694</t>
  </si>
  <si>
    <t>SOEXC1809-0007</t>
  </si>
  <si>
    <t>3120+14</t>
  </si>
  <si>
    <t>SOCA1809-0172</t>
  </si>
  <si>
    <t>BIT001-0015</t>
  </si>
  <si>
    <t>บริษัท บางกอก ไอโทอะ จำกัด</t>
  </si>
  <si>
    <t>5107600093 M 3P418935-1</t>
  </si>
  <si>
    <t>6618 REV.01</t>
  </si>
  <si>
    <t>KI125/M125/M125/M125/KI125</t>
  </si>
  <si>
    <t>PDW1809-0121</t>
  </si>
  <si>
    <t>Rej21/9/18</t>
  </si>
  <si>
    <t>REDAQ-187////</t>
  </si>
  <si>
    <t>ตัดจบ</t>
  </si>
  <si>
    <t>SOCA1809-0363</t>
  </si>
  <si>
    <t>PDR1810-0286</t>
  </si>
  <si>
    <t>HITACHI 15 W รวมสีRev.01 แก้ไขแบบพิมพ์ด้านยาว</t>
  </si>
  <si>
    <t>WING/ปะกาว semi/</t>
  </si>
  <si>
    <t>1316/3 Rev.1</t>
  </si>
  <si>
    <t>กล่อง HIRGBY-F15 I.X1 (B3) PK-FL-01-021</t>
  </si>
  <si>
    <t>LEE001-0093</t>
  </si>
  <si>
    <t>SOCA1809-0365</t>
  </si>
  <si>
    <t>PDR1810-0344</t>
  </si>
  <si>
    <t>297 Rev.02</t>
  </si>
  <si>
    <t>แดง 110/น้ำเงิน 220///</t>
  </si>
  <si>
    <t>DI-F15 D.X1 (B3) PK-FL-01-143</t>
  </si>
  <si>
    <t>LEE001-0019</t>
  </si>
  <si>
    <t>PDR1810-0345</t>
  </si>
  <si>
    <t>KS170/M125/M105/M125/M125</t>
  </si>
  <si>
    <t>2331 Rev.00</t>
  </si>
  <si>
    <t>กล่องขาว NO.1 ไม่พิมพ์</t>
  </si>
  <si>
    <t>บริษัท เวท ซุปพีเรีย คอนซัลแตนท์ จำกัด</t>
  </si>
  <si>
    <t>VSP001-0009</t>
  </si>
  <si>
    <t>SOCA1809-0433</t>
  </si>
  <si>
    <t>CS/ยกเลิก</t>
  </si>
  <si>
    <t>KA125/M125/KI125</t>
  </si>
  <si>
    <t>PDW1810-0047</t>
  </si>
  <si>
    <t>ตย</t>
  </si>
  <si>
    <t>ห้ามขาดจำนวน</t>
  </si>
  <si>
    <t>ลูกค้าตัดจบ</t>
  </si>
  <si>
    <t>งานเศษให้แพ็ครวมกับงานปกติ เพิ่มสายรัดอีก 1 เส้น และติดป้ายจำนวนที่หน้าแพ็ค</t>
  </si>
  <si>
    <t>5/สั่งซื้อกระดาษ 511 แผ่น</t>
  </si>
  <si>
    <t>1</t>
  </si>
  <si>
    <t xml:space="preserve">BC // </t>
  </si>
  <si>
    <t xml:space="preserve">C // </t>
  </si>
  <si>
    <t>1049375  CUSHION,RSC</t>
  </si>
  <si>
    <t>KOL001-0020</t>
  </si>
  <si>
    <t>WING//</t>
  </si>
  <si>
    <t>WING&gt;&gt;HAND HOLE/เน้นสีพิมพ์เข้มตามกล่องตัวอย่าง/แบบพิมพ์คมชัดการแพ็ค "ห้าม" ใช้เชือกฟางสีขาว/ให้ใช้ *สีฟ้า*/แพ็คลงของใส่บนพาเลทแล้วพันฟิล์มแนบ COA  A4</t>
  </si>
  <si>
    <t>21167 Outer Mahatma Jasmine Rice 8x5 lb(PTFG)</t>
  </si>
  <si>
    <t xml:space="preserve">B // </t>
  </si>
  <si>
    <t>บริษัท อี เอส แบตเตอรี่ (ประเทศไทย) จำกัด</t>
  </si>
  <si>
    <t>PDR1812-0164</t>
  </si>
  <si>
    <t>SOCA1811-0184</t>
  </si>
  <si>
    <t>TUN001-0014</t>
  </si>
  <si>
    <t>T9 (5F0000000668)</t>
  </si>
  <si>
    <t>6397 Rev.00</t>
  </si>
  <si>
    <t>KA150/M125/KA125</t>
  </si>
  <si>
    <t>SOCA1811-0244</t>
  </si>
  <si>
    <t>เขียว 348/ดำ 602///</t>
  </si>
  <si>
    <t>PDR1811-0847</t>
  </si>
  <si>
    <t>LEE001-0316</t>
  </si>
  <si>
    <t>กล่อง RA-F36 I.D5(B9)PK-FL-01-094</t>
  </si>
  <si>
    <t>1511 Rev.07</t>
  </si>
  <si>
    <t>KT125/M125/M105</t>
  </si>
  <si>
    <t>1720+43</t>
  </si>
  <si>
    <t>ตลาดกระดาษผิด</t>
  </si>
  <si>
    <t>LEE001-0080</t>
  </si>
  <si>
    <t>LK-FCL22 T9 M.X3 (O) PK-FL-01-510</t>
  </si>
  <si>
    <t>2196 Rev.03</t>
  </si>
  <si>
    <t>งานเศษ1-4ใบมัดรวมกับงานปกติเพิ่มสานรัด 1เส้นเป็น 3 เส้นและติดป้ายจำนวนหน้าแพ็ค</t>
  </si>
  <si>
    <t>PDR1812-0585</t>
  </si>
  <si>
    <t>SOCA1812-0041</t>
  </si>
  <si>
    <t>CSM001-0005</t>
  </si>
  <si>
    <t>บริษัท โชคสมุทรมารีน จำกัด</t>
  </si>
  <si>
    <t>NO.026 Dry Shishamo 50 pcs./Ocean-Uoichi</t>
  </si>
  <si>
    <t>6666 Rev.00</t>
  </si>
  <si>
    <t>KA185/M150/KA185</t>
  </si>
  <si>
    <t>SOCA1812-0184</t>
  </si>
  <si>
    <t>รอเรียก</t>
  </si>
  <si>
    <t>SOCA1812-0181</t>
  </si>
  <si>
    <t>PDR1812-0985</t>
  </si>
  <si>
    <t>บริษัท ลี้ กิจเจริญแสง จำกัด</t>
  </si>
  <si>
    <t>SOEXS1811-0018</t>
  </si>
  <si>
    <t>PDW1812-0102</t>
  </si>
  <si>
    <t>ย้ายไปSR</t>
  </si>
  <si>
    <t>สั่งกระดาษพ่วงหน้า912*2220 ผ่าปีกออกข้างละ34 มิล</t>
  </si>
  <si>
    <t>PDW1812-0137</t>
  </si>
  <si>
    <t>4038 Rev.02</t>
  </si>
  <si>
    <t>CS/ยกเลิกลูกค้าไม่เอา</t>
  </si>
  <si>
    <t>2315/2 Rev.02</t>
  </si>
  <si>
    <t>น้ำเงิน  6-B2374/แดง  AQ-120///</t>
  </si>
  <si>
    <t>PN-F36/B I.D2(B8) PK-FL-01-838</t>
  </si>
  <si>
    <t>LEE001-0189</t>
  </si>
  <si>
    <t>PDR1901-0447</t>
  </si>
  <si>
    <t>SOCA1901-0064</t>
  </si>
  <si>
    <t>ESB001-0112</t>
  </si>
  <si>
    <t>กล่องรุ่น N100 รุ่น ROCK (BR2-N100-KA)</t>
  </si>
  <si>
    <t>แดง 3-D2874/ดำ 602///</t>
  </si>
  <si>
    <t>3531 Rev.01</t>
  </si>
  <si>
    <t>มีFG=690 ใบ</t>
  </si>
  <si>
    <t>KA185/M125/M105/M125/KK150</t>
  </si>
  <si>
    <t>ค่า  BCT= 235/จำนวนชั้นที่สามารถวางซ้อนกันได้ 16 ชั้น</t>
  </si>
  <si>
    <t>GLB001-0002</t>
  </si>
  <si>
    <t>บริษัท โกลบอล-ไทยซอน พรีซิซั่น อินดัสทรี จำกัด</t>
  </si>
  <si>
    <t>PAPER BOX 28x36.5x8.5 cms FOR TOSHIBA JOB</t>
  </si>
  <si>
    <t>แดง 120/น้ำเงิน 289///</t>
  </si>
  <si>
    <t>5968 Rev.00</t>
  </si>
  <si>
    <t>BC // PKX-100013</t>
  </si>
  <si>
    <t>งานเศษ1-4ใบ มัดรวมกับงานปกติ เพิ่มสานรัด 1เส้นแต่ต้องเพิ่มสายรัดอีก 1 เส้น เป็น 3 เส้น Process : Simon</t>
  </si>
  <si>
    <t>KL125/M105/M125/M125/KL125</t>
  </si>
  <si>
    <t>มีFG=350</t>
  </si>
  <si>
    <t>4491 Rev.00</t>
  </si>
  <si>
    <t>1058773 CORR PAD,LOCK BASE</t>
  </si>
  <si>
    <t>KOL001-0040</t>
  </si>
  <si>
    <t>SOCA1901-0085</t>
  </si>
  <si>
    <t>PDR1901-0462</t>
  </si>
  <si>
    <t>บมจ.ฮิตาชิ เคมิคอล สโตเรจ แบตเตอรี่ (ประเทศไทย)</t>
  </si>
  <si>
    <t>SOCA1902-0001</t>
  </si>
  <si>
    <t>PDR1902-0435</t>
  </si>
  <si>
    <t>CS/ขอยกเลิก</t>
  </si>
  <si>
    <t>PDR1902-0439</t>
  </si>
  <si>
    <t>กล่อง 20 KG.ตัวอย่าง</t>
  </si>
  <si>
    <t>บริษัท ไทยฟิลาเท็กซ์ จำกัด (มหาชน)</t>
  </si>
  <si>
    <t>TFT001-0005</t>
  </si>
  <si>
    <t>SOEXC1902-0003</t>
  </si>
  <si>
    <t>PDR1902-0489</t>
  </si>
  <si>
    <t>น้ำเงิน 6-B2374/เขียว 303///</t>
  </si>
  <si>
    <t>น้ำเงิน  WF-00132////</t>
  </si>
  <si>
    <t>รอบ2</t>
  </si>
  <si>
    <t>รอบ1</t>
  </si>
  <si>
    <t>เขียว 300/ดำ 602///</t>
  </si>
  <si>
    <t>SOCA1902-0150</t>
  </si>
  <si>
    <t>3388 Rev.02</t>
  </si>
  <si>
    <t>DI-FCL22 T9 K.X2 (O) PK-FL-01-821</t>
  </si>
  <si>
    <t>LEE001-0893</t>
  </si>
  <si>
    <t>PDW1902-0069</t>
  </si>
  <si>
    <t>ยกเลิกระดาษ/ลูกค้าตัดจบ18/2/19</t>
  </si>
  <si>
    <t>M105/M105/M105</t>
  </si>
  <si>
    <t>CS/ขอยกเลิก/4/3/19</t>
  </si>
  <si>
    <t>KK125/M125/M105</t>
  </si>
  <si>
    <t>ไม่พิมพ์////นวดกระดาษ</t>
  </si>
  <si>
    <t>PDE1812-0036</t>
  </si>
  <si>
    <t>SOEXC1903-0024</t>
  </si>
  <si>
    <t>WGG001-003</t>
  </si>
  <si>
    <t>บริษัท เวลโกรว์กล๊าส อินดัสทรี จำกัด</t>
  </si>
  <si>
    <t>Partition Carton 2 oz.</t>
  </si>
  <si>
    <t>สั่งไซ294*600</t>
  </si>
  <si>
    <t>PDE1812-0038</t>
  </si>
  <si>
    <t>WGG001-005</t>
  </si>
  <si>
    <t>ไส้กั้นสั้น กล่อง 8 oz Pack 12 1:3</t>
  </si>
  <si>
    <t>สั่งไซ312*591</t>
  </si>
  <si>
    <t>PDE1812-0039</t>
  </si>
  <si>
    <t>WGG001-006</t>
  </si>
  <si>
    <t>ไส้กั้นยาว กล่อง 8 oz Pack 12 1:2</t>
  </si>
  <si>
    <t>สั่งไซ312*510</t>
  </si>
  <si>
    <t>PDE1812-0040</t>
  </si>
  <si>
    <t>WGG001-007</t>
  </si>
  <si>
    <t>Carton 4 oz.Penzey's Jar</t>
  </si>
  <si>
    <t>สั่งไซ446*543</t>
  </si>
  <si>
    <t>KL250/M125/KL175</t>
  </si>
  <si>
    <t>PDE1812-0035</t>
  </si>
  <si>
    <t>WGG001-002</t>
  </si>
  <si>
    <t>Carton 2 oz. Penzey's Jar</t>
  </si>
  <si>
    <t>PDE1812-0037</t>
  </si>
  <si>
    <t>WGG001-004</t>
  </si>
  <si>
    <t>กล่อง 8 oz Pack 12</t>
  </si>
  <si>
    <t>สั่งไซ320*869</t>
  </si>
  <si>
    <t>8+98</t>
  </si>
  <si>
    <t>50+50</t>
  </si>
  <si>
    <t>50+74</t>
  </si>
  <si>
    <t>SOCA1903-0441</t>
  </si>
  <si>
    <t>GLB001-0004</t>
  </si>
  <si>
    <t>PAPER BOX 26x26x17cm FOR SUMIDA JOB(NOLOGO)</t>
  </si>
  <si>
    <t>NP1911 Rev.00</t>
  </si>
  <si>
    <t>BC // PKX-100001</t>
  </si>
  <si>
    <t>SUNRISE//</t>
  </si>
  <si>
    <t>ทำStockเป็นตัวอย่าง</t>
  </si>
  <si>
    <t>SOEXC1904-0001</t>
  </si>
  <si>
    <t>PDE1812-0051</t>
  </si>
  <si>
    <t>เครื่องผ่า/ติดกาว</t>
  </si>
  <si>
    <t>PDR1905-0124</t>
  </si>
  <si>
    <t>บริษัท ก้องภพ โฟรเซ่นฟู้ดส์ จำกัด</t>
  </si>
  <si>
    <t>KA150/M125/M105/M125/KT150</t>
  </si>
  <si>
    <t>P-CLO-PM-01104</t>
  </si>
  <si>
    <t>บริษัท เพ็ทฟอร์ม (ไทยแลนด์) จำกัด</t>
  </si>
  <si>
    <t>PET001-0002</t>
  </si>
  <si>
    <t>SOEXC1904-0015</t>
  </si>
  <si>
    <t>PDE1812-0084</t>
  </si>
  <si>
    <t>P-CLO-PM-01107</t>
  </si>
  <si>
    <t>PET001-0001</t>
  </si>
  <si>
    <t>PDE1812-0083</t>
  </si>
  <si>
    <t>OMP-PNS-FM-001/REV.No.00</t>
  </si>
  <si>
    <t>CS/ขอยกเลิก/25/4/19</t>
  </si>
  <si>
    <t>KOL001-0014</t>
  </si>
  <si>
    <t>1263509 CARTON,0201</t>
  </si>
  <si>
    <t>6127 Rev.00</t>
  </si>
  <si>
    <t>งานเศษให้แพ็ครวมกับงานปกติ เพิ่มสายรัด 2 เส้น และติดป้ายจำนวนที่หน้าแพ็ค</t>
  </si>
  <si>
    <t>KA125/M125/KA125</t>
  </si>
  <si>
    <t>SOCA1905-0116</t>
  </si>
  <si>
    <t>KOL001-0018</t>
  </si>
  <si>
    <t>1049376  CUSHION,BASE</t>
  </si>
  <si>
    <t>4493 Rev.00</t>
  </si>
  <si>
    <t>งานเศษ1-4ใบ มัดรวมกับงานปกติ เพิ่มสานรัด 1เส้นและติดป้ายจำนวนที่หน้าแพ็ค</t>
  </si>
  <si>
    <t>บริษัท พรีเมียร์ แคนนิ่ง อินดัสตรี้ จำกัด</t>
  </si>
  <si>
    <t>แบบพิมพ์คมชัด/บาร์โค๊ตยิงติด/สีห้ามเพี้ยน/สีกันน้ำ</t>
  </si>
  <si>
    <t>PDR1906-0084</t>
  </si>
  <si>
    <t>ดำ 602/แดง 120///</t>
  </si>
  <si>
    <t>ย้ายเข้าวิง</t>
  </si>
  <si>
    <t>KA150/M105/M105/M125/KA125</t>
  </si>
  <si>
    <t>CS/ขอยกเลิกกระดาษ</t>
  </si>
  <si>
    <t>บริษัท โอคินอสฟู้ด  จำกัด</t>
  </si>
  <si>
    <t>กระดาษเข้าห้องเย็น/เน้นความแข็งแรง</t>
  </si>
  <si>
    <t>SOCA1905-0221</t>
  </si>
  <si>
    <t>KPF001-0048</t>
  </si>
  <si>
    <t>[P101OCC-009/03] กล่องขาว O&amp;C (KA145) REV3</t>
  </si>
  <si>
    <t>JP-00525  แดง/602  ดำ///</t>
  </si>
  <si>
    <t>4272 REV.00</t>
  </si>
  <si>
    <t>KS170/M185/KA185</t>
  </si>
  <si>
    <t>1796 Rev.03</t>
  </si>
  <si>
    <t>เขียว 311/ดำ 602///</t>
  </si>
  <si>
    <t>DO BL-FL40 T10 K.X2 (O) PK-FL-01-357</t>
  </si>
  <si>
    <t>LEE001-0295</t>
  </si>
  <si>
    <t>PDW1905-0083</t>
  </si>
  <si>
    <t>KOL001-0146</t>
  </si>
  <si>
    <t>304257-E CORR,TUBE.SCORDE</t>
  </si>
  <si>
    <t>KL205/M105/KL175/M125/KL205</t>
  </si>
  <si>
    <t>CS/ขอยกเลิก1/6/19</t>
  </si>
  <si>
    <t>รอวางแผน 40 เมตร</t>
  </si>
  <si>
    <t>KA230/M125/M105/M125/KA230</t>
  </si>
  <si>
    <t>บริษัท รอยัลเทค เคมีคอล จำกัด</t>
  </si>
  <si>
    <t>SOCA1906-0052</t>
  </si>
  <si>
    <t>5867 Rev.00</t>
  </si>
  <si>
    <t>กล่องลังขนาด 20x1000 ซีซี</t>
  </si>
  <si>
    <t>RYT001-0026</t>
  </si>
  <si>
    <t>PDR1906-0738</t>
  </si>
  <si>
    <t>ขอลูกค้าตัด</t>
  </si>
  <si>
    <t>510+28</t>
  </si>
  <si>
    <t>ยกเลิก/กระดาษ</t>
  </si>
  <si>
    <t>KA125/M105/M105/M125/KA125</t>
  </si>
  <si>
    <t>4379 Rev.00</t>
  </si>
  <si>
    <t>(MC190088) กล่องนอก TDM PDPTL 1x10 Kg</t>
  </si>
  <si>
    <t>OKN001-0162</t>
  </si>
  <si>
    <t>SOCA1906-0084</t>
  </si>
  <si>
    <t>PDR1911-0046</t>
  </si>
  <si>
    <t>2338 Rev.02</t>
  </si>
  <si>
    <t>LK-F36 D.D1(B80) PK-FL-01-591</t>
  </si>
  <si>
    <t>LEE001-0930</t>
  </si>
  <si>
    <t>SOCA1906-0123</t>
  </si>
  <si>
    <t>แดง 120/ดำ 602///</t>
  </si>
  <si>
    <t>PDR1906-0871</t>
  </si>
  <si>
    <t>งานเศษ1-4ใบ ให้แพ็ครวมกับงานปกติได้แต่ต้องเพิ่มสายรัด อีก 1 เส้นเป็น3 เส้น และติดป้ายจำนวนที่หน้าแพ็ค</t>
  </si>
  <si>
    <t>งานเศษ1-4ใบ ให้แพ็ครวมกับงานปกติได้แต่ต้องเพิ่มสายรัด อีก 1 เส้นเป็น3 เส้น และติดป้ายจำนวนที่หน้าแพ็ค***</t>
  </si>
  <si>
    <t>ยกเลิกเปิดซ้ำ</t>
  </si>
  <si>
    <t>10 ใบ</t>
  </si>
  <si>
    <t>1903 Rev.00</t>
  </si>
  <si>
    <t>1062309 CARTON, RSC</t>
  </si>
  <si>
    <t>KOL001-0154</t>
  </si>
  <si>
    <t>OKN001-0158</t>
  </si>
  <si>
    <t>(MC190032) กล่องน้ำตาลพิมพ์  KYOKUYO</t>
  </si>
  <si>
    <t>4141 Rev.00</t>
  </si>
  <si>
    <t>กระดาษเข้าห้องเย็น</t>
  </si>
  <si>
    <t>2348 Rev.01</t>
  </si>
  <si>
    <t>SOCA1906-0355</t>
  </si>
  <si>
    <t>PDR1911-0069</t>
  </si>
  <si>
    <t>KL150/M125/M125/M125/KL125</t>
  </si>
  <si>
    <t>-----</t>
  </si>
  <si>
    <t>กล่องดรีมมี ตัวอย่า (พรีเซิร์ฟฟู้ด)</t>
  </si>
  <si>
    <t>บริษัท ไทยซัมมิท มาร์เก็ตติ้ง จำกัด</t>
  </si>
  <si>
    <t>PZF001-0001</t>
  </si>
  <si>
    <t>SOEXC1906-0012</t>
  </si>
  <si>
    <t>PDE1812-0114</t>
  </si>
  <si>
    <t>ทำStockกระดาษ</t>
  </si>
  <si>
    <t>SOCA1906-0391</t>
  </si>
  <si>
    <t>PDR1911-0073</t>
  </si>
  <si>
    <t>PDR1911-0072</t>
  </si>
  <si>
    <t>PDR1911-0071</t>
  </si>
  <si>
    <t>SOCA1906-0399</t>
  </si>
  <si>
    <t>PDR1906-1531</t>
  </si>
  <si>
    <t>ขอยกเลิก/CSเปิดงานซ้ำ</t>
  </si>
  <si>
    <t>กระดาษมาแล้ว</t>
  </si>
  <si>
    <t>4614 Rev.00</t>
  </si>
  <si>
    <t>1379231 CARTON, 0201</t>
  </si>
  <si>
    <t>KOL001-0159</t>
  </si>
  <si>
    <t>KS140/M125/M105</t>
  </si>
  <si>
    <t xml:space="preserve">     เครื่อง  :WING     กีรติ+NAING+ZAW</t>
  </si>
  <si>
    <t>ห้ามขาดจำนวนงานส่งประเทศนอก/แพ็คเชือกขวางลอนไม่แน่นมาก/บาร์โค้ดยิงติด/ดิวเดียวกันมี Shipping mark แพ็กเชือกสีต่างกัน</t>
  </si>
  <si>
    <t>KA125/M105/KA125</t>
  </si>
  <si>
    <t>C // SHIPPING MARK:PO47163950</t>
  </si>
  <si>
    <t>6856 Rev.01</t>
  </si>
  <si>
    <t>802901 Chicken (SP01-BOX-000-C177-1 BOX)</t>
  </si>
  <si>
    <t>บริษัท ทีเอเค แพ็คเกจจิ้ง จำกัด</t>
  </si>
  <si>
    <t>TAK001-0004</t>
  </si>
  <si>
    <t>SOCA1907-0160</t>
  </si>
  <si>
    <t>PDR1908-0098</t>
  </si>
  <si>
    <t>C // SHIPPING MARK:PO47162257</t>
  </si>
  <si>
    <t>PDR1907-0796</t>
  </si>
  <si>
    <t>C // SHIPPING MARK:PO47162255</t>
  </si>
  <si>
    <t>PDR1907-0795</t>
  </si>
  <si>
    <t>CS/ขอยกเลิก12/7/19</t>
  </si>
  <si>
    <t>บริษัท เลคิเซ่ ไลท์ติ้ง จำกัด</t>
  </si>
  <si>
    <t>6110/1 Rev.01</t>
  </si>
  <si>
    <t>เน้นสีให้อยู่ในค่าตามแผ่นเทียบสี</t>
  </si>
  <si>
    <t>PDR1911-0069เปลี่ยนเป็นPDR1907-1004แทน</t>
  </si>
  <si>
    <t>พิมพ์คมชัด/เน้นครบจำนวน/พิมพ์โลโก้OM ก้นกล่อง</t>
  </si>
  <si>
    <t>KA185/M125/M105/M125/KA125</t>
  </si>
  <si>
    <t>6599 REV.01</t>
  </si>
  <si>
    <t>กล่องหมูนุ่มแช่แข็ง (1000x10bags)</t>
  </si>
  <si>
    <t>ห้างหุ้นส่วนจำกัด พจน์โรมัน</t>
  </si>
  <si>
    <t>PRM001-0001</t>
  </si>
  <si>
    <t>487 Rev.02</t>
  </si>
  <si>
    <t>กล่อง DS-F18 D.D8 (B5) PK-FL-01-043</t>
  </si>
  <si>
    <t>LEE001-0089</t>
  </si>
  <si>
    <t>5436 Rev.01</t>
  </si>
  <si>
    <t>LEE001-0045</t>
  </si>
  <si>
    <t>SOCA1907-0435</t>
  </si>
  <si>
    <t>PDR1911-0094</t>
  </si>
  <si>
    <t>พิมพ์คมชัด</t>
  </si>
  <si>
    <t>4660 REV.00</t>
  </si>
  <si>
    <t>1043007 กล่องปูอัด DYNA-EA 265x350x160cm Print</t>
  </si>
  <si>
    <t>บริษัท อนุสรณ์มหาชัยซูริมิ จำกัด</t>
  </si>
  <si>
    <t>ANS001-0006</t>
  </si>
  <si>
    <t>SOCA1907-0438</t>
  </si>
  <si>
    <t>PDR1907-1234</t>
  </si>
  <si>
    <t>ลูกค้ายกเลิก/26/7/19</t>
  </si>
  <si>
    <t>SOCA1907-0516</t>
  </si>
  <si>
    <t>PDR1911-0097</t>
  </si>
  <si>
    <t>PANASONIC 36 W นอก แบบพิมพ์ 2 ด้านต่างกัน</t>
  </si>
  <si>
    <t>2315/1 Rev.07</t>
  </si>
  <si>
    <t>น้ำเงิน 6-B2374/เขียว  303///</t>
  </si>
  <si>
    <t>กล่อง PN-F36 S.D7 (B8) PK-FL-01-064</t>
  </si>
  <si>
    <t>LEE001-0040</t>
  </si>
  <si>
    <t>182 Rev.04</t>
  </si>
  <si>
    <t>ส้ม 2-D1520/ดำ 602///</t>
  </si>
  <si>
    <t>PN-EFS 36 I.D2(L88) PK-FL-01-957</t>
  </si>
  <si>
    <t>LEE001-0068</t>
  </si>
  <si>
    <t>180 Rev.04</t>
  </si>
  <si>
    <t>PN-EFS 18 I.D2 (L87) PK-FL-01-956</t>
  </si>
  <si>
    <t>LEE001-0088</t>
  </si>
  <si>
    <t>SOCA1908-0129</t>
  </si>
  <si>
    <t>PDR1909-0082</t>
  </si>
  <si>
    <t>WING/เครื่องผ่า/ติดกาว</t>
  </si>
  <si>
    <t>งานเศษ1-4ใบมัดรวมกับงานปกติเพิ่มสานรัด 1เส้นแต่ต้องเพิ่มสายรัดอีก1เส้นเป็น3เส้น</t>
  </si>
  <si>
    <t>KL250/M105/KL150/M125/KL250</t>
  </si>
  <si>
    <t>4482 Rev.00</t>
  </si>
  <si>
    <t>น้ำเงิน WF-02068////</t>
  </si>
  <si>
    <t>1191800 CARTON, 0201, CORR</t>
  </si>
  <si>
    <t>KOL001-0026</t>
  </si>
  <si>
    <t>งานเศษให้แพ็ครวมกับงานปกติได้แต่ต้องเพิ่มสายรัดอีก1เส้นเป็น3เส้นและติดป้ายจำนวนที่หน้าแพ็ค</t>
  </si>
  <si>
    <t>5416 Rev.00</t>
  </si>
  <si>
    <t>1304653 CARTON , 0201</t>
  </si>
  <si>
    <t>KOL001-0051</t>
  </si>
  <si>
    <t>SOCA1908-0206</t>
  </si>
  <si>
    <t>PDR1911-0167</t>
  </si>
  <si>
    <t>PDR1911-0168</t>
  </si>
  <si>
    <t>มัดละ10ใบ/ทับเส้นด้านในห้ามแตก/ขอบกระดาษไม่เป็นขุย</t>
  </si>
  <si>
    <t>บริษัท เอ็กซ์เซลแพคเกจจิ้ง จำกัด</t>
  </si>
  <si>
    <t>SOCA1908-0256</t>
  </si>
  <si>
    <t>PDR1911-0184</t>
  </si>
  <si>
    <t>ยกเลิก/16/8/19</t>
  </si>
  <si>
    <t>เน้นสีให้อยู่ตามค่าแผ่นเที่ยบสี</t>
  </si>
  <si>
    <t>6107 Rev.01</t>
  </si>
  <si>
    <t>แดง AT-4073/BULE WF-07953 /02168///</t>
  </si>
  <si>
    <t>Box 3K, N150 Premium (BA1429)</t>
  </si>
  <si>
    <t>TSB001-0058</t>
  </si>
  <si>
    <t>เน้นสีอยู่ในค่าแผ่นเทียบสี</t>
  </si>
  <si>
    <t>6106 Rev.01</t>
  </si>
  <si>
    <t>Box 3K,N120,PREMIUM (BA1428)</t>
  </si>
  <si>
    <t>TSB001-0056</t>
  </si>
  <si>
    <t>SOCA1908-0356</t>
  </si>
  <si>
    <t>PDR1911-0190</t>
  </si>
  <si>
    <t>SOCA1908-0385</t>
  </si>
  <si>
    <t>EXC001-0003</t>
  </si>
  <si>
    <t>EX-BOX-กล่อง H2 435x630x510</t>
  </si>
  <si>
    <t>6993 Rev.00</t>
  </si>
  <si>
    <t>KI185/M125/M105</t>
  </si>
  <si>
    <t>PDR1911-0192</t>
  </si>
  <si>
    <t>SOCA1908-0396</t>
  </si>
  <si>
    <t>PDR1911-0196</t>
  </si>
  <si>
    <t>น้ำเงิน AQ-275////</t>
  </si>
  <si>
    <t>LEE001-0140</t>
  </si>
  <si>
    <t>กล่อง DS-F36 D.D8  (B9) PK-FL-01-172</t>
  </si>
  <si>
    <t>479 Rev.03</t>
  </si>
  <si>
    <t>KI185/M185/M185</t>
  </si>
  <si>
    <t>LEE001-0360</t>
  </si>
  <si>
    <t>6180 Rev.00</t>
  </si>
  <si>
    <t>SOCA1908-0431</t>
  </si>
  <si>
    <t>PDR1910-0026</t>
  </si>
  <si>
    <t>PDR1910-0025</t>
  </si>
  <si>
    <t>PDR1910-0024</t>
  </si>
  <si>
    <t>เน้นสีพิมพ์ตามแผ่นเทียบสี ห้าม! แพ้คด้วยเชือกฟาง "สีขาว"/ให้ใช้สีแดง"ลงของใส่บนพาเลทแล้วพันฟิล์ม/COA A4</t>
  </si>
  <si>
    <t>6689 Rev.00</t>
  </si>
  <si>
    <t>21003 Outer Mahatma Hom Mali Rice5lb(แบบเก่าชั้น8)</t>
  </si>
  <si>
    <t>ALB001-0007</t>
  </si>
  <si>
    <t>6683 Rev.00</t>
  </si>
  <si>
    <t>DI-LED RAPID MN/24/OUT.D(O)PK-LED-01-608</t>
  </si>
  <si>
    <t>LEE001-0947</t>
  </si>
  <si>
    <t>วันที่ 7-09-2562</t>
  </si>
  <si>
    <t>PDW1911-0004</t>
  </si>
  <si>
    <t>ผลิตไม่ทัน</t>
  </si>
  <si>
    <t>6120 Rev.00</t>
  </si>
  <si>
    <t>1263507 CARTON ,0201</t>
  </si>
  <si>
    <t>KOL001-0029</t>
  </si>
  <si>
    <t>4226 Rev.00</t>
  </si>
  <si>
    <t>1263511  CARTON, CORR</t>
  </si>
  <si>
    <t>KOL001-0157</t>
  </si>
  <si>
    <t>2041 Rev.00</t>
  </si>
  <si>
    <t>1189965  CARTON,0201,CORR</t>
  </si>
  <si>
    <t>KOL001-0153</t>
  </si>
  <si>
    <t>บริษัท แพ็คฟู้ด จำกัด (มหาชน)</t>
  </si>
  <si>
    <t>เน้นระยะแบบพิมพ์</t>
  </si>
  <si>
    <t>งานเศษ1-4ใบ ให้แพ็ครวมกับงานปกติ แต่ต้องเพิ่มสายรัดเป็น 3 เส้นและติดป้ายจำนวนที่หน้าแพ็ค</t>
  </si>
  <si>
    <t>RD018</t>
  </si>
  <si>
    <t>4530 Rev.00</t>
  </si>
  <si>
    <t>KOL001-0068</t>
  </si>
  <si>
    <t>SOCA1909-0058</t>
  </si>
  <si>
    <t>PDR1910-0072</t>
  </si>
  <si>
    <t>CS/ยกเลิก5/9/19</t>
  </si>
  <si>
    <t>SOCA1909-0055</t>
  </si>
  <si>
    <t>SOCA1909-0069</t>
  </si>
  <si>
    <t>LEE001-0022</t>
  </si>
  <si>
    <t>DI-FL40 T10 .X3(O) PK-FL-01-015</t>
  </si>
  <si>
    <t>แดง AQ-110/น้ำเงิน QA-220///</t>
  </si>
  <si>
    <t>2213 Rev.04</t>
  </si>
  <si>
    <t>PDR1910-0067</t>
  </si>
  <si>
    <t>PDR1910-0068</t>
  </si>
  <si>
    <t>PDR1910-0069</t>
  </si>
  <si>
    <t>กระดาษไม่เข้า</t>
  </si>
  <si>
    <t>งานเศษให้แพ็ครวมกับงานปกติเพิ่มสายรัด 1เส้นและติดป้ายจำนวนที่หน้าแพ็ค</t>
  </si>
  <si>
    <t>KOL001-0003</t>
  </si>
  <si>
    <t>SOCA1909-0101</t>
  </si>
  <si>
    <t>PDR1909-0792</t>
  </si>
  <si>
    <t>6748 Rev.00</t>
  </si>
  <si>
    <t>LEE001-0890</t>
  </si>
  <si>
    <t>2000+10</t>
  </si>
  <si>
    <t>กระดาษเข้าไม่ครบ</t>
  </si>
  <si>
    <t>PDR1909-0881</t>
  </si>
  <si>
    <t>SOCA1909-0160</t>
  </si>
  <si>
    <t>CVK001-0073</t>
  </si>
  <si>
    <t>บริษัท ชวกน จำกัด</t>
  </si>
  <si>
    <t>กล่องนอก 9004 (AAF-144) แบบพิมพ์</t>
  </si>
  <si>
    <t>4710 REV.00</t>
  </si>
  <si>
    <t>พิมพ์คมชัด/เน้นติดกาวห้ามหลุด/เน้นสีพิมพ์ค่า Upper เท่านั้น</t>
  </si>
  <si>
    <t>KS140/M185/KA185</t>
  </si>
  <si>
    <t>5817 Rev.01</t>
  </si>
  <si>
    <t>เขียว JP-05968////</t>
  </si>
  <si>
    <t>(P101 COC-001/08) กล่องขาว CO-001 REV8</t>
  </si>
  <si>
    <t>KPF001-0005</t>
  </si>
  <si>
    <t>KS170/M125/KA125</t>
  </si>
  <si>
    <t>วันที่ 24-09-2562</t>
  </si>
  <si>
    <t>SOCA1909-0239</t>
  </si>
  <si>
    <t>PDR1910-0103</t>
  </si>
  <si>
    <t>PDR1910-0102</t>
  </si>
  <si>
    <t>PDR1910-0101</t>
  </si>
  <si>
    <t>PDR1910-0100</t>
  </si>
  <si>
    <t>PDR1910-0099</t>
  </si>
  <si>
    <t>PDR1910-0098</t>
  </si>
  <si>
    <t>PDR1910-0097</t>
  </si>
  <si>
    <t>PDR1910-0096</t>
  </si>
  <si>
    <t>PDW1911-0010</t>
  </si>
  <si>
    <t>LEE001-0949</t>
  </si>
  <si>
    <t>NS BL-FL15 T8.X2 (O) PK-FL-01-949</t>
  </si>
  <si>
    <t>4724 Rev.02</t>
  </si>
  <si>
    <t>มาจากเครื่องผ่า</t>
  </si>
  <si>
    <t>PDR1910-0119</t>
  </si>
  <si>
    <t>SOCA1909-0267</t>
  </si>
  <si>
    <t>แดง AT-4073/BULE WF- 07953/02168///</t>
  </si>
  <si>
    <t>PDR1910-0120</t>
  </si>
  <si>
    <t>แดง AT-4073/BLUE WF-07953/02168///</t>
  </si>
  <si>
    <t>PDR1910-0121</t>
  </si>
  <si>
    <t>SOCA1909-0268</t>
  </si>
  <si>
    <t>PDR1910-0118</t>
  </si>
  <si>
    <t>วันที่ 1-10-2562</t>
  </si>
  <si>
    <t>วันที่ 30-09-2562</t>
  </si>
  <si>
    <t>วันที่ 28-09-2562</t>
  </si>
  <si>
    <t>วันที่ 27-09-2562</t>
  </si>
  <si>
    <t>วันที่ 26-09-2562</t>
  </si>
  <si>
    <t>PDR1910-0139</t>
  </si>
  <si>
    <t>SOCA1909-0301</t>
  </si>
  <si>
    <t>NNF001-0005</t>
  </si>
  <si>
    <t>บริษัท เอ็น แอนด์ เอ็น ฟูดส์ จำกัด</t>
  </si>
  <si>
    <t>CARTON NO.1152 GOMOKU CHIMAKI COOP</t>
  </si>
  <si>
    <t>5254 Rev.00</t>
  </si>
  <si>
    <t>มัดเชือกสีน้ำเงิน/ห้ามมีเศษSlot</t>
  </si>
  <si>
    <t>SKS001-0001</t>
  </si>
  <si>
    <t>บริษัท เอส.เค.สกรูน๊อต(ประเทศไทย) จำกัด</t>
  </si>
  <si>
    <t>กล่อง S.K SELF TAPPING SCREWS (สีแดง)</t>
  </si>
  <si>
    <t>7030 Rev.00</t>
  </si>
  <si>
    <t>เน้นเย็บลวด 5 ตัว</t>
  </si>
  <si>
    <t>SKS001-0002</t>
  </si>
  <si>
    <t>กล่อง S.K SELF TAPPING SCREWS (สีฟ้า)</t>
  </si>
  <si>
    <t>ฟ้า 279////</t>
  </si>
  <si>
    <t>7039 Rev.00</t>
  </si>
  <si>
    <t>SOCA1909-0312</t>
  </si>
  <si>
    <t>PDR1910-0158</t>
  </si>
  <si>
    <t>SOCA1909-0321</t>
  </si>
  <si>
    <t>PDR1910-0171</t>
  </si>
  <si>
    <t>LEE001-0294</t>
  </si>
  <si>
    <t>PN-F18 S.D7 (B4)PK-FL-01-037</t>
  </si>
  <si>
    <t>2313/1 Rev.06</t>
  </si>
  <si>
    <t>PDR1910-0172</t>
  </si>
  <si>
    <t>PN-F18 P25 M.D4(B133)PK-FL-01-988</t>
  </si>
  <si>
    <t>PDR1910-0173</t>
  </si>
  <si>
    <t>PDR1910-0178</t>
  </si>
  <si>
    <t>PDR1910-0183</t>
  </si>
  <si>
    <t>SOCA1909-0326</t>
  </si>
  <si>
    <t>PRS001-0009</t>
  </si>
  <si>
    <t>บริษัท พาราวิจัย จำกัด</t>
  </si>
  <si>
    <t>BOX 10 DOZEN (BO/10D)</t>
  </si>
  <si>
    <t>3684 Rev.00</t>
  </si>
  <si>
    <t>ใช้กระดาษรองสายรัด</t>
  </si>
  <si>
    <t>PDR1910-0174</t>
  </si>
  <si>
    <t>PDR1910-0175</t>
  </si>
  <si>
    <t>PDR1910-0176</t>
  </si>
  <si>
    <t>PN-F36/CI.D(B8)PK-FL-01-1018</t>
  </si>
  <si>
    <t>PDR1910-0177</t>
  </si>
  <si>
    <t>PDR1910-0179</t>
  </si>
  <si>
    <t>LEE001-0168</t>
  </si>
  <si>
    <t>HI-F36 I.D6 (O) PK-FL-01-085</t>
  </si>
  <si>
    <t>474 Rev.08</t>
  </si>
  <si>
    <t>PDW1909-0116</t>
  </si>
  <si>
    <t>4067 Rev.00</t>
  </si>
  <si>
    <t>WF-REDAQ-120////</t>
  </si>
  <si>
    <t>กล่องนอก 9157 (AAO-189X) แบบพิมพ์</t>
  </si>
  <si>
    <t>CVK001-0045</t>
  </si>
  <si>
    <t>PDR1909-0880</t>
  </si>
  <si>
    <t>กล่อง DS-FL15 T8 BL I.X (O) PK-FL-01-1046</t>
  </si>
  <si>
    <t>SOCA1909-0350</t>
  </si>
  <si>
    <t>PDR1910-0205</t>
  </si>
  <si>
    <t>PDR1910-0204</t>
  </si>
  <si>
    <t>PDR1910-0224</t>
  </si>
  <si>
    <t>SOCA1909-0355</t>
  </si>
  <si>
    <t>PAF001-0019</t>
  </si>
  <si>
    <t>(1MC0178-0)กล่องนอกดัมปิ้งไก่กิมจิห่อเสี่ยวหล่งเปา</t>
  </si>
  <si>
    <t>7022 Rev.00</t>
  </si>
  <si>
    <t>พิมพ์คมชัด/ไม่เป็นขลุย</t>
  </si>
  <si>
    <t>PDR1910-0227</t>
  </si>
  <si>
    <t>LEE001-0889</t>
  </si>
  <si>
    <t xml:space="preserve"> DS-FL10 T8 BL I.X1 (O) PK-FL-01-1045</t>
  </si>
  <si>
    <t>6747 Rev.01</t>
  </si>
  <si>
    <t>PDR1910-0228</t>
  </si>
  <si>
    <t>LEE001-0954</t>
  </si>
  <si>
    <t>NS BL-FL10 T8.X1(O)PK-FL-01-950</t>
  </si>
  <si>
    <t>4726 Rev.01</t>
  </si>
  <si>
    <t>PDR1910-0238</t>
  </si>
  <si>
    <t>SOCA1909-0361</t>
  </si>
  <si>
    <t>6599 Rev.01</t>
  </si>
  <si>
    <t>PDR1910-0239</t>
  </si>
  <si>
    <t>PDR1910-0240</t>
  </si>
  <si>
    <t>PDR1910-0241</t>
  </si>
  <si>
    <t>PDR1910-0242</t>
  </si>
  <si>
    <t>SOCA1909-0362</t>
  </si>
  <si>
    <t>SOCA1909-0364</t>
  </si>
  <si>
    <t>KL205/M125/M125/M125/KL150</t>
  </si>
  <si>
    <t>PDR1909-1182</t>
  </si>
  <si>
    <t>SKS001-0003</t>
  </si>
  <si>
    <t>กล่อง SK SELF DRILLING SCREWS(สีเขียว)</t>
  </si>
  <si>
    <t>เขียว 307////</t>
  </si>
  <si>
    <t>7038 Rev.00</t>
  </si>
  <si>
    <t>PDR1909-1183</t>
  </si>
  <si>
    <t>PDR1910-0243</t>
  </si>
  <si>
    <t>PDR1910-0247</t>
  </si>
  <si>
    <t>PDR1910-0255</t>
  </si>
  <si>
    <t>SOCA1909-0388</t>
  </si>
  <si>
    <t>KTY001-0004</t>
  </si>
  <si>
    <t>บริษัท กันธารียา จำกัด</t>
  </si>
  <si>
    <t>กล่องราวแสตนเลส INDEX  8/150</t>
  </si>
  <si>
    <t>4993 Rev.02</t>
  </si>
  <si>
    <t>KA150/M125/M125</t>
  </si>
  <si>
    <t>500+61</t>
  </si>
  <si>
    <t>500+83</t>
  </si>
  <si>
    <t>1340+117</t>
  </si>
  <si>
    <t>ไม่มีแผนผลิต/เนื่องจากไม่มีกระดาษ</t>
  </si>
  <si>
    <t>PDR1910-0282</t>
  </si>
  <si>
    <t>SOCA1909-0404</t>
  </si>
  <si>
    <t>PDR1910-0260</t>
  </si>
  <si>
    <t>SOCA1909-0394</t>
  </si>
  <si>
    <t>PAF001-0020</t>
  </si>
  <si>
    <t>(1MC6502-0)กล่องนอกกระทงทองข้าวเหนียวมะม่วง(ตัว)</t>
  </si>
  <si>
    <t>7047 Rev.00</t>
  </si>
  <si>
    <t>เน้นกล่องห้ามเป็นขลุย/ขอบกล่องห้ามยุบ ห้ามมีรอยกระแทก</t>
  </si>
  <si>
    <t>PDR1910-0261</t>
  </si>
  <si>
    <t>PAF001-0021</t>
  </si>
  <si>
    <t>(1MC6501-0)กล่องนอกกระทงทองข้าวเหนียวมะม่วง(ฝา)</t>
  </si>
  <si>
    <t>7048 Rev.00</t>
  </si>
  <si>
    <t>PDW1910-0010</t>
  </si>
  <si>
    <t>ใช้PDR1910-0158</t>
  </si>
  <si>
    <t>1996+81</t>
  </si>
  <si>
    <t>1700+35</t>
  </si>
  <si>
    <t>1900+31</t>
  </si>
  <si>
    <t>1700+21</t>
  </si>
  <si>
    <t>วันที่ 5-10-2562</t>
  </si>
  <si>
    <t>วันที่ 4-10-2562</t>
  </si>
  <si>
    <t>วันที่ 3-10-2562</t>
  </si>
  <si>
    <t>วันที่ 2-10-2562</t>
  </si>
  <si>
    <t>SOCA1909-0415</t>
  </si>
  <si>
    <t>PDR1910-0294</t>
  </si>
  <si>
    <t>PDR1910-0293</t>
  </si>
  <si>
    <t>PDR1910-0292</t>
  </si>
  <si>
    <t>2500+186</t>
  </si>
  <si>
    <t>2500+8</t>
  </si>
  <si>
    <t>500+39</t>
  </si>
  <si>
    <t>500+185</t>
  </si>
  <si>
    <t>1316+2</t>
  </si>
  <si>
    <t>2000+156</t>
  </si>
  <si>
    <t>5000+53</t>
  </si>
  <si>
    <t>1000+59</t>
  </si>
  <si>
    <t>1000+33</t>
  </si>
  <si>
    <t>PDR1910-0286</t>
  </si>
  <si>
    <t>SOCA1909-0408</t>
  </si>
  <si>
    <t>PMK001-0015</t>
  </si>
  <si>
    <t>WERUVA CAT PATE Chicken&amp;Pumpkin Dinner3oz. 85g.</t>
  </si>
  <si>
    <t>ส้ม PS-60306/ดำ JP-45///</t>
  </si>
  <si>
    <t>6808 Rev.00</t>
  </si>
  <si>
    <t>KA125/M125/KT125</t>
  </si>
  <si>
    <t>1880+13</t>
  </si>
  <si>
    <t>PDR1910-0322</t>
  </si>
  <si>
    <t>SOCA1909-0442</t>
  </si>
  <si>
    <t>PDR1910-0323</t>
  </si>
  <si>
    <t>PDR1910-0324</t>
  </si>
  <si>
    <t>PDR1910-0325</t>
  </si>
  <si>
    <t>5998ข2</t>
  </si>
  <si>
    <t>2750+31</t>
  </si>
  <si>
    <t>1000+7</t>
  </si>
  <si>
    <t>1000+26</t>
  </si>
  <si>
    <t>920+34</t>
  </si>
  <si>
    <t>507ข13</t>
  </si>
  <si>
    <t>PDR1910-0350</t>
  </si>
  <si>
    <t>SOCA1909-0459</t>
  </si>
  <si>
    <t>PDR1911-0299</t>
  </si>
  <si>
    <t>SOCA1909-0479</t>
  </si>
  <si>
    <t>ITS001-0004</t>
  </si>
  <si>
    <t>บริษัท อินเตอร์เซีย จำกัด</t>
  </si>
  <si>
    <t>กล่อง 1003-1-0001</t>
  </si>
  <si>
    <t>7062 Rev.00</t>
  </si>
  <si>
    <t>เน้นห้ามแตกด้านใน/เวลาพับห้ามมีรูตรงรอยต่อ/ระยะกาวห้ามเกิน/ห้ามเป็นขุย/ต้องระบุน้ำหนัก/กล่องที่ชั่งจริง ใน COA</t>
  </si>
  <si>
    <t>20000+23</t>
  </si>
  <si>
    <t>PDR1910-0375</t>
  </si>
  <si>
    <t>SOCA1910-0002</t>
  </si>
  <si>
    <t>SJA001-0026</t>
  </si>
  <si>
    <t>บริษัท สัจจะ แพ็ค จำกัด</t>
  </si>
  <si>
    <t>กล่องพิมพ์ IC 520 CC  โลโก้ CPW</t>
  </si>
  <si>
    <t>ม่วง 04758/น้ำเงิน 6-C7745///</t>
  </si>
  <si>
    <t>6824 Rev.00</t>
  </si>
  <si>
    <t>KA125/M105/M105/M105/M105</t>
  </si>
  <si>
    <t>เน้นติดกาวห้ามหลุด/แบบพิมพ์คมชัด/สีพิมพ์อยู่ในค่า Upper เท่านั้น</t>
  </si>
  <si>
    <t>PDR1910-0388</t>
  </si>
  <si>
    <t>SOCA1910-0009</t>
  </si>
  <si>
    <t>SHF001-0011</t>
  </si>
  <si>
    <t>บริษัท  สหชัยซีฟู้ด  จำกัด</t>
  </si>
  <si>
    <t>กล่อง SC 049</t>
  </si>
  <si>
    <t>น้ำเงิน AQ-281////</t>
  </si>
  <si>
    <t>7027 Rev.00</t>
  </si>
  <si>
    <t>KS170/M105/M105/M125/KA125</t>
  </si>
  <si>
    <t>PDR1910-0395</t>
  </si>
  <si>
    <t>SOCA1910-0015</t>
  </si>
  <si>
    <t>GLO001-0002</t>
  </si>
  <si>
    <t>บริษัท กาลลันท์ โอเชี่ยน (ไทยแลนด์) จำกัด</t>
  </si>
  <si>
    <t>กล่อง WHOLE CLEANED CUTTLEFISH</t>
  </si>
  <si>
    <t>NP2468 Rev.00</t>
  </si>
  <si>
    <t>PDR1910-0396</t>
  </si>
  <si>
    <t>GLO001-0004</t>
  </si>
  <si>
    <t>กล่อง MC SALMON STEAK</t>
  </si>
  <si>
    <t>7063 Rev.00</t>
  </si>
  <si>
    <t>PDR1910-0400</t>
  </si>
  <si>
    <t>SOCA1910-0020</t>
  </si>
  <si>
    <t>RUN001-0013</t>
  </si>
  <si>
    <t>บริษัท รุ่งจรัส เอ็นเทอร์ไพรส์  จำกัด</t>
  </si>
  <si>
    <t>กล่อง LED 4W สินค้าเฉพาะ Tops เท่านั้น</t>
  </si>
  <si>
    <t>7002/1 Rev.00</t>
  </si>
  <si>
    <t>PDW1910-0027</t>
  </si>
  <si>
    <t>PDR1910-0377</t>
  </si>
  <si>
    <t>SOCA1910-0003</t>
  </si>
  <si>
    <t>LLG001-0012</t>
  </si>
  <si>
    <t>บริษัท ล.ไลท์ติ้งกลาส จำกัด</t>
  </si>
  <si>
    <t>กล่องฝาเกย BL 185/BC (191*1651*195 MM.)</t>
  </si>
  <si>
    <t>แดง 120/เขียว 335///</t>
  </si>
  <si>
    <t>3281 Rev.00</t>
  </si>
  <si>
    <t>M105/M105/M105/M105/M105</t>
  </si>
  <si>
    <t>804รอส่ง</t>
  </si>
  <si>
    <t>92ลี้กำลังผลิต</t>
  </si>
  <si>
    <t>1249รอส่ง</t>
  </si>
  <si>
    <t>1480รอส่ง</t>
  </si>
  <si>
    <t>2002+93</t>
  </si>
  <si>
    <t>2400+49</t>
  </si>
  <si>
    <t>4751+28</t>
  </si>
  <si>
    <t>1520+33</t>
  </si>
  <si>
    <t>KS170/M125/M105</t>
  </si>
  <si>
    <t>กล่องสาโทสยาม (ตัวอย่าง)</t>
  </si>
  <si>
    <t>ห้างหุ้นส่วนจำกัด สัมฤทธิ์มั่นคง</t>
  </si>
  <si>
    <t>SRM001-0001</t>
  </si>
  <si>
    <t>SOEXC1910-0001</t>
  </si>
  <si>
    <t>PDE1812-0192</t>
  </si>
  <si>
    <t>1100+10</t>
  </si>
  <si>
    <t>รอส่ง</t>
  </si>
  <si>
    <t>3000+52</t>
  </si>
  <si>
    <t>2500+63</t>
  </si>
  <si>
    <t>ขอยก</t>
  </si>
  <si>
    <t>PDW1910-0030</t>
  </si>
  <si>
    <t>วันที่ 7-10-2562</t>
  </si>
  <si>
    <t>วันที่ 8-10-2562</t>
  </si>
  <si>
    <t>วันที่ 9-10-2562</t>
  </si>
  <si>
    <t>วันที่ 10-10-2562</t>
  </si>
  <si>
    <t>วันที่ 11-10-2562</t>
  </si>
  <si>
    <t>วันที่ 12-10-2562</t>
  </si>
  <si>
    <t>วันที่ 16-10-2562</t>
  </si>
  <si>
    <t>วันที่ 15-10-2562</t>
  </si>
  <si>
    <t>PDR1910-0426</t>
  </si>
  <si>
    <t>SOCA1910-0031</t>
  </si>
  <si>
    <t>PMK001-0029</t>
  </si>
  <si>
    <t>BFF OMG Chicken&amp;Tuna&amp;Turkey 2.8oz.80g.</t>
  </si>
  <si>
    <t>เขียว PS-6005/ดำ JP-45///</t>
  </si>
  <si>
    <t>6809 Rev.00</t>
  </si>
  <si>
    <t>PDR1910-0427</t>
  </si>
  <si>
    <t>PMK001-0030</t>
  </si>
  <si>
    <t>BFF OMG Chicken&amp;Tuna&amp;Lamb 2.8oz.80g.</t>
  </si>
  <si>
    <t>6885 Rev.00</t>
  </si>
  <si>
    <t>PDR1910-0428</t>
  </si>
  <si>
    <t>PMK001-0031</t>
  </si>
  <si>
    <t>BFF OMG Chicken&amp;Tuna&amp;Pumkin 2.8oz.80g.</t>
  </si>
  <si>
    <t>น้ำเงิน PS-60204/ดำ JP-45///</t>
  </si>
  <si>
    <t>6886 Rev.00</t>
  </si>
  <si>
    <t>PDR1910-0429</t>
  </si>
  <si>
    <t>PMK001-0032</t>
  </si>
  <si>
    <t>BFF OMG Duck&amp;Tuna 2.8oz.80g.</t>
  </si>
  <si>
    <t>แดง PS-60803/ดำ JP-45///</t>
  </si>
  <si>
    <t>6887 Rev.00</t>
  </si>
  <si>
    <t>PDR1910-0303</t>
  </si>
  <si>
    <t>SOCA1909-0427</t>
  </si>
  <si>
    <t>LEE001-0069</t>
  </si>
  <si>
    <t>PN-EFS36 TWO TONE/LEE.6(L84)P.6 PK-FL-01-927</t>
  </si>
  <si>
    <t>ฟ้า 2230/ดำ 603///</t>
  </si>
  <si>
    <t>4090 Rev.04</t>
  </si>
  <si>
    <t>SD081</t>
  </si>
  <si>
    <t>1000+5</t>
  </si>
  <si>
    <t>Century/เย็บลวด/</t>
  </si>
  <si>
    <t>ย้ายมาจากซันไล</t>
  </si>
  <si>
    <t>1986+14</t>
  </si>
  <si>
    <t>804+92</t>
  </si>
  <si>
    <t>BC // ZCTKDD05-37-00</t>
  </si>
  <si>
    <t>5757 Rev.00</t>
  </si>
  <si>
    <t>แดง 120/เขียว 307///</t>
  </si>
  <si>
    <t>บจก.ครูเกอร์ เวนทิเลชั่น อินดัสทรีส์(ไทยแลนด์) </t>
  </si>
  <si>
    <t>KRT002-0001</t>
  </si>
  <si>
    <t>SOCA1910-0055</t>
  </si>
  <si>
    <t>PDR1910-0462</t>
  </si>
  <si>
    <t>6129 Rev.00</t>
  </si>
  <si>
    <t>1263515 CARTON,0201</t>
  </si>
  <si>
    <t>KOL001-0032</t>
  </si>
  <si>
    <t>SOCA1910-0035</t>
  </si>
  <si>
    <t>PDR1910-0435</t>
  </si>
  <si>
    <t>งานเศษ1-4ใบมัดรวมกับงานปกติเพิ่มสานรัด 1เส้นติดป้ายจำนวนที่หน้าแพ็ค</t>
  </si>
  <si>
    <t>KS170/M125/KL205/M125/KL250</t>
  </si>
  <si>
    <t>1242133 CARTON,0201,CORR</t>
  </si>
  <si>
    <t>KOL001-0001</t>
  </si>
  <si>
    <t>PDR1910-0436</t>
  </si>
  <si>
    <t>สั่งไซ440*1945=10</t>
  </si>
  <si>
    <t>PDW1910-0036</t>
  </si>
  <si>
    <t>ลงน้ำหนักตามจริงในCOA/ห้ามเป็นขุย</t>
  </si>
  <si>
    <t>KA150/M125/KA150</t>
  </si>
  <si>
    <t>7064 Rev.00</t>
  </si>
  <si>
    <t>(1MC6601-0)กล่องนอก Tastee choice ชุดรวมของทอด</t>
  </si>
  <si>
    <t>PAF001-0024</t>
  </si>
  <si>
    <t>SOCA1910-0056</t>
  </si>
  <si>
    <t>PDR1911-0323</t>
  </si>
  <si>
    <t>PDR1911-0322</t>
  </si>
  <si>
    <t>สั่งไซ1083*1305=253</t>
  </si>
  <si>
    <t>6635 Rev.00</t>
  </si>
  <si>
    <t>(MC180311) กล่องขาวพิมพ์ TAKUMI SUSHI</t>
  </si>
  <si>
    <t>OKN001-0108</t>
  </si>
  <si>
    <t>SOCA1910-0066</t>
  </si>
  <si>
    <t>PDR1910-0484</t>
  </si>
  <si>
    <t>KA185/M125/KA185</t>
  </si>
  <si>
    <t>6812 Rev.00</t>
  </si>
  <si>
    <t>ส้ม PS-60303/ดำ JP-45///</t>
  </si>
  <si>
    <t>BFF OMG Chicken&amp;Tuna&amp;Salmon in Gravy 156g.</t>
  </si>
  <si>
    <t>PMK001-0020</t>
  </si>
  <si>
    <t>SOCA1910-0065</t>
  </si>
  <si>
    <t>PDR1910-0481</t>
  </si>
  <si>
    <t>6866 Rev.00</t>
  </si>
  <si>
    <t>ม่วง PS-60402/ดำ JP-45///</t>
  </si>
  <si>
    <t>BFF OMG Beef&amp;Tuna&amp;Salmon 5.5oz.156g.</t>
  </si>
  <si>
    <t>PMK001-0004</t>
  </si>
  <si>
    <t>PDR1910-0480</t>
  </si>
  <si>
    <t>6865 Rev.00</t>
  </si>
  <si>
    <t>เขียว PS-60002/ดำ JP-45///</t>
  </si>
  <si>
    <t>BFF OMG Chicken&amp;Tuna&amp;Lamb in Gravy 156g.</t>
  </si>
  <si>
    <t>PMK001-0023</t>
  </si>
  <si>
    <t>SOCA1910-0062</t>
  </si>
  <si>
    <t>PDR1910-0475</t>
  </si>
  <si>
    <t>6862 Rev.00</t>
  </si>
  <si>
    <t>ฟ้า PS-60005/ดำ JP-45///</t>
  </si>
  <si>
    <t>BFF OMG Chicken&amp;Tuna&amp;Turkey in Gravy 156g.</t>
  </si>
  <si>
    <t>PMK001-0021</t>
  </si>
  <si>
    <t>PDR1910-0474</t>
  </si>
  <si>
    <t>6864 Rev.00</t>
  </si>
  <si>
    <t>BFF OMG Duck&amp;Tuna in Gravy 5.5OZ. 156g.</t>
  </si>
  <si>
    <t>PMK001-0041</t>
  </si>
  <si>
    <t>SOCA1910-0059</t>
  </si>
  <si>
    <t>PDR1910-0473</t>
  </si>
  <si>
    <t>6863 Rev.00</t>
  </si>
  <si>
    <t>BFF OMG Chicken&amp;Tuna&amp;Pumkin in Gravy 156g.</t>
  </si>
  <si>
    <t>PMK001-0022</t>
  </si>
  <si>
    <t>PDR1910-0472</t>
  </si>
  <si>
    <t>KK150/M125/M125</t>
  </si>
  <si>
    <t>4736 Rev.01</t>
  </si>
  <si>
    <t>LK-PS 5M 533.D1(O)PK-LM-01-182</t>
  </si>
  <si>
    <t>LEE001-0941</t>
  </si>
  <si>
    <t>SOCA1910-0040</t>
  </si>
  <si>
    <t>PDR1910-0448</t>
  </si>
  <si>
    <t>4734 Rev.01</t>
  </si>
  <si>
    <t>LK-PS 5M 541.D1(O)PK-LM-01-181</t>
  </si>
  <si>
    <t>LEE001-0940</t>
  </si>
  <si>
    <t>PDR1910-0447</t>
  </si>
  <si>
    <t>4737  Rev.01</t>
  </si>
  <si>
    <t>LK-PS 5M 531.D1(O)PK-LM-01-180</t>
  </si>
  <si>
    <t>LEE001-0939</t>
  </si>
  <si>
    <t>PDR1910-0446</t>
  </si>
  <si>
    <t>2500+29</t>
  </si>
  <si>
    <t>2500+7</t>
  </si>
  <si>
    <t>500+9</t>
  </si>
  <si>
    <t>PDE1812-0193</t>
  </si>
  <si>
    <t>สั่งไซ1515*2222=10</t>
  </si>
  <si>
    <t>PDE1812-0194</t>
  </si>
  <si>
    <t>SOEXC1910-0005</t>
  </si>
  <si>
    <t>WEF001-0002</t>
  </si>
  <si>
    <t>บริษัท เวิลด์ ฟูดส์ อินเตอร์เนชั่นแนล จำกัด</t>
  </si>
  <si>
    <t>กล่อง M-JOY (ตัวอย่าง)</t>
  </si>
  <si>
    <t>สั่งไซ1138*1751=10</t>
  </si>
  <si>
    <t>PDR1910-0492</t>
  </si>
  <si>
    <t>PMK001-0043</t>
  </si>
  <si>
    <t>BFF OMG -Chicken&amp;Shrimp Dinner in Gravy  80g.</t>
  </si>
  <si>
    <t>PS-60204  น้ำเงิน/JP-45  ดำ///</t>
  </si>
  <si>
    <t>6860 Rev.00</t>
  </si>
  <si>
    <t>PDR1910-0493</t>
  </si>
  <si>
    <t>SOCA1910-0071</t>
  </si>
  <si>
    <t>PMK001-0012</t>
  </si>
  <si>
    <t>BFF OMG Chicken&amp;Tuna Dinner in Gravy 80g.</t>
  </si>
  <si>
    <t>ฟ้า PS-60903/ดำ JP-45///</t>
  </si>
  <si>
    <t>6857 Rev.00</t>
  </si>
  <si>
    <t>PDR1910-0505</t>
  </si>
  <si>
    <t>SOCA1910-0073</t>
  </si>
  <si>
    <t>PMK001-0002</t>
  </si>
  <si>
    <t>BFF OMG Chicken,Turkey&amp;Salmon Dinner in Gravy 80g.</t>
  </si>
  <si>
    <t>ส้ม PS-60301/ดำ JP-45///</t>
  </si>
  <si>
    <t>6858 Rev.00</t>
  </si>
  <si>
    <t>PDR1910-0511</t>
  </si>
  <si>
    <t>SOCA1910-0074</t>
  </si>
  <si>
    <t>PMK001-0011</t>
  </si>
  <si>
    <t>BFF OMG Duck&amp;Salmon Dinner in Gravy 80g.</t>
  </si>
  <si>
    <t>แดง PS-60104/ดำ JP-45///</t>
  </si>
  <si>
    <t>6859 Rev.00</t>
  </si>
  <si>
    <t>PDR1910-0512</t>
  </si>
  <si>
    <t>PMK001-0003</t>
  </si>
  <si>
    <t>BFF OMG Beef&amp;Chicken Dinner in Gravy 80g.</t>
  </si>
  <si>
    <t>ม่วง PS-60401/ดำ JP-45///</t>
  </si>
  <si>
    <t>6861 Rev.00</t>
  </si>
  <si>
    <t>PDR1910-0514</t>
  </si>
  <si>
    <t>PMK001-0001</t>
  </si>
  <si>
    <t>BFF OMG Lamb&amp;Tuna Dinner in Gravy 80g.</t>
  </si>
  <si>
    <t>เขียว PS-60006/ดำ JP-45///</t>
  </si>
  <si>
    <t>6811 Rev.00</t>
  </si>
  <si>
    <t>PDR1910-0515</t>
  </si>
  <si>
    <t>SOCA1910-0081</t>
  </si>
  <si>
    <t>PMK001-0036</t>
  </si>
  <si>
    <t>Slide N'Serve Chicken breast with Chicken liver80g</t>
  </si>
  <si>
    <t>ชมพู PS-60802/ดำ JP-45///</t>
  </si>
  <si>
    <t>6870 Rev.00</t>
  </si>
  <si>
    <t>PDR1910-0516</t>
  </si>
  <si>
    <t>SOCA1910-0082</t>
  </si>
  <si>
    <t>PMK001-0037</t>
  </si>
  <si>
    <t>WERUVA Slide N'Serve Tuna Dinner 80 g.</t>
  </si>
  <si>
    <t>แดง  PS-60807/ดำ  JP-45///</t>
  </si>
  <si>
    <t>6871 REV.00</t>
  </si>
  <si>
    <t>PDR1910-0517</t>
  </si>
  <si>
    <t>SOCA1910-0083</t>
  </si>
  <si>
    <t>PMK001-0040</t>
  </si>
  <si>
    <t>WERUVA Slide Wild Caught Salmon Dinner 80 g.</t>
  </si>
  <si>
    <t>ส้ม PS 60305/ดำ  JP-45///</t>
  </si>
  <si>
    <t>6806 Rev.00</t>
  </si>
  <si>
    <t>PDR1910-0499</t>
  </si>
  <si>
    <t>SOCA1910-0069</t>
  </si>
  <si>
    <t>MKS001-0018</t>
  </si>
  <si>
    <t>บริษัท มิกาซ่า อินดัสตรี้ส์ ( ไทยแลนด์ ) จำกัด</t>
  </si>
  <si>
    <t>CARTON Y-3 (O)</t>
  </si>
  <si>
    <t>4054 Rev.01</t>
  </si>
  <si>
    <t>KAC185/M125/M105/M125/KAC150</t>
  </si>
  <si>
    <t>เย็บลวดอยู่ตรงกลางกล่อง/แพ็คขวางลอน</t>
  </si>
  <si>
    <t>PDR1910-0503</t>
  </si>
  <si>
    <t>MKS001-0002</t>
  </si>
  <si>
    <t>CARTON Y-18 KT(O)</t>
  </si>
  <si>
    <t>3975/1 Rev.00</t>
  </si>
  <si>
    <t>KT175/M125/M105/M125/KT175</t>
  </si>
  <si>
    <t>เย็บลวด13ตัวCOA ระบุ /แพ็คลวดอยู่ตรงกลางกล่อง/แพ็คขวางลอน</t>
  </si>
  <si>
    <t>PDR1910-0527</t>
  </si>
  <si>
    <t>SOCA1910-0088</t>
  </si>
  <si>
    <t>6867 Rev.00</t>
  </si>
  <si>
    <t>น้ำเงิน PS-60907/ดำ JP-45///</t>
  </si>
  <si>
    <t>WERUVA Slide N'Serve Chicken breast Dinner 80 g.</t>
  </si>
  <si>
    <t>PMK001-0013</t>
  </si>
  <si>
    <t>SOCA1910-0068</t>
  </si>
  <si>
    <t>PDR1910-0491</t>
  </si>
  <si>
    <t>PDR1910-0483</t>
  </si>
  <si>
    <t>SOCA1910-0063</t>
  </si>
  <si>
    <t>PMK001-0044</t>
  </si>
  <si>
    <t>WERUVA Slide N'Serve Chicken breast dinner 156g.</t>
  </si>
  <si>
    <t>6845 Rev.00</t>
  </si>
  <si>
    <t>600+23</t>
  </si>
  <si>
    <t>KA125/M125/M125/M125/KT125</t>
  </si>
  <si>
    <t>แบบพิมพ์คมชัด/บาร์โค๊ตยิงติด/เน้นสีให้อยู่ในค่าตามแผ่นเทียบสี</t>
  </si>
  <si>
    <t>1000+9</t>
  </si>
  <si>
    <t>2750+15</t>
  </si>
  <si>
    <t>500+53</t>
  </si>
  <si>
    <t>700+49</t>
  </si>
  <si>
    <t>1200+15</t>
  </si>
  <si>
    <t>300+19</t>
  </si>
  <si>
    <t>600+120</t>
  </si>
  <si>
    <t>300+20</t>
  </si>
  <si>
    <t>4000+73</t>
  </si>
  <si>
    <t>400+31</t>
  </si>
  <si>
    <t>400+15</t>
  </si>
  <si>
    <t>10+81</t>
  </si>
  <si>
    <t>300+9</t>
  </si>
  <si>
    <t>300+10</t>
  </si>
  <si>
    <t>500+21</t>
  </si>
  <si>
    <t>300+7</t>
  </si>
  <si>
    <t>300+28</t>
  </si>
  <si>
    <t>300+5</t>
  </si>
  <si>
    <t>300+18</t>
  </si>
  <si>
    <t>350+5</t>
  </si>
  <si>
    <t>500+8</t>
  </si>
  <si>
    <t>1756/กระดาษแตก</t>
  </si>
  <si>
    <t>1028+10</t>
  </si>
  <si>
    <t>เน้นสีพิมพ์เข้มตามกล่องตัวอย่าง/แบบพิมพ์คมชัดการแพ็ค "ห้าม" ใช้เชือกฟางสีขาว/ให้ใช้ *สีฟ้า*/แพ็คลงของใส่บนพาเลทแล้วพันฟิล์มแนบ COA  A4</t>
  </si>
  <si>
    <t>SOCA1910-0105</t>
  </si>
  <si>
    <t>PDR1911-0330</t>
  </si>
  <si>
    <t>PDR1910-0552</t>
  </si>
  <si>
    <t>PDR1910-0551</t>
  </si>
  <si>
    <t>PDR1910-0550</t>
  </si>
  <si>
    <t>SOCA1910-0090</t>
  </si>
  <si>
    <t>PDR1910-0532</t>
  </si>
  <si>
    <t>ด่วนมาก</t>
  </si>
  <si>
    <t>986+71</t>
  </si>
  <si>
    <t>แพ๊คขวางลอน</t>
  </si>
  <si>
    <t>NP1485 Rev.00</t>
  </si>
  <si>
    <t>กล่องขนาด 385x585x450 mm.</t>
  </si>
  <si>
    <t>SKA001-0002</t>
  </si>
  <si>
    <t>SOCA1910-0085</t>
  </si>
  <si>
    <t>PDR1910-0521</t>
  </si>
  <si>
    <t>*ห่อฟิล์มทุกมัด*</t>
  </si>
  <si>
    <t>แดง AQ-187////</t>
  </si>
  <si>
    <t>กล่องขาว NO.01 ไม่พิมพ์ (P02-01-038 )</t>
  </si>
  <si>
    <t>SOCA1910-0117</t>
  </si>
  <si>
    <t>PDR1910-0565</t>
  </si>
  <si>
    <t>660/กระดาษโค้ง</t>
  </si>
  <si>
    <t>PDR1910-0568</t>
  </si>
  <si>
    <t>SOCA1910-0121</t>
  </si>
  <si>
    <t>PDR1910-0579</t>
  </si>
  <si>
    <t>SOCA1910-0126</t>
  </si>
  <si>
    <t>STI001-0004</t>
  </si>
  <si>
    <t>บริษัท เอสทีไอ พรีซิชั่น จำกัด</t>
  </si>
  <si>
    <t>BOX-007 CARTON NO.2 กล่องตลับแป้งเก่า</t>
  </si>
  <si>
    <t>น้ำเงิน BLUE 6-D2399////</t>
  </si>
  <si>
    <t>4395 Rev.00</t>
  </si>
  <si>
    <t>PDR1911-0337</t>
  </si>
  <si>
    <t>PDR1910-0106</t>
  </si>
  <si>
    <t>SOCA1909-0247</t>
  </si>
  <si>
    <t>KOL001-0088</t>
  </si>
  <si>
    <t>1195726 CARTON, 0201, CORR</t>
  </si>
  <si>
    <t>แดง WF-02066/ดำ 602///</t>
  </si>
  <si>
    <t>4528 Rev.00</t>
  </si>
  <si>
    <t>สั่ง870*2070</t>
  </si>
  <si>
    <t>ใบให้แพ็ครวมกับงานปกติได้แต่ต้องเพิ่มสายรัดอีก1เส้นเป็น3เส้นและติดป้ายจำนวนที่หน้าแพ็ค</t>
  </si>
  <si>
    <t>PDR1910-0569</t>
  </si>
  <si>
    <t>PD006</t>
  </si>
  <si>
    <t>PDR1911-0338</t>
  </si>
  <si>
    <t>PDR1911-0339</t>
  </si>
  <si>
    <t>110+30</t>
  </si>
  <si>
    <t>PDR1910-0598</t>
  </si>
  <si>
    <t>SOCA1910-0139</t>
  </si>
  <si>
    <t>PDR1910-0596</t>
  </si>
  <si>
    <t>SOCA1910-0141</t>
  </si>
  <si>
    <t>SKA001-0022</t>
  </si>
  <si>
    <t>กล่อง JUNIOR</t>
  </si>
  <si>
    <t>NP874 Rev.00</t>
  </si>
  <si>
    <t>PDR1910-0597</t>
  </si>
  <si>
    <t>SKA001-0018</t>
  </si>
  <si>
    <t>กล่อง 881 A</t>
  </si>
  <si>
    <t>3743 Rev.01</t>
  </si>
  <si>
    <t>KA125/M125/M105/M125/KA125</t>
  </si>
  <si>
    <t>แพ็คเชือกขวางลอน</t>
  </si>
  <si>
    <t>PDR1910-0615</t>
  </si>
  <si>
    <t>SOCA1910-0151</t>
  </si>
  <si>
    <t>งานเศษให้แพ็ครวมกับงานปกติ แต่ต้องเพิ่มสายรัดอีก 1 เส้น และติดป้ายจำนวนที่หน้าแพ็ค</t>
  </si>
  <si>
    <t>PDR1910-0616</t>
  </si>
  <si>
    <t>PDR1910-0623</t>
  </si>
  <si>
    <t>SOCA1910-0156</t>
  </si>
  <si>
    <t>LEE001-0014</t>
  </si>
  <si>
    <t>DI-FL18 T8 I.X1(O) PK-FL-01-954</t>
  </si>
  <si>
    <t>4732 Rev.01</t>
  </si>
  <si>
    <t>PDR1911-0349</t>
  </si>
  <si>
    <t>PDR1911-0350</t>
  </si>
  <si>
    <t>PDR1911-0351</t>
  </si>
  <si>
    <t>PDR1911-0352</t>
  </si>
  <si>
    <t>PDR1911-0368</t>
  </si>
  <si>
    <t>PDR1911-0369</t>
  </si>
  <si>
    <t>PDR1911-0370</t>
  </si>
  <si>
    <t>PDR1911-0375</t>
  </si>
  <si>
    <t>SOCA1910-0154</t>
  </si>
  <si>
    <t>PDW1910-0060</t>
  </si>
  <si>
    <t>PDR1910-0622</t>
  </si>
  <si>
    <t>SOCA1910-0155</t>
  </si>
  <si>
    <t>LEE001-0238</t>
  </si>
  <si>
    <t>LK-FCL32 T9 M.X3(O) PK-FL-01-946</t>
  </si>
  <si>
    <t>4631 Rev.03</t>
  </si>
  <si>
    <t>PDR1910-0606</t>
  </si>
  <si>
    <t>SOCA1910-0149</t>
  </si>
  <si>
    <t>PDR1910-0613</t>
  </si>
  <si>
    <t>PDR1910-0619</t>
  </si>
  <si>
    <t>PDR1910-0624</t>
  </si>
  <si>
    <t>PDR1910-0625</t>
  </si>
  <si>
    <t>LEE001-0110</t>
  </si>
  <si>
    <t>DI-FL36 T8 I.X1 (O) PK-FL-01-955</t>
  </si>
  <si>
    <t>4731 Rev.01</t>
  </si>
  <si>
    <t>PDR1911-0365</t>
  </si>
  <si>
    <t>PDR1911-0366</t>
  </si>
  <si>
    <t>PDW1910-0073</t>
  </si>
  <si>
    <t>ใช้PDR1910-0598</t>
  </si>
  <si>
    <t>1000+10</t>
  </si>
  <si>
    <t>2000+21</t>
  </si>
  <si>
    <t>PDW1910-0077</t>
  </si>
  <si>
    <t>ขอยก/เนื่องจากลี้ยังไม่มีพ่วงกระดาษ</t>
  </si>
  <si>
    <t>1170/ขาด 30 ตัดจบ</t>
  </si>
  <si>
    <t>SOCA1910-0172</t>
  </si>
  <si>
    <t>PDR1911-0382</t>
  </si>
  <si>
    <t>PDR1911-0381</t>
  </si>
  <si>
    <t>PDR1911-0380</t>
  </si>
  <si>
    <t>PDR1911-0379</t>
  </si>
  <si>
    <t>PDR1911-0378</t>
  </si>
  <si>
    <t>PDR1911-0377</t>
  </si>
  <si>
    <t>1000+66</t>
  </si>
  <si>
    <t>200+13</t>
  </si>
  <si>
    <t>Vaผ่า</t>
  </si>
  <si>
    <t>วันที่ 18-10-2562</t>
  </si>
  <si>
    <t>วันที่ 17-10-2562</t>
  </si>
  <si>
    <t>วันที่ 19-10-2562</t>
  </si>
  <si>
    <t>วันที่ 21-10-2562</t>
  </si>
  <si>
    <t>วันที่ 22-10-2562</t>
  </si>
  <si>
    <t>50+10</t>
  </si>
  <si>
    <t>500+13</t>
  </si>
  <si>
    <t>5000+48</t>
  </si>
  <si>
    <t>500+60</t>
  </si>
  <si>
    <t>500+5</t>
  </si>
  <si>
    <t>1058+252</t>
  </si>
  <si>
    <t>กระดาษมีทับเส้นข้างเดียว</t>
  </si>
  <si>
    <t>ทับเส้นข้างเดียว</t>
  </si>
  <si>
    <t>PDW1910-0087</t>
  </si>
  <si>
    <t>PDW1910-0095</t>
  </si>
  <si>
    <t>Rej15/10/2019</t>
  </si>
  <si>
    <t>ขาด424</t>
  </si>
  <si>
    <t>1176+8</t>
  </si>
  <si>
    <t>1176+8+424</t>
  </si>
  <si>
    <t>2000+14</t>
  </si>
  <si>
    <t>5รอลี้เดิน</t>
  </si>
  <si>
    <t>2750+10</t>
  </si>
  <si>
    <t>PDE1812-0199</t>
  </si>
  <si>
    <t>SOEXC1910-0010</t>
  </si>
  <si>
    <t>QPT001-0002</t>
  </si>
  <si>
    <t>บริษัท คิวพี (ประเทศไทย) จำกัด</t>
  </si>
  <si>
    <t>กล่อง 40CTAPAP0036 (ตัวอย่าง)</t>
  </si>
  <si>
    <t>RSC</t>
  </si>
  <si>
    <t>PDR1910-0715</t>
  </si>
  <si>
    <t>SOCA1910-0198</t>
  </si>
  <si>
    <t>SEN001-0031</t>
  </si>
  <si>
    <t>บริษัท เซียนหนิง ซีฟู้ด จำกัด</t>
  </si>
  <si>
    <t>กล่องสำรองไม่พิมพ์ 20 Kg. 428x593x130</t>
  </si>
  <si>
    <t>5816 Rev.00</t>
  </si>
  <si>
    <t>BC // PCMC0000000000XX22</t>
  </si>
  <si>
    <t>PDR1910-0722</t>
  </si>
  <si>
    <t>SOCA1910-0202</t>
  </si>
  <si>
    <t>KPF001-0056</t>
  </si>
  <si>
    <t>(P10200-117) กล่องขาว NO.99</t>
  </si>
  <si>
    <t>4657 Rev.00</t>
  </si>
  <si>
    <t>KS170/M185/KA125</t>
  </si>
  <si>
    <t>PDW1910-0115</t>
  </si>
  <si>
    <t>PDW1910-0118</t>
  </si>
  <si>
    <t>SOEXS1910-0010</t>
  </si>
  <si>
    <t>ลงน้ำหนักตามจริงในCOA/เน้นกล่องห้ามเป็นขุย/ขอบกล่องห้ามยุบ ห้ามมีรอยกระแทก/แพ็คขวางลอนปมเชือกอยู่กลางมัด/กล่องขึ้นรูปห้ามเป็นรู,ไม่บิดเบี้ยว,ฝาไม่เกย</t>
  </si>
  <si>
    <t>1500+13</t>
  </si>
  <si>
    <t>PDR1910-0709</t>
  </si>
  <si>
    <t>SOCA1910-0192</t>
  </si>
  <si>
    <t>HTK001-0009</t>
  </si>
  <si>
    <t>บริษัท ห้องเย็นท่าข้าม จำกัด</t>
  </si>
  <si>
    <t>TPD กล่องไม่พิมพ์ 3 ชั้น (กล่องมันกุ้ง)</t>
  </si>
  <si>
    <t>NP1963 Rev.01</t>
  </si>
  <si>
    <t>PDR1911-0282</t>
  </si>
  <si>
    <t>SOCA1909-0417</t>
  </si>
  <si>
    <t>KDT001-0011</t>
  </si>
  <si>
    <t>บริษัท เคนดอลล์-แกมมาตรอน  จำกัด</t>
  </si>
  <si>
    <t>4173 Rev.01</t>
  </si>
  <si>
    <t>SD006</t>
  </si>
  <si>
    <t>CENTURY/</t>
  </si>
  <si>
    <t>เน้นปั้มห้ามมีรอยแตก ห้ามมีขุยตรงร่อง slot/ออกใบ COA ตาม RMPS/เคาะฝุ่น/แปรงเศษฝุ่น/เป่าฝุ่น/พันฟิล์ม</t>
  </si>
  <si>
    <t>500+15</t>
  </si>
  <si>
    <t>Rev.01 เนื่องจากงานค้างแผนผลิต</t>
  </si>
  <si>
    <t>PDW1910-0121</t>
  </si>
  <si>
    <t>Rej18/10/19</t>
  </si>
  <si>
    <t>480/ขาด20</t>
  </si>
  <si>
    <t>PDW1910-0122</t>
  </si>
  <si>
    <t>PDR1910-0463</t>
  </si>
  <si>
    <t>แพ็คขวางลอน/ปมเชือกอยู่กลางมัด</t>
  </si>
  <si>
    <t>ลงน้ำหนักตามจริงในCOA/ห้ามเป็นขุย/แพ็คขวางลอน/เน้นดึงปมเชือกอยู่กลางมัด</t>
  </si>
  <si>
    <t>PDR1910-0296</t>
  </si>
  <si>
    <t>SOCA1909-0411</t>
  </si>
  <si>
    <t>PAF001-0001</t>
  </si>
  <si>
    <t>(MCA1401-0)กล่องอะไหล่ 20 Lbs (Cooked Shirmp)</t>
  </si>
  <si>
    <t>แดง WF-09153////</t>
  </si>
  <si>
    <t>6558/2 Rev.00</t>
  </si>
  <si>
    <t>1500+16</t>
  </si>
  <si>
    <t>ใช้บล็อคเดียวกับ โอคินอส MC150418/แพ็คขวางลอน/ปมเชือกอยู่กลางมัด</t>
  </si>
  <si>
    <t>PDR1910-0346</t>
  </si>
  <si>
    <t>SOCA1909-0458</t>
  </si>
  <si>
    <t>PAF001-0022</t>
  </si>
  <si>
    <t>(1MC0181-0)กล่องนอกPCซุปกิมจิเกี๊ยวไก่ (สีดำ)</t>
  </si>
  <si>
    <t>7049 Rev.00</t>
  </si>
  <si>
    <t>4560+1</t>
  </si>
  <si>
    <t>เน้นดึงปมเชือก</t>
  </si>
  <si>
    <t>PDW1910-0111</t>
  </si>
  <si>
    <t>SOEXS1910-0009</t>
  </si>
  <si>
    <t>ใช้PDR1910-0346</t>
  </si>
  <si>
    <t>ลงน้ำหนักตามจริงในCOA/ห้ามเป็นขุย/แพ็คขวางลอนปมเชือกอยู่กลางมัด/กล่องขึ้นรูปห้ามเป็นรู,ไม่บิดเบี้ยว,ฝาไม่เกย</t>
  </si>
  <si>
    <t>FG=300</t>
  </si>
  <si>
    <t>20+53</t>
  </si>
  <si>
    <t>5000+30</t>
  </si>
  <si>
    <t>PDR1910-0746</t>
  </si>
  <si>
    <t>SOCA1910-0223</t>
  </si>
  <si>
    <t>SHF001-0006</t>
  </si>
  <si>
    <t>กล่อง SC 060</t>
  </si>
  <si>
    <t>4597 Rev.00</t>
  </si>
  <si>
    <t>PDR1910-0756</t>
  </si>
  <si>
    <t>SOCA1910-0241</t>
  </si>
  <si>
    <t>LEE001-0960</t>
  </si>
  <si>
    <t>LK-LED EC 5 D.X(LO2) PK-LED-01-054</t>
  </si>
  <si>
    <t>5353 Rev.00</t>
  </si>
  <si>
    <t>KK125/M125/M125/M125/KK125</t>
  </si>
  <si>
    <t>PDR1910-0757</t>
  </si>
  <si>
    <t>LEE001-0961</t>
  </si>
  <si>
    <t>LK-LED EC 5 D.X(L18) PK-LED-01-050</t>
  </si>
  <si>
    <t>5366 Rev.00</t>
  </si>
  <si>
    <t>KK125/M125/KK125</t>
  </si>
  <si>
    <t>PDR1910-0759</t>
  </si>
  <si>
    <t>SOCA1910-0243</t>
  </si>
  <si>
    <t>KPF001-0044</t>
  </si>
  <si>
    <t>(P103SN-005/01)กล่องน้ำตาล SN-005(WC-SQ)REV1</t>
  </si>
  <si>
    <t>ฟ้า JP-04820/น้ำเงิน JP-05967///</t>
  </si>
  <si>
    <t>0213 Rev.01</t>
  </si>
  <si>
    <t>KA185/M185/KA185</t>
  </si>
  <si>
    <t>PDR1910-0763</t>
  </si>
  <si>
    <t>SOCA1910-0245</t>
  </si>
  <si>
    <t>LEE001-0962</t>
  </si>
  <si>
    <t>LK-NICE LED18MAGNET IN.D(O)PK-LED-01-655</t>
  </si>
  <si>
    <t>4688 Rev.00</t>
  </si>
  <si>
    <t>PDR1910-0764</t>
  </si>
  <si>
    <t>LEE001-0963</t>
  </si>
  <si>
    <t>LK-NICE LED24MAGNET OUT.D(O)PK-LED-01-656</t>
  </si>
  <si>
    <t>4687 Rev.00</t>
  </si>
  <si>
    <t>PDR1910-0771</t>
  </si>
  <si>
    <t>SOCA1910-0251</t>
  </si>
  <si>
    <t>OKN001-0120</t>
  </si>
  <si>
    <t>(MC180380) กล่องน้ำตาลพิมพ์ CHOSO ALIVE SHRIMP</t>
  </si>
  <si>
    <t>6773 Rev.00</t>
  </si>
  <si>
    <t>ใช้PDW1910-0110</t>
  </si>
  <si>
    <t>PDR1910-0766</t>
  </si>
  <si>
    <t>SOCA1910-0248</t>
  </si>
  <si>
    <t>PDR1911-0407</t>
  </si>
  <si>
    <t>PDR1911-0408</t>
  </si>
  <si>
    <t>PDR1911-0409</t>
  </si>
  <si>
    <t>วันที่ 28-10-2562</t>
  </si>
  <si>
    <t>วันที่ 26-10-2562</t>
  </si>
  <si>
    <t>วันที่ 25-10-2562</t>
  </si>
  <si>
    <t>วันที่ 24-10-2562</t>
  </si>
  <si>
    <t>วันที่ 23-10-2562</t>
  </si>
  <si>
    <t>1280/เดินผิด220</t>
  </si>
  <si>
    <t>1825/Rej75</t>
  </si>
  <si>
    <t>รอวางแผน 20 เมตร</t>
  </si>
  <si>
    <t>สั่งกระดาษไซ1332*1959=128</t>
  </si>
  <si>
    <t>PDR1910-0442</t>
  </si>
  <si>
    <t>SOCA1910-0038</t>
  </si>
  <si>
    <t>KOL001-0164</t>
  </si>
  <si>
    <t>1062128 CORR. PAD, SCORED</t>
  </si>
  <si>
    <t>NP2439 Rev.00</t>
  </si>
  <si>
    <t>SD063</t>
  </si>
  <si>
    <t>KL150/M105/M125/M125/KL150</t>
  </si>
  <si>
    <t>PDR1910-0160</t>
  </si>
  <si>
    <t>SOCA1909-0318</t>
  </si>
  <si>
    <t>WFF001-0001</t>
  </si>
  <si>
    <t>บริษัท ไวด์ เฟธ ฟู้ด จำกัด</t>
  </si>
  <si>
    <t>PCT0812P030-R3 "CTN Peckish 100g. Original"</t>
  </si>
  <si>
    <t>0104 Rev.00</t>
  </si>
  <si>
    <t>SD026</t>
  </si>
  <si>
    <t>KS170/M125/M125</t>
  </si>
  <si>
    <t>GL</t>
  </si>
  <si>
    <t>แพ็คขวางลอน,ห้ามแน่นมาก/แบบพิมพ์คมชัด/พิมพ์ให้อยู่ในค่า+-3mm/บาร์โค๊ตยิงติด/กาวห้ามเยิ้ม,ห้ามผิดตำแหน่ง/ขึ้นรูปห้ามผิดรูป/COAต้องออกเป็นไซร์ODกxยxส/COAต้องระบุวันที่ผลิตให้ตรงตามก้นกล่อง/COAระบุค่า+-2/และวันที่ส่งตามแผนส่ง/เน้นงานห้ามขาดจำนวน</t>
  </si>
  <si>
    <t>แทรก</t>
  </si>
  <si>
    <t>แกะเศษ</t>
  </si>
  <si>
    <t>PDR1911-0436</t>
  </si>
  <si>
    <t>PMK001-0006</t>
  </si>
  <si>
    <t>"CITK" Chicken &amp; Pumpkin Dinner 85 g.</t>
  </si>
  <si>
    <t>ส้ม PS-60302/ดำ JP-45///</t>
  </si>
  <si>
    <t>6851 Rev.00</t>
  </si>
  <si>
    <t>แบบพิมพ์คมชัด/บาร์โค๊ตยิงติด/เน้นสีให้อยู่ในค่าตามแผ่นเทียบสี/สีห้ามเพี้ยน/สีกันน้ำ</t>
  </si>
  <si>
    <t>PDR1911-0435</t>
  </si>
  <si>
    <t>PMK001-0007</t>
  </si>
  <si>
    <t>"CITK" Chicken &amp; Lamb Dinner 85 g.</t>
  </si>
  <si>
    <t>เขียว PS-60003/ดำ JP-45///</t>
  </si>
  <si>
    <t>6852 Rev.00</t>
  </si>
  <si>
    <t>PDW1910-0127</t>
  </si>
  <si>
    <t>SOEXS1910-0011</t>
  </si>
  <si>
    <t>PDW1910-0128</t>
  </si>
  <si>
    <t>PDW1910-0129</t>
  </si>
  <si>
    <t>PDW1910-0130</t>
  </si>
  <si>
    <t>PDW1910-0132</t>
  </si>
  <si>
    <t>PDR1910-0778</t>
  </si>
  <si>
    <t>SOCA1910-0258</t>
  </si>
  <si>
    <t>TSM001-0048</t>
  </si>
  <si>
    <t>บจก. ไทยซัมมิท พลาสเทค</t>
  </si>
  <si>
    <t>4314 Rev.00</t>
  </si>
  <si>
    <t>PDR1910-0779</t>
  </si>
  <si>
    <t>SOCA1910-0256</t>
  </si>
  <si>
    <t>PDR1911-0414</t>
  </si>
  <si>
    <t>PDR1910-0777</t>
  </si>
  <si>
    <t>SOCA1910-0254</t>
  </si>
  <si>
    <t>FBN001-0001</t>
  </si>
  <si>
    <t>บริษัท ฟาบริเนท จำกัด</t>
  </si>
  <si>
    <t>ขาว PAB 200/สีดำไฟฟ้า EC7-A6594///</t>
  </si>
  <si>
    <t>1871 Rev.01</t>
  </si>
  <si>
    <t>SD108</t>
  </si>
  <si>
    <t>KA230/M125/KA230</t>
  </si>
  <si>
    <t>ใช้กระดาษพิมพ์สีดำConductive ทั้ง 2 ด้านSmall Black Shpping Box P/N 21021965 ใช้การ SILK SCEEN สีน้ำมันสีขาว</t>
  </si>
  <si>
    <t>รอบ3</t>
  </si>
  <si>
    <t>รอบ4</t>
  </si>
  <si>
    <t>ซ้อมดับเพลิง</t>
  </si>
  <si>
    <t>PDR1910-0827</t>
  </si>
  <si>
    <t>SOCA1910-0291</t>
  </si>
  <si>
    <t>WUT001-0001</t>
  </si>
  <si>
    <t>บริษัท วุทธิวงษ์ ไลท์ติ้ง จำกัด</t>
  </si>
  <si>
    <t>PK-CA2101คาร์ตันOuter P.100เต้ารับกราวด์คู่DSK201</t>
  </si>
  <si>
    <t>5432 Rev.00</t>
  </si>
  <si>
    <t>PDR1911-0423</t>
  </si>
  <si>
    <t>SOCA1912-0001</t>
  </si>
  <si>
    <t>PDR1911-0424</t>
  </si>
  <si>
    <t>PDR1911-0425</t>
  </si>
  <si>
    <t>PDR1911-0426</t>
  </si>
  <si>
    <t>54ขาด1</t>
  </si>
  <si>
    <t>2000+2</t>
  </si>
  <si>
    <t>1500+11</t>
  </si>
  <si>
    <t>PDW1910-0138</t>
  </si>
  <si>
    <t>PDW1910-0141</t>
  </si>
  <si>
    <t>สั่งกระดาษไซ517*1295</t>
  </si>
  <si>
    <t>CENTURY/สกรีน</t>
  </si>
  <si>
    <t>155+26+29</t>
  </si>
  <si>
    <t>เน้นระยะแบบพิมพ์/เย็บลวดชิดขอบ</t>
  </si>
  <si>
    <t>7078 REV.00</t>
  </si>
  <si>
    <t>CTNNA-041 ลังแบบปกติไม่พิมพ์ขนาด NO.4/1</t>
  </si>
  <si>
    <t>บริษัท ออร์บิท ฟาสเทนเนอร์ จำกัด</t>
  </si>
  <si>
    <t>ORF001-0037</t>
  </si>
  <si>
    <t>SOCA1910-0220</t>
  </si>
  <si>
    <t>PDR1910-0829</t>
  </si>
  <si>
    <t>5058 Rev.01</t>
  </si>
  <si>
    <t>CTNOB-004 ลังออร์บิทปกติ ขนาด NO.4</t>
  </si>
  <si>
    <t>ORF001-0003</t>
  </si>
  <si>
    <t>PDR1910-0828</t>
  </si>
  <si>
    <t>ระบุใบCOA KA125/CA185/CA125ITEM NO.DL1567</t>
  </si>
  <si>
    <t>811 Rev.02</t>
  </si>
  <si>
    <t>ดำ 602/เขียว AQ-320///</t>
  </si>
  <si>
    <t>Carton E12056 Little Cook (DL1567)</t>
  </si>
  <si>
    <t>NAC001-0055</t>
  </si>
  <si>
    <t>SOCA1910-0307</t>
  </si>
  <si>
    <t>PDR1911-0472</t>
  </si>
  <si>
    <t>6883 Rev.00</t>
  </si>
  <si>
    <t>ฟ้า PS-60906/ดำ JP-45///</t>
  </si>
  <si>
    <t>WERUVA CAT PATE Chicken Dinner3oz. 85g.</t>
  </si>
  <si>
    <t>PMK001-0019</t>
  </si>
  <si>
    <t>SOCA1910-0292</t>
  </si>
  <si>
    <t>PDR1911-0456</t>
  </si>
  <si>
    <t>6874 Rev.00</t>
  </si>
  <si>
    <t>ม่วง PS-60405/ดำ JP-45///</t>
  </si>
  <si>
    <t>WERUVA CAT PATE Tuna&amp;Salmon Dinner 5.5oz.156g.</t>
  </si>
  <si>
    <t>PMK001-0025</t>
  </si>
  <si>
    <t>PDR1911-0450</t>
  </si>
  <si>
    <t>6876 Rev.00</t>
  </si>
  <si>
    <t>WERUVA CAT PATE Chicken Dinner 5.5oz.156g.</t>
  </si>
  <si>
    <t>PMK001-0027</t>
  </si>
  <si>
    <t>SOCA1910-0290</t>
  </si>
  <si>
    <t>PDR1911-0449</t>
  </si>
  <si>
    <t>6878 Rev.00</t>
  </si>
  <si>
    <t>ม่วง PS-60407/ดำ JP-45///</t>
  </si>
  <si>
    <t>WERUVA CAT PATE Chicken&amp;Beef Dinner 5.5oz.156g.</t>
  </si>
  <si>
    <t>PMK001-0028</t>
  </si>
  <si>
    <t>SOCA1910-0289</t>
  </si>
  <si>
    <t>PDR1911-0448</t>
  </si>
  <si>
    <t>6875 Rev.00</t>
  </si>
  <si>
    <t>น้ำเงิน PS-60406/ดำ JP-45///</t>
  </si>
  <si>
    <t>WERUVA CAT PATE Chicken&amp;Shrimp Dinner 5.5oz.156g.</t>
  </si>
  <si>
    <t>PMK001-0026</t>
  </si>
  <si>
    <t>SOCA1910-0288</t>
  </si>
  <si>
    <t>PDR1911-0447</t>
  </si>
  <si>
    <t>420+6</t>
  </si>
  <si>
    <t>กระดาษไซไม่ได้SPEC</t>
  </si>
  <si>
    <t>ไม่มีOPเดินงาน</t>
  </si>
  <si>
    <t>ผลิตไมทัน</t>
  </si>
  <si>
    <t>SOCA1910-0326</t>
  </si>
  <si>
    <t>PDR1911-0491</t>
  </si>
  <si>
    <t>PDR1910-0866</t>
  </si>
  <si>
    <t>SOCA1910-0314</t>
  </si>
  <si>
    <t>PDR1911-0482</t>
  </si>
  <si>
    <t>PDR1911-0481</t>
  </si>
  <si>
    <t>PDR1911-0480</t>
  </si>
  <si>
    <t>คละเกรดได้แต่ต้องKA/KA</t>
  </si>
  <si>
    <t>กล่องลูกฟูก 260x(ID)x410(ID)x290(SC)mm. ตัวอย่าง</t>
  </si>
  <si>
    <t>บริษัท ซันฟู้ด อินเตอร์เนชั่นแนล จำกัด</t>
  </si>
  <si>
    <t>SNF001-0017</t>
  </si>
  <si>
    <t>SOEXC1910-0018</t>
  </si>
  <si>
    <t>PDE1812-0206</t>
  </si>
  <si>
    <t>กล่องลูกฟูก 265(ID)x410(ID)x290(SC)mm.ตัวอย่าง</t>
  </si>
  <si>
    <t>SNF001-0016</t>
  </si>
  <si>
    <t>PDE1812-0205</t>
  </si>
  <si>
    <t>1960ข40</t>
  </si>
  <si>
    <t>กระดาษเข้า24/10</t>
  </si>
  <si>
    <t>420+37</t>
  </si>
  <si>
    <t>1000+113</t>
  </si>
  <si>
    <t>3000+13</t>
  </si>
  <si>
    <t>300+14</t>
  </si>
  <si>
    <t>8989+13</t>
  </si>
  <si>
    <t>3200+29</t>
  </si>
  <si>
    <t>4000+19</t>
  </si>
  <si>
    <t>4040 Rev.03</t>
  </si>
  <si>
    <t>แดง 110/ดำ 602///</t>
  </si>
  <si>
    <t>PN-EFS 18-BORDERD.D3 (L81) PK-FL-01-928</t>
  </si>
  <si>
    <t>LEE001-0084</t>
  </si>
  <si>
    <t>SOCA1910-0345</t>
  </si>
  <si>
    <t>PDR1911-0506</t>
  </si>
  <si>
    <t>ค่า BCT=365KG จำนวนชั้นที่สามารถวางซ้อนกันได้ 27 ชั้น</t>
  </si>
  <si>
    <t>KA185/M125/M125/M125/KK150</t>
  </si>
  <si>
    <t>3658/1 Rev.01</t>
  </si>
  <si>
    <t>กล่องนอก HENGSENG รุ่น N70L(BS1-N70L-502-KA)</t>
  </si>
  <si>
    <t>ESB001-0014</t>
  </si>
  <si>
    <t>SOCA1910-0324</t>
  </si>
  <si>
    <t>PDR1911-0490</t>
  </si>
  <si>
    <t>SOCA1910-0350</t>
  </si>
  <si>
    <t>PDR1910-0892</t>
  </si>
  <si>
    <t>SOCA1910-0344</t>
  </si>
  <si>
    <t>PDR1910-0883</t>
  </si>
  <si>
    <t>KA230/M150/M125/M185/KA185</t>
  </si>
  <si>
    <t>สั่งไซ1155*1784</t>
  </si>
  <si>
    <t>////นวดกระดาษ</t>
  </si>
  <si>
    <t>ฝาล่างกล้วยหอมทอง</t>
  </si>
  <si>
    <t>สหกรณ์การเกษตรท่ายาง</t>
  </si>
  <si>
    <t>SKK001-00002</t>
  </si>
  <si>
    <t>SOEXC1910-0020</t>
  </si>
  <si>
    <t>PDE1812-0214</t>
  </si>
  <si>
    <t>ฝาบนกล้วยหอมทอง (ตัวอย่าง)</t>
  </si>
  <si>
    <t>SKK001-00001</t>
  </si>
  <si>
    <t>PDE1812-0213</t>
  </si>
  <si>
    <t>บริษัท ทีเค กรุ๊ป โฮลดิ้ง จำกัด</t>
  </si>
  <si>
    <t>TKM001-0002</t>
  </si>
  <si>
    <t>SOEXC1910-0019</t>
  </si>
  <si>
    <t>PDE1812-0211</t>
  </si>
  <si>
    <t>ฝาบนกล้วยหอมทอง</t>
  </si>
  <si>
    <t>TKM001-0001</t>
  </si>
  <si>
    <t>PDE1812-0210</t>
  </si>
  <si>
    <t>ยกเลิก/23/10/19</t>
  </si>
  <si>
    <t>6881 Rev.00</t>
  </si>
  <si>
    <t>WERUVA CAT PATE Chicken&amp;Beef Dinner3oz. 85g.</t>
  </si>
  <si>
    <t>PMK001-0018</t>
  </si>
  <si>
    <t>SOCA1910-0294</t>
  </si>
  <si>
    <t>PDR1911-0455</t>
  </si>
  <si>
    <t>PDR1911-0454</t>
  </si>
  <si>
    <t>6807 Rev.00</t>
  </si>
  <si>
    <t>แดง PS-60804/ดำ JP-45///</t>
  </si>
  <si>
    <t>WERUVA CAT PATE Chicken&amp;Salmon Dinner 5.5oz.156g.</t>
  </si>
  <si>
    <t>PMK001-0024</t>
  </si>
  <si>
    <t>SOCA1910-0287</t>
  </si>
  <si>
    <t>PDR1911-0446</t>
  </si>
  <si>
    <t>ลี้กำลังเดิน</t>
  </si>
  <si>
    <t>พิมพ์คมชัด/ครบจำนวน/ระบุน้ำหนักลง COA/แพ็คขวางลอนปมเชือกอยู่กลางมัด/กล่องขึ้นรูปห้ามเป็นรู,ไม่บิดเบี้ยว,ฝาไม่เกย</t>
  </si>
  <si>
    <t>C // SD275x395x142 mm</t>
  </si>
  <si>
    <t>6895 Rev.00</t>
  </si>
  <si>
    <t>MCA5402-0 กล่องนอกชุด HOTSNACK-THAI SMILE</t>
  </si>
  <si>
    <t>PAF001-0014</t>
  </si>
  <si>
    <t>SOEXS1910-0015</t>
  </si>
  <si>
    <t>PDW1910-0177</t>
  </si>
  <si>
    <t>ยกเลิก/24/10/19</t>
  </si>
  <si>
    <t>PDW1910-0172</t>
  </si>
  <si>
    <t>PDW1910-0173</t>
  </si>
  <si>
    <t>PDW1910-0174</t>
  </si>
  <si>
    <t>PDW1910-0175</t>
  </si>
  <si>
    <t>400+2</t>
  </si>
  <si>
    <t>1000+53</t>
  </si>
  <si>
    <t>253+1</t>
  </si>
  <si>
    <t>1600+104</t>
  </si>
  <si>
    <t>1000+18</t>
  </si>
  <si>
    <t>ดิวกระดาษ26/10</t>
  </si>
  <si>
    <t>8ลี้กำลังเดิน</t>
  </si>
  <si>
    <t>PDE1812-0217</t>
  </si>
  <si>
    <t>SOEXC1910-0022</t>
  </si>
  <si>
    <t>PDR1911-0514</t>
  </si>
  <si>
    <t>SOCA1910-0354</t>
  </si>
  <si>
    <t>FBN001-0013</t>
  </si>
  <si>
    <t>NP1741 Rev.001</t>
  </si>
  <si>
    <t>PDR1911-0515</t>
  </si>
  <si>
    <t>SOCA1910-0359</t>
  </si>
  <si>
    <t>PDR1911-0516</t>
  </si>
  <si>
    <t>PDR1911-0517</t>
  </si>
  <si>
    <t>PDR1911-0518</t>
  </si>
  <si>
    <t>วันที่ 29-10-2562</t>
  </si>
  <si>
    <t>วันที่ 30-10-2562</t>
  </si>
  <si>
    <t>วันที่ 31-10-2562</t>
  </si>
  <si>
    <t>วันที่ 1-11-2562</t>
  </si>
  <si>
    <t>วันที่ 2-11-2562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</si>
</sst>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#,##0_);\-#,##0;&quot;&lt;Default Format&gt;&quot;"/>
    <numFmt numFmtId="188" formatCode="0.0"/>
    <numFmt numFmtId="189" formatCode="_(* #,##0_);_(* \(#,##0\);_(* &quot;-&quot;??_);_(@_)"/>
    <numFmt numFmtId="190" formatCode="d&quot;/&quot;m&quot;/&quot;yy"/>
    <numFmt numFmtId="191" formatCode="dd&quot;/&quot;m&quot;&quot;"/>
    <numFmt numFmtId="192" formatCode="_(* #,##0.00_);_(* \(#,##0.00\);_(* &quot;-&quot;??_);_(@_)"/>
  </numFmts>
  <fonts count="153">
    <font>
      <sz val="10"/>
      <name val="Arial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u/>
      <sz val="10.5"/>
      <color indexed="12"/>
      <name val="Arial"/>
      <family val="2"/>
    </font>
    <font>
      <b/>
      <sz val="11"/>
      <color indexed="52"/>
      <name val="Calibri"/>
      <family val="2"/>
      <charset val="222"/>
    </font>
    <font>
      <sz val="11"/>
      <color indexed="10"/>
      <name val="Calibri"/>
      <family val="2"/>
      <charset val="222"/>
    </font>
    <font>
      <i/>
      <sz val="11"/>
      <color indexed="23"/>
      <name val="Calibri"/>
      <family val="2"/>
      <charset val="222"/>
    </font>
    <font>
      <b/>
      <sz val="18"/>
      <color indexed="56"/>
      <name val="Cambria"/>
      <family val="2"/>
      <charset val="222"/>
    </font>
    <font>
      <b/>
      <sz val="11"/>
      <color indexed="9"/>
      <name val="Calibri"/>
      <family val="2"/>
      <charset val="222"/>
    </font>
    <font>
      <sz val="11"/>
      <color indexed="52"/>
      <name val="Calibri"/>
      <family val="2"/>
      <charset val="222"/>
    </font>
    <font>
      <sz val="11"/>
      <color indexed="17"/>
      <name val="Calibri"/>
      <family val="2"/>
      <charset val="222"/>
    </font>
    <font>
      <sz val="11"/>
      <color indexed="62"/>
      <name val="Calibri"/>
      <family val="2"/>
      <charset val="222"/>
    </font>
    <font>
      <sz val="11"/>
      <color indexed="60"/>
      <name val="Calibri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20"/>
      <name val="Calibri"/>
      <family val="2"/>
      <charset val="222"/>
    </font>
    <font>
      <b/>
      <sz val="11"/>
      <color indexed="63"/>
      <name val="Calibri"/>
      <family val="2"/>
      <charset val="222"/>
    </font>
    <font>
      <b/>
      <sz val="15"/>
      <color indexed="56"/>
      <name val="Calibri"/>
      <family val="2"/>
      <charset val="222"/>
    </font>
    <font>
      <b/>
      <sz val="13"/>
      <color indexed="56"/>
      <name val="Calibri"/>
      <family val="2"/>
      <charset val="222"/>
    </font>
    <font>
      <b/>
      <sz val="11"/>
      <color indexed="56"/>
      <name val="Calibri"/>
      <family val="2"/>
      <charset val="222"/>
    </font>
    <font>
      <sz val="14"/>
      <name val="Cordia New"/>
      <family val="2"/>
    </font>
    <font>
      <sz val="11"/>
      <color indexed="8"/>
      <name val="AngsanaUPC"/>
      <family val="1"/>
      <charset val="222"/>
    </font>
    <font>
      <b/>
      <sz val="14"/>
      <color indexed="8"/>
      <name val="AngsanaUPC"/>
      <family val="1"/>
      <charset val="222"/>
    </font>
    <font>
      <sz val="12"/>
      <color indexed="8"/>
      <name val="AngsanaUPC"/>
      <family val="1"/>
      <charset val="222"/>
    </font>
    <font>
      <sz val="11"/>
      <color indexed="8"/>
      <name val="Tahoma"/>
      <family val="2"/>
      <charset val="222"/>
    </font>
    <font>
      <b/>
      <sz val="11"/>
      <color indexed="52"/>
      <name val="Tahoma"/>
      <family val="2"/>
      <charset val="222"/>
    </font>
    <font>
      <sz val="11"/>
      <color indexed="62"/>
      <name val="Tahoma"/>
      <family val="2"/>
      <charset val="222"/>
    </font>
    <font>
      <sz val="10"/>
      <name val="Arial"/>
      <family val="2"/>
    </font>
    <font>
      <b/>
      <sz val="11"/>
      <color indexed="63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0"/>
      <color indexed="8"/>
      <name val="Arial"/>
      <family val="2"/>
    </font>
    <font>
      <sz val="7.5"/>
      <color indexed="8"/>
      <name val="Tahoma"/>
      <family val="2"/>
    </font>
    <font>
      <b/>
      <sz val="16"/>
      <color indexed="8"/>
      <name val="Browallia New"/>
      <family val="2"/>
      <charset val="222"/>
    </font>
    <font>
      <sz val="14"/>
      <color indexed="8"/>
      <name val="AngsanaUPC"/>
      <family val="1"/>
      <charset val="222"/>
    </font>
    <font>
      <b/>
      <sz val="11"/>
      <color indexed="8"/>
      <name val="AngsanaUPC"/>
      <family val="1"/>
      <charset val="222"/>
    </font>
    <font>
      <b/>
      <sz val="14"/>
      <color indexed="8"/>
      <name val="BankGothic Lt BT"/>
      <family val="2"/>
      <charset val="222"/>
    </font>
    <font>
      <b/>
      <sz val="18"/>
      <color indexed="8"/>
      <name val="BankGothic Lt BT"/>
      <family val="2"/>
      <charset val="222"/>
    </font>
    <font>
      <b/>
      <sz val="16"/>
      <color indexed="8"/>
      <name val="BankGothic Lt BT"/>
      <family val="2"/>
      <charset val="222"/>
    </font>
    <font>
      <b/>
      <sz val="18"/>
      <color indexed="8"/>
      <name val="AngsanaUPC"/>
      <family val="1"/>
      <charset val="222"/>
    </font>
    <font>
      <b/>
      <sz val="12.5"/>
      <color indexed="8"/>
      <name val="AngsanaUPC"/>
      <family val="1"/>
      <charset val="222"/>
    </font>
    <font>
      <b/>
      <sz val="12"/>
      <color indexed="8"/>
      <name val="AngsanaUPC"/>
      <family val="1"/>
      <charset val="222"/>
    </font>
    <font>
      <sz val="14"/>
      <color indexed="8"/>
      <name val="Cordia New"/>
      <family val="2"/>
    </font>
    <font>
      <b/>
      <sz val="9"/>
      <color indexed="8"/>
      <name val="AngsanaUPC"/>
      <family val="1"/>
      <charset val="222"/>
    </font>
    <font>
      <b/>
      <sz val="12"/>
      <color indexed="8"/>
      <name val="Browallia New"/>
      <family val="2"/>
      <charset val="222"/>
    </font>
    <font>
      <b/>
      <sz val="13"/>
      <color indexed="8"/>
      <name val="Angsana New"/>
      <family val="1"/>
    </font>
    <font>
      <b/>
      <sz val="16"/>
      <color indexed="8"/>
      <name val="AngsanaUPC"/>
      <family val="1"/>
      <charset val="222"/>
    </font>
    <font>
      <sz val="8"/>
      <color indexed="8"/>
      <name val="AngsanaUPC"/>
      <family val="1"/>
      <charset val="222"/>
    </font>
    <font>
      <sz val="14"/>
      <color indexed="8"/>
      <name val="AngsanaUPC"/>
      <family val="1"/>
    </font>
    <font>
      <sz val="9"/>
      <color indexed="8"/>
      <name val="AngsanaUPC"/>
      <family val="1"/>
    </font>
    <font>
      <sz val="18"/>
      <color indexed="8"/>
      <name val="AngsanaUPC"/>
      <family val="1"/>
    </font>
    <font>
      <sz val="11"/>
      <color indexed="8"/>
      <name val="AngsanaUPC"/>
      <family val="1"/>
    </font>
    <font>
      <sz val="14"/>
      <color indexed="8"/>
      <name val="Browallia New"/>
      <family val="2"/>
      <charset val="222"/>
    </font>
    <font>
      <sz val="12"/>
      <color indexed="8"/>
      <name val="AngsanaUPC"/>
      <family val="1"/>
      <charset val="222"/>
    </font>
    <font>
      <b/>
      <sz val="10"/>
      <color indexed="8"/>
      <name val="Arial"/>
      <family val="2"/>
    </font>
    <font>
      <sz val="10"/>
      <color indexed="8"/>
      <name val="MS Sans Serif"/>
      <family val="2"/>
      <charset val="222"/>
    </font>
    <font>
      <sz val="12"/>
      <color indexed="8"/>
      <name val="AngsanaUPC"/>
      <family val="1"/>
    </font>
    <font>
      <sz val="10"/>
      <name val="Arial"/>
      <family val="2"/>
    </font>
    <font>
      <sz val="10"/>
      <name val="Arial"/>
      <family val="2"/>
    </font>
    <font>
      <sz val="12"/>
      <color indexed="8"/>
      <name val="AngsanaUPC"/>
      <family val="1"/>
    </font>
    <font>
      <sz val="12"/>
      <color indexed="8"/>
      <name val="AngsanaUPC"/>
      <family val="1"/>
    </font>
    <font>
      <sz val="11"/>
      <color indexed="8"/>
      <name val="Tahoma"/>
      <family val="2"/>
    </font>
    <font>
      <b/>
      <sz val="28"/>
      <color indexed="56"/>
      <name val="Cambria"/>
      <family val="2"/>
      <charset val="222"/>
    </font>
    <font>
      <sz val="12"/>
      <color indexed="8"/>
      <name val="AngsanaUPC"/>
      <family val="1"/>
    </font>
    <font>
      <sz val="12"/>
      <color indexed="8"/>
      <name val="AngsanaUPC"/>
      <family val="1"/>
      <charset val="222"/>
    </font>
    <font>
      <sz val="10"/>
      <color indexed="8"/>
      <name val="Arial"/>
      <family val="2"/>
    </font>
    <font>
      <sz val="12"/>
      <color indexed="10"/>
      <name val="AngsanaUPC"/>
      <family val="1"/>
      <charset val="222"/>
    </font>
    <font>
      <sz val="12"/>
      <name val="AngsanaUPC"/>
      <family val="1"/>
      <charset val="222"/>
    </font>
    <font>
      <sz val="12"/>
      <color indexed="8"/>
      <name val="AngsanaUPC"/>
      <family val="1"/>
    </font>
    <font>
      <sz val="10"/>
      <name val="Arial"/>
      <family val="2"/>
    </font>
    <font>
      <sz val="12"/>
      <name val="AngsanaUPC"/>
      <family val="1"/>
    </font>
    <font>
      <b/>
      <sz val="12.5"/>
      <name val="AngsanaUPC"/>
      <family val="1"/>
      <charset val="22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1"/>
      <color indexed="62"/>
      <name val="KodchiangUPC"/>
      <family val="2"/>
      <charset val="222"/>
    </font>
    <font>
      <sz val="10"/>
      <name val="Arial"/>
      <family val="2"/>
    </font>
    <font>
      <b/>
      <sz val="12"/>
      <color indexed="8"/>
      <name val="AngsanaUPC"/>
      <family val="1"/>
    </font>
    <font>
      <sz val="10"/>
      <name val="AngsanaUPC"/>
      <family val="1"/>
    </font>
    <font>
      <u/>
      <sz val="11"/>
      <color theme="1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3"/>
      <name val="KodchiangUPC"/>
      <family val="2"/>
      <charset val="222"/>
    </font>
    <font>
      <sz val="12"/>
      <color rgb="FF00B050"/>
      <name val="AngsanaUPC"/>
      <family val="1"/>
    </font>
    <font>
      <sz val="10"/>
      <color rgb="FFFF0000"/>
      <name val="Arial"/>
      <family val="2"/>
    </font>
    <font>
      <sz val="12"/>
      <color rgb="FFFF0000"/>
      <name val="AngsanaUPC"/>
      <family val="1"/>
      <charset val="222"/>
    </font>
    <font>
      <sz val="10"/>
      <color rgb="FF00B050"/>
      <name val="Arial"/>
      <family val="2"/>
    </font>
    <font>
      <sz val="14"/>
      <color rgb="FF00B050"/>
      <name val="AngsanaUPC"/>
      <family val="1"/>
    </font>
    <font>
      <b/>
      <sz val="12.5"/>
      <color rgb="FF00B050"/>
      <name val="AngsanaUPC"/>
      <family val="1"/>
      <charset val="222"/>
    </font>
    <font>
      <sz val="12"/>
      <color rgb="FF00B050"/>
      <name val="AngsanaUPC"/>
      <family val="1"/>
      <charset val="222"/>
    </font>
    <font>
      <sz val="14"/>
      <color rgb="FF00B050"/>
      <name val="AngsanaUPC"/>
      <family val="1"/>
      <charset val="222"/>
    </font>
    <font>
      <sz val="8"/>
      <name val="Arial"/>
      <family val="2"/>
    </font>
    <font>
      <sz val="22"/>
      <name val="3 of 9 Barcode"/>
      <family val="5"/>
    </font>
    <font>
      <sz val="22"/>
      <color rgb="FFFF0000"/>
      <name val="3 of 9 Barcode"/>
      <family val="5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indexed="8"/>
      <name val="3 of 9 Barcode"/>
      <family val="5"/>
    </font>
    <font>
      <sz val="18"/>
      <color rgb="FFFF0000"/>
      <name val="AngsanaUPC"/>
      <family val="1"/>
      <charset val="222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2"/>
      <name val="Angsana New"/>
      <family val="1"/>
    </font>
    <font>
      <sz val="12"/>
      <color indexed="8"/>
      <name val="Angsana New"/>
      <family val="1"/>
    </font>
    <font>
      <b/>
      <sz val="18"/>
      <color indexed="8"/>
      <name val="Angsana New"/>
      <family val="1"/>
    </font>
    <font>
      <b/>
      <sz val="18"/>
      <name val="Angsana New"/>
      <family val="1"/>
    </font>
    <font>
      <sz val="10"/>
      <name val="AngsanaUPC"/>
      <family val="1"/>
      <charset val="222"/>
    </font>
    <font>
      <sz val="22"/>
      <color indexed="8"/>
      <name val="Angsana New"/>
      <family val="1"/>
    </font>
    <font>
      <b/>
      <sz val="12"/>
      <name val="Angsana New"/>
      <family val="1"/>
    </font>
    <font>
      <sz val="10"/>
      <color indexed="8"/>
      <name val="AngsanaUPC"/>
      <family val="1"/>
      <charset val="222"/>
    </font>
    <font>
      <sz val="12"/>
      <color rgb="FFFF0000"/>
      <name val="Angsana New"/>
      <family val="1"/>
    </font>
    <font>
      <sz val="12"/>
      <color rgb="FF0000FF"/>
      <name val="AngsanaUPC"/>
      <family val="1"/>
      <charset val="222"/>
    </font>
    <font>
      <sz val="10"/>
      <color rgb="FFFF0000"/>
      <name val="AngsanaUPC"/>
      <family val="1"/>
      <charset val="222"/>
    </font>
    <font>
      <sz val="6"/>
      <name val="Arial"/>
      <family val="2"/>
    </font>
    <font>
      <sz val="4"/>
      <name val="Arial"/>
      <family val="2"/>
    </font>
    <font>
      <sz val="6"/>
      <color rgb="FFFF0000"/>
      <name val="Arial"/>
      <family val="2"/>
    </font>
    <font>
      <sz val="26"/>
      <name val="Angsana New"/>
      <family val="1"/>
    </font>
    <font>
      <sz val="18"/>
      <name val="AngsanaUPC"/>
      <family val="1"/>
      <charset val="222"/>
    </font>
    <font>
      <sz val="18"/>
      <name val="Angsana New"/>
      <family val="1"/>
    </font>
    <font>
      <sz val="18"/>
      <color rgb="FF0000FF"/>
      <name val="AngsanaUPC"/>
      <family val="1"/>
      <charset val="222"/>
    </font>
    <font>
      <sz val="9"/>
      <name val="Arial"/>
      <family val="2"/>
    </font>
    <font>
      <sz val="8"/>
      <color rgb="FFFF0000"/>
      <name val="Arial"/>
      <family val="2"/>
    </font>
    <font>
      <sz val="5"/>
      <name val="Arial"/>
      <family val="2"/>
    </font>
    <font>
      <sz val="14"/>
      <color rgb="FFFF0000"/>
      <name val="AngsanaUPC"/>
      <family val="1"/>
      <charset val="222"/>
    </font>
    <font>
      <sz val="18"/>
      <color rgb="FFFF0000"/>
      <name val="Angsana New"/>
      <family val="1"/>
    </font>
    <font>
      <sz val="14"/>
      <name val="Angsana New"/>
      <family val="1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sz val="16"/>
      <color rgb="FFFF0000"/>
      <name val="AngsanaUPC"/>
      <family val="1"/>
      <charset val="222"/>
    </font>
    <font>
      <sz val="22"/>
      <color rgb="FF0000FF"/>
      <name val="3 of 9 Barcode"/>
      <family val="5"/>
    </font>
    <font>
      <sz val="10"/>
      <color rgb="FF0000FF"/>
      <name val="Arial"/>
      <family val="2"/>
    </font>
    <font>
      <sz val="11"/>
      <color rgb="FF0000FF"/>
      <name val="AngsanaUPC"/>
      <family val="1"/>
      <charset val="222"/>
    </font>
    <font>
      <sz val="16"/>
      <color rgb="FF0000FF"/>
      <name val="AngsanaUPC"/>
      <family val="1"/>
      <charset val="222"/>
    </font>
    <font>
      <sz val="10"/>
      <color rgb="FF0000FF"/>
      <name val="AngsanaUPC"/>
      <family val="1"/>
      <charset val="222"/>
    </font>
    <font>
      <sz val="8"/>
      <color rgb="FF0000FF"/>
      <name val="Arial"/>
      <family val="2"/>
    </font>
    <font>
      <sz val="4"/>
      <color rgb="FF0000FF"/>
      <name val="Arial"/>
      <family val="2"/>
    </font>
    <font>
      <sz val="8"/>
      <name val="AngsanaUPC"/>
      <family val="1"/>
      <charset val="222"/>
    </font>
    <font>
      <b/>
      <sz val="18"/>
      <color rgb="FFFF0000"/>
      <name val="Angsana New"/>
      <family val="1"/>
    </font>
    <font>
      <sz val="12"/>
      <color theme="1"/>
      <name val="AngsanaUPC"/>
      <family val="1"/>
      <charset val="222"/>
    </font>
    <font>
      <sz val="20"/>
      <color rgb="FFFF0000"/>
      <name val="AngsanaUPC"/>
      <family val="1"/>
      <charset val="222"/>
    </font>
    <font>
      <sz val="6"/>
      <color indexed="8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CC"/>
        <bgColor indexed="6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6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7" fillId="20" borderId="1" applyNumberFormat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29" fillId="0" borderId="0" applyFont="0" applyFill="0" applyBorder="0" applyAlignment="0" applyProtection="0"/>
    <xf numFmtId="192" fontId="62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/>
    <xf numFmtId="0" fontId="28" fillId="7" borderId="1" applyNumberFormat="0" applyAlignment="0" applyProtection="0"/>
    <xf numFmtId="0" fontId="29" fillId="0" borderId="0"/>
    <xf numFmtId="0" fontId="29" fillId="0" borderId="0"/>
    <xf numFmtId="0" fontId="29" fillId="0" borderId="0"/>
    <xf numFmtId="0" fontId="56" fillId="0" borderId="0"/>
    <xf numFmtId="0" fontId="29" fillId="0" borderId="0"/>
    <xf numFmtId="0" fontId="5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1" fillId="0" borderId="0"/>
    <xf numFmtId="0" fontId="29" fillId="0" borderId="0"/>
    <xf numFmtId="0" fontId="29" fillId="0" borderId="0"/>
    <xf numFmtId="0" fontId="81" fillId="0" borderId="0"/>
    <xf numFmtId="0" fontId="29" fillId="0" borderId="0"/>
    <xf numFmtId="0" fontId="29" fillId="0" borderId="0"/>
    <xf numFmtId="0" fontId="81" fillId="0" borderId="0"/>
    <xf numFmtId="0" fontId="29" fillId="0" borderId="0"/>
    <xf numFmtId="0" fontId="29" fillId="0" borderId="0"/>
    <xf numFmtId="0" fontId="81" fillId="0" borderId="0"/>
    <xf numFmtId="0" fontId="29" fillId="0" borderId="0"/>
    <xf numFmtId="0" fontId="81" fillId="0" borderId="0"/>
    <xf numFmtId="0" fontId="29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" fillId="0" borderId="0"/>
    <xf numFmtId="0" fontId="70" fillId="0" borderId="0"/>
    <xf numFmtId="0" fontId="29" fillId="0" borderId="0"/>
    <xf numFmtId="0" fontId="29" fillId="0" borderId="0"/>
    <xf numFmtId="0" fontId="7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8" fillId="0" borderId="0"/>
    <xf numFmtId="0" fontId="29" fillId="0" borderId="0"/>
    <xf numFmtId="0" fontId="29" fillId="0" borderId="0"/>
    <xf numFmtId="0" fontId="29" fillId="0" borderId="0"/>
    <xf numFmtId="0" fontId="5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0" fillId="0" borderId="0"/>
    <xf numFmtId="0" fontId="29" fillId="0" borderId="0"/>
    <xf numFmtId="0" fontId="81" fillId="0" borderId="0"/>
    <xf numFmtId="0" fontId="29" fillId="0" borderId="0"/>
    <xf numFmtId="0" fontId="81" fillId="0" borderId="0"/>
    <xf numFmtId="0" fontId="81" fillId="0" borderId="0"/>
    <xf numFmtId="0" fontId="29" fillId="0" borderId="0"/>
    <xf numFmtId="0" fontId="29" fillId="0" borderId="0"/>
    <xf numFmtId="0" fontId="8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6" fillId="0" borderId="0"/>
    <xf numFmtId="0" fontId="22" fillId="0" borderId="0"/>
    <xf numFmtId="0" fontId="22" fillId="0" borderId="0"/>
    <xf numFmtId="0" fontId="81" fillId="0" borderId="0"/>
    <xf numFmtId="0" fontId="29" fillId="0" borderId="0"/>
    <xf numFmtId="0" fontId="76" fillId="0" borderId="0"/>
    <xf numFmtId="0" fontId="29" fillId="0" borderId="0"/>
    <xf numFmtId="0" fontId="76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56" fillId="0" borderId="0"/>
    <xf numFmtId="0" fontId="56" fillId="0" borderId="0"/>
    <xf numFmtId="0" fontId="29" fillId="0" borderId="0"/>
    <xf numFmtId="0" fontId="29" fillId="0" borderId="0"/>
    <xf numFmtId="0" fontId="56" fillId="0" borderId="0"/>
    <xf numFmtId="0" fontId="56" fillId="0" borderId="0"/>
    <xf numFmtId="0" fontId="29" fillId="0" borderId="0"/>
    <xf numFmtId="0" fontId="2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9" fillId="0" borderId="0"/>
    <xf numFmtId="0" fontId="56" fillId="0" borderId="0"/>
    <xf numFmtId="0" fontId="56" fillId="0" borderId="0"/>
    <xf numFmtId="0" fontId="29" fillId="0" borderId="0"/>
    <xf numFmtId="0" fontId="2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9" fillId="0" borderId="0"/>
    <xf numFmtId="0" fontId="56" fillId="0" borderId="0"/>
    <xf numFmtId="0" fontId="56" fillId="0" borderId="0"/>
    <xf numFmtId="0" fontId="29" fillId="0" borderId="0"/>
    <xf numFmtId="0" fontId="2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9" fillId="0" borderId="0"/>
    <xf numFmtId="0" fontId="29" fillId="0" borderId="0"/>
    <xf numFmtId="0" fontId="56" fillId="0" borderId="0"/>
    <xf numFmtId="0" fontId="2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9" fillId="0" borderId="0"/>
    <xf numFmtId="0" fontId="56" fillId="0" borderId="0"/>
    <xf numFmtId="0" fontId="26" fillId="23" borderId="7" applyNumberFormat="0" applyFont="0" applyAlignment="0" applyProtection="0"/>
    <xf numFmtId="0" fontId="30" fillId="20" borderId="8" applyNumberFormat="0" applyAlignment="0" applyProtection="0"/>
    <xf numFmtId="9" fontId="2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1" fillId="0" borderId="9" applyNumberFormat="0" applyFill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22" fillId="0" borderId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63" fillId="24" borderId="10" applyBorder="0"/>
    <xf numFmtId="0" fontId="63" fillId="24" borderId="10" applyBorder="0"/>
    <xf numFmtId="0" fontId="63" fillId="24" borderId="10" applyBorder="0"/>
    <xf numFmtId="0" fontId="63" fillId="28" borderId="10" applyBorder="0"/>
    <xf numFmtId="0" fontId="63" fillId="28" borderId="10" applyBorder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18" fillId="20" borderId="8" applyNumberFormat="0" applyAlignment="0" applyProtection="0"/>
    <xf numFmtId="0" fontId="3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70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70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76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58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5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29" fillId="23" borderId="7" applyNumberFormat="0" applyFont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46" applyNumberFormat="0" applyFill="0" applyAlignment="0" applyProtection="0"/>
    <xf numFmtId="0" fontId="100" fillId="0" borderId="47" applyNumberFormat="0" applyFill="0" applyAlignment="0" applyProtection="0"/>
    <xf numFmtId="0" fontId="101" fillId="0" borderId="48" applyNumberFormat="0" applyFill="0" applyAlignment="0" applyProtection="0"/>
    <xf numFmtId="0" fontId="101" fillId="0" borderId="0" applyNumberFormat="0" applyFill="0" applyBorder="0" applyAlignment="0" applyProtection="0"/>
    <xf numFmtId="0" fontId="102" fillId="30" borderId="0" applyNumberFormat="0" applyBorder="0" applyAlignment="0" applyProtection="0"/>
    <xf numFmtId="0" fontId="103" fillId="31" borderId="0" applyNumberFormat="0" applyBorder="0" applyAlignment="0" applyProtection="0"/>
    <xf numFmtId="0" fontId="104" fillId="32" borderId="0" applyNumberFormat="0" applyBorder="0" applyAlignment="0" applyProtection="0"/>
    <xf numFmtId="0" fontId="105" fillId="33" borderId="49" applyNumberFormat="0" applyAlignment="0" applyProtection="0"/>
    <xf numFmtId="0" fontId="106" fillId="34" borderId="50" applyNumberFormat="0" applyAlignment="0" applyProtection="0"/>
    <xf numFmtId="0" fontId="107" fillId="34" borderId="49" applyNumberFormat="0" applyAlignment="0" applyProtection="0"/>
    <xf numFmtId="0" fontId="108" fillId="0" borderId="51" applyNumberFormat="0" applyFill="0" applyAlignment="0" applyProtection="0"/>
    <xf numFmtId="0" fontId="109" fillId="35" borderId="52" applyNumberFormat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54" applyNumberFormat="0" applyFill="0" applyAlignment="0" applyProtection="0"/>
    <xf numFmtId="0" fontId="113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113" fillId="44" borderId="0" applyNumberFormat="0" applyBorder="0" applyAlignment="0" applyProtection="0"/>
    <xf numFmtId="0" fontId="113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113" fillId="48" borderId="0" applyNumberFormat="0" applyBorder="0" applyAlignment="0" applyProtection="0"/>
    <xf numFmtId="0" fontId="113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113" fillId="52" borderId="0" applyNumberFormat="0" applyBorder="0" applyAlignment="0" applyProtection="0"/>
    <xf numFmtId="0" fontId="113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113" fillId="56" borderId="0" applyNumberFormat="0" applyBorder="0" applyAlignment="0" applyProtection="0"/>
    <xf numFmtId="0" fontId="113" fillId="57" borderId="0" applyNumberFormat="0" applyBorder="0" applyAlignment="0" applyProtection="0"/>
    <xf numFmtId="0" fontId="2" fillId="58" borderId="0" applyNumberFormat="0" applyBorder="0" applyAlignment="0" applyProtection="0"/>
    <xf numFmtId="0" fontId="2" fillId="59" borderId="0" applyNumberFormat="0" applyBorder="0" applyAlignment="0" applyProtection="0"/>
    <xf numFmtId="0" fontId="113" fillId="60" borderId="0" applyNumberFormat="0" applyBorder="0" applyAlignment="0" applyProtection="0"/>
    <xf numFmtId="0" fontId="3" fillId="0" borderId="0"/>
    <xf numFmtId="0" fontId="3" fillId="0" borderId="0"/>
    <xf numFmtId="0" fontId="2" fillId="36" borderId="53" applyNumberFormat="0" applyFont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36" borderId="53" applyNumberFormat="0" applyFont="0" applyAlignment="0" applyProtection="0"/>
  </cellStyleXfs>
  <cellXfs count="917">
    <xf numFmtId="0" fontId="0" fillId="0" borderId="0" xfId="0"/>
    <xf numFmtId="0" fontId="65" fillId="0" borderId="11" xfId="0" applyFont="1" applyFill="1" applyBorder="1" applyAlignment="1">
      <alignment vertical="center"/>
    </xf>
    <xf numFmtId="0" fontId="66" fillId="0" borderId="11" xfId="0" applyNumberFormat="1" applyFont="1" applyFill="1" applyBorder="1" applyAlignment="1" applyProtection="1"/>
    <xf numFmtId="3" fontId="65" fillId="0" borderId="11" xfId="0" applyNumberFormat="1" applyFont="1" applyFill="1" applyBorder="1" applyAlignment="1">
      <alignment horizontal="center" vertical="center"/>
    </xf>
    <xf numFmtId="190" fontId="65" fillId="0" borderId="11" xfId="0" applyNumberFormat="1" applyFont="1" applyFill="1" applyBorder="1" applyAlignment="1">
      <alignment horizontal="center" vertical="center"/>
    </xf>
    <xf numFmtId="0" fontId="66" fillId="0" borderId="11" xfId="0" applyFont="1" applyFill="1" applyBorder="1" applyAlignment="1">
      <alignment horizontal="center" vertical="center"/>
    </xf>
    <xf numFmtId="0" fontId="65" fillId="0" borderId="11" xfId="0" applyFont="1" applyFill="1" applyBorder="1" applyAlignment="1">
      <alignment horizontal="left" vertical="center"/>
    </xf>
    <xf numFmtId="1" fontId="65" fillId="0" borderId="11" xfId="0" applyNumberFormat="1" applyFont="1" applyFill="1" applyBorder="1" applyAlignment="1">
      <alignment horizontal="center" vertical="center"/>
    </xf>
    <xf numFmtId="2" fontId="65" fillId="0" borderId="11" xfId="0" applyNumberFormat="1" applyFont="1" applyFill="1" applyBorder="1" applyAlignment="1">
      <alignment horizontal="center" vertical="center" shrinkToFit="1"/>
    </xf>
    <xf numFmtId="0" fontId="66" fillId="0" borderId="0" xfId="0" applyNumberFormat="1" applyFont="1" applyFill="1" applyBorder="1" applyAlignment="1" applyProtection="1"/>
    <xf numFmtId="3" fontId="66" fillId="0" borderId="0" xfId="0" applyNumberFormat="1" applyFont="1" applyFill="1" applyBorder="1" applyAlignment="1" applyProtection="1"/>
    <xf numFmtId="1" fontId="25" fillId="0" borderId="11" xfId="0" applyNumberFormat="1" applyFont="1" applyFill="1" applyBorder="1" applyAlignment="1">
      <alignment horizontal="center" vertical="center" shrinkToFit="1"/>
    </xf>
    <xf numFmtId="4" fontId="67" fillId="0" borderId="11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 applyProtection="1"/>
    <xf numFmtId="0" fontId="65" fillId="0" borderId="11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1" fontId="49" fillId="0" borderId="12" xfId="0" applyNumberFormat="1" applyFont="1" applyFill="1" applyBorder="1" applyAlignment="1">
      <alignment horizontal="center" vertical="center" shrinkToFit="1"/>
    </xf>
    <xf numFmtId="1" fontId="41" fillId="0" borderId="13" xfId="0" applyNumberFormat="1" applyFont="1" applyFill="1" applyBorder="1" applyAlignment="1">
      <alignment horizontal="center" vertical="center" shrinkToFit="1"/>
    </xf>
    <xf numFmtId="1" fontId="41" fillId="0" borderId="14" xfId="0" applyNumberFormat="1" applyFont="1" applyFill="1" applyBorder="1" applyAlignment="1">
      <alignment horizontal="center" vertical="center" shrinkToFit="1"/>
    </xf>
    <xf numFmtId="1" fontId="25" fillId="0" borderId="15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 shrinkToFit="1"/>
    </xf>
    <xf numFmtId="0" fontId="35" fillId="0" borderId="0" xfId="0" applyFont="1" applyFill="1" applyAlignment="1">
      <alignment horizontal="center" vertical="center" shrinkToFit="1"/>
    </xf>
    <xf numFmtId="0" fontId="32" fillId="0" borderId="0" xfId="0" applyFont="1" applyFill="1" applyBorder="1" applyAlignment="1">
      <alignment horizontal="center" vertical="center"/>
    </xf>
    <xf numFmtId="0" fontId="66" fillId="0" borderId="11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3" fontId="25" fillId="0" borderId="16" xfId="0" applyNumberFormat="1" applyFont="1" applyFill="1" applyBorder="1" applyAlignment="1">
      <alignment horizontal="center" vertical="center"/>
    </xf>
    <xf numFmtId="190" fontId="57" fillId="0" borderId="11" xfId="0" applyNumberFormat="1" applyFont="1" applyFill="1" applyBorder="1" applyAlignment="1">
      <alignment horizontal="center" vertical="center"/>
    </xf>
    <xf numFmtId="0" fontId="57" fillId="0" borderId="11" xfId="0" applyFont="1" applyFill="1" applyBorder="1" applyAlignment="1">
      <alignment horizontal="center" vertical="center"/>
    </xf>
    <xf numFmtId="0" fontId="57" fillId="0" borderId="11" xfId="0" applyFont="1" applyFill="1" applyBorder="1" applyAlignment="1">
      <alignment vertical="center"/>
    </xf>
    <xf numFmtId="191" fontId="57" fillId="0" borderId="11" xfId="0" applyNumberFormat="1" applyFont="1" applyFill="1" applyBorder="1" applyAlignment="1">
      <alignment horizontal="center" vertical="center"/>
    </xf>
    <xf numFmtId="3" fontId="57" fillId="0" borderId="11" xfId="0" applyNumberFormat="1" applyFont="1" applyFill="1" applyBorder="1" applyAlignment="1">
      <alignment horizontal="center" vertical="center"/>
    </xf>
    <xf numFmtId="3" fontId="57" fillId="0" borderId="11" xfId="0" applyNumberFormat="1" applyFont="1" applyFill="1" applyBorder="1" applyAlignment="1">
      <alignment horizontal="right" vertical="center"/>
    </xf>
    <xf numFmtId="1" fontId="57" fillId="0" borderId="11" xfId="0" applyNumberFormat="1" applyFont="1" applyFill="1" applyBorder="1" applyAlignment="1">
      <alignment horizontal="right" vertical="center"/>
    </xf>
    <xf numFmtId="0" fontId="32" fillId="0" borderId="11" xfId="0" applyNumberFormat="1" applyFont="1" applyFill="1" applyBorder="1" applyAlignment="1" applyProtection="1"/>
    <xf numFmtId="0" fontId="32" fillId="0" borderId="11" xfId="0" applyFont="1" applyFill="1" applyBorder="1" applyAlignment="1">
      <alignment horizontal="center" vertical="center"/>
    </xf>
    <xf numFmtId="3" fontId="60" fillId="0" borderId="11" xfId="0" applyNumberFormat="1" applyFont="1" applyFill="1" applyBorder="1" applyAlignment="1">
      <alignment horizontal="center" vertical="center"/>
    </xf>
    <xf numFmtId="190" fontId="60" fillId="0" borderId="11" xfId="0" applyNumberFormat="1" applyFont="1" applyFill="1" applyBorder="1" applyAlignment="1">
      <alignment horizontal="center" vertical="center"/>
    </xf>
    <xf numFmtId="0" fontId="60" fillId="0" borderId="11" xfId="0" applyFont="1" applyFill="1" applyBorder="1" applyAlignment="1">
      <alignment horizontal="center" vertical="center"/>
    </xf>
    <xf numFmtId="0" fontId="60" fillId="0" borderId="11" xfId="0" applyFont="1" applyFill="1" applyBorder="1" applyAlignment="1">
      <alignment vertical="center"/>
    </xf>
    <xf numFmtId="3" fontId="60" fillId="0" borderId="11" xfId="0" applyNumberFormat="1" applyFont="1" applyFill="1" applyBorder="1" applyAlignment="1">
      <alignment horizontal="right" vertical="center"/>
    </xf>
    <xf numFmtId="191" fontId="60" fillId="0" borderId="11" xfId="0" applyNumberFormat="1" applyFont="1" applyFill="1" applyBorder="1" applyAlignment="1">
      <alignment horizontal="center" vertical="center"/>
    </xf>
    <xf numFmtId="1" fontId="60" fillId="0" borderId="11" xfId="0" applyNumberFormat="1" applyFont="1" applyFill="1" applyBorder="1" applyAlignment="1">
      <alignment horizontal="right" vertical="center"/>
    </xf>
    <xf numFmtId="4" fontId="32" fillId="0" borderId="0" xfId="0" applyNumberFormat="1" applyFont="1" applyFill="1" applyAlignment="1">
      <alignment horizontal="center" vertical="center"/>
    </xf>
    <xf numFmtId="0" fontId="49" fillId="0" borderId="17" xfId="0" applyFont="1" applyFill="1" applyBorder="1" applyAlignment="1">
      <alignment horizontal="center" vertical="center" shrinkToFit="1"/>
    </xf>
    <xf numFmtId="0" fontId="49" fillId="0" borderId="18" xfId="0" applyFont="1" applyFill="1" applyBorder="1" applyAlignment="1">
      <alignment horizontal="center" vertical="center" shrinkToFit="1"/>
    </xf>
    <xf numFmtId="0" fontId="50" fillId="0" borderId="11" xfId="0" applyFont="1" applyFill="1" applyBorder="1" applyAlignment="1">
      <alignment horizontal="center" vertical="center"/>
    </xf>
    <xf numFmtId="0" fontId="50" fillId="0" borderId="19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38" fillId="0" borderId="12" xfId="0" applyFont="1" applyFill="1" applyBorder="1" applyAlignment="1">
      <alignment horizontal="center" vertical="center"/>
    </xf>
    <xf numFmtId="0" fontId="47" fillId="0" borderId="12" xfId="0" applyFont="1" applyFill="1" applyBorder="1" applyAlignment="1">
      <alignment horizontal="center" vertical="center"/>
    </xf>
    <xf numFmtId="0" fontId="39" fillId="0" borderId="21" xfId="0" applyFont="1" applyFill="1" applyBorder="1" applyAlignment="1">
      <alignment horizontal="left" vertical="center"/>
    </xf>
    <xf numFmtId="0" fontId="49" fillId="0" borderId="12" xfId="0" applyFont="1" applyFill="1" applyBorder="1" applyAlignment="1">
      <alignment horizontal="center" vertical="center" shrinkToFit="1"/>
    </xf>
    <xf numFmtId="0" fontId="39" fillId="0" borderId="17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left" vertical="center"/>
    </xf>
    <xf numFmtId="0" fontId="49" fillId="0" borderId="12" xfId="0" applyFont="1" applyFill="1" applyBorder="1" applyAlignment="1">
      <alignment horizontal="left" vertical="center" shrinkToFit="1"/>
    </xf>
    <xf numFmtId="4" fontId="49" fillId="0" borderId="12" xfId="0" applyNumberFormat="1" applyFont="1" applyFill="1" applyBorder="1" applyAlignment="1">
      <alignment horizontal="center" vertical="center" shrinkToFit="1"/>
    </xf>
    <xf numFmtId="0" fontId="24" fillId="0" borderId="12" xfId="0" applyFont="1" applyFill="1" applyBorder="1" applyAlignment="1">
      <alignment horizontal="center" vertical="center" shrinkToFit="1"/>
    </xf>
    <xf numFmtId="0" fontId="51" fillId="0" borderId="0" xfId="0" applyFont="1" applyFill="1" applyBorder="1" applyAlignment="1">
      <alignment horizontal="center" vertical="center" shrinkToFit="1"/>
    </xf>
    <xf numFmtId="14" fontId="34" fillId="0" borderId="17" xfId="0" applyNumberFormat="1" applyFont="1" applyFill="1" applyBorder="1" applyAlignment="1">
      <alignment horizontal="left" vertical="center"/>
    </xf>
    <xf numFmtId="14" fontId="40" fillId="0" borderId="12" xfId="0" applyNumberFormat="1" applyFont="1" applyFill="1" applyBorder="1" applyAlignment="1">
      <alignment horizontal="left" vertical="center"/>
    </xf>
    <xf numFmtId="0" fontId="49" fillId="0" borderId="22" xfId="0" applyFont="1" applyFill="1" applyBorder="1" applyAlignment="1">
      <alignment horizontal="center" vertical="center"/>
    </xf>
    <xf numFmtId="0" fontId="49" fillId="0" borderId="1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 shrinkToFit="1"/>
    </xf>
    <xf numFmtId="0" fontId="41" fillId="0" borderId="13" xfId="0" applyFont="1" applyFill="1" applyBorder="1" applyAlignment="1">
      <alignment horizontal="center" vertical="center" shrinkToFit="1"/>
    </xf>
    <xf numFmtId="0" fontId="25" fillId="0" borderId="24" xfId="0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 shrinkToFit="1"/>
    </xf>
    <xf numFmtId="14" fontId="41" fillId="0" borderId="13" xfId="0" applyNumberFormat="1" applyFont="1" applyFill="1" applyBorder="1" applyAlignment="1">
      <alignment horizontal="center" vertical="center" shrinkToFit="1"/>
    </xf>
    <xf numFmtId="4" fontId="41" fillId="0" borderId="13" xfId="0" applyNumberFormat="1" applyFont="1" applyFill="1" applyBorder="1" applyAlignment="1">
      <alignment horizontal="center" vertical="center" shrinkToFit="1"/>
    </xf>
    <xf numFmtId="0" fontId="41" fillId="0" borderId="0" xfId="0" applyFont="1" applyFill="1" applyBorder="1" applyAlignment="1">
      <alignment horizontal="center" vertical="center" shrinkToFit="1"/>
    </xf>
    <xf numFmtId="0" fontId="36" fillId="0" borderId="13" xfId="0" applyFont="1" applyFill="1" applyBorder="1" applyAlignment="1">
      <alignment horizontal="center" vertical="center" shrinkToFit="1"/>
    </xf>
    <xf numFmtId="0" fontId="42" fillId="0" borderId="13" xfId="0" applyFont="1" applyFill="1" applyBorder="1" applyAlignment="1">
      <alignment horizontal="center" vertical="center" shrinkToFit="1"/>
    </xf>
    <xf numFmtId="0" fontId="36" fillId="0" borderId="0" xfId="0" applyFont="1" applyFill="1" applyAlignment="1">
      <alignment horizontal="center" vertical="center" shrinkToFit="1"/>
    </xf>
    <xf numFmtId="0" fontId="52" fillId="0" borderId="22" xfId="0" applyFont="1" applyFill="1" applyBorder="1" applyAlignment="1">
      <alignment horizontal="center" vertical="center"/>
    </xf>
    <xf numFmtId="0" fontId="52" fillId="0" borderId="15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 shrinkToFit="1"/>
    </xf>
    <xf numFmtId="0" fontId="41" fillId="0" borderId="28" xfId="0" applyFont="1" applyFill="1" applyBorder="1" applyAlignment="1">
      <alignment horizontal="center" vertical="center" shrinkToFit="1"/>
    </xf>
    <xf numFmtId="0" fontId="25" fillId="0" borderId="29" xfId="0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0" fontId="52" fillId="0" borderId="19" xfId="0" applyFont="1" applyFill="1" applyBorder="1" applyAlignment="1">
      <alignment horizontal="center" vertical="center"/>
    </xf>
    <xf numFmtId="0" fontId="43" fillId="0" borderId="32" xfId="0" applyFont="1" applyFill="1" applyBorder="1" applyAlignment="1">
      <alignment horizontal="center" vertical="center" shrinkToFit="1"/>
    </xf>
    <xf numFmtId="0" fontId="41" fillId="0" borderId="33" xfId="0" applyFont="1" applyFill="1" applyBorder="1" applyAlignment="1">
      <alignment horizontal="center" vertical="center" shrinkToFit="1"/>
    </xf>
    <xf numFmtId="0" fontId="48" fillId="0" borderId="11" xfId="0" applyFont="1" applyFill="1" applyBorder="1" applyAlignment="1">
      <alignment horizontal="center" vertical="center"/>
    </xf>
    <xf numFmtId="14" fontId="41" fillId="0" borderId="28" xfId="0" applyNumberFormat="1" applyFont="1" applyFill="1" applyBorder="1" applyAlignment="1">
      <alignment horizontal="center" vertical="center" shrinkToFit="1"/>
    </xf>
    <xf numFmtId="4" fontId="41" fillId="0" borderId="14" xfId="0" applyNumberFormat="1" applyFont="1" applyFill="1" applyBorder="1" applyAlignment="1">
      <alignment horizontal="center" vertical="center" shrinkToFit="1"/>
    </xf>
    <xf numFmtId="0" fontId="43" fillId="0" borderId="27" xfId="0" applyFont="1" applyFill="1" applyBorder="1" applyAlignment="1">
      <alignment horizontal="center" vertical="center" shrinkToFit="1"/>
    </xf>
    <xf numFmtId="0" fontId="43" fillId="0" borderId="14" xfId="0" applyFont="1" applyFill="1" applyBorder="1" applyAlignment="1">
      <alignment horizontal="center" vertical="center" shrinkToFit="1"/>
    </xf>
    <xf numFmtId="0" fontId="42" fillId="0" borderId="28" xfId="0" applyFont="1" applyFill="1" applyBorder="1" applyAlignment="1">
      <alignment horizontal="center" vertical="center" shrinkToFit="1"/>
    </xf>
    <xf numFmtId="0" fontId="42" fillId="0" borderId="14" xfId="0" applyFont="1" applyFill="1" applyBorder="1" applyAlignment="1">
      <alignment horizontal="center" vertical="center" shrinkToFit="1"/>
    </xf>
    <xf numFmtId="0" fontId="44" fillId="0" borderId="34" xfId="0" applyFont="1" applyFill="1" applyBorder="1" applyAlignment="1">
      <alignment horizontal="center" vertical="center" shrinkToFit="1"/>
    </xf>
    <xf numFmtId="0" fontId="49" fillId="0" borderId="35" xfId="0" applyFont="1" applyFill="1" applyBorder="1" applyAlignment="1">
      <alignment horizontal="center" vertical="center"/>
    </xf>
    <xf numFmtId="0" fontId="49" fillId="0" borderId="29" xfId="0" applyFont="1" applyFill="1" applyBorder="1" applyAlignment="1">
      <alignment horizontal="center" vertical="center"/>
    </xf>
    <xf numFmtId="2" fontId="23" fillId="0" borderId="19" xfId="0" applyNumberFormat="1" applyFont="1" applyFill="1" applyBorder="1" applyAlignment="1">
      <alignment horizontal="center" vertical="center" shrinkToFit="1"/>
    </xf>
    <xf numFmtId="0" fontId="45" fillId="0" borderId="22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14" fontId="25" fillId="0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left" vertical="center"/>
    </xf>
    <xf numFmtId="14" fontId="42" fillId="0" borderId="15" xfId="0" applyNumberFormat="1" applyFont="1" applyFill="1" applyBorder="1" applyAlignment="1">
      <alignment horizontal="center" vertical="center"/>
    </xf>
    <xf numFmtId="4" fontId="25" fillId="0" borderId="15" xfId="0" applyNumberFormat="1" applyFont="1" applyFill="1" applyBorder="1" applyAlignment="1">
      <alignment horizontal="center" vertical="center"/>
    </xf>
    <xf numFmtId="1" fontId="25" fillId="0" borderId="16" xfId="0" applyNumberFormat="1" applyFont="1" applyFill="1" applyBorder="1" applyAlignment="1">
      <alignment horizontal="center" vertical="center" shrinkToFit="1"/>
    </xf>
    <xf numFmtId="1" fontId="25" fillId="0" borderId="15" xfId="0" applyNumberFormat="1" applyFont="1" applyFill="1" applyBorder="1" applyAlignment="1">
      <alignment horizontal="center" vertical="center" shrinkToFit="1"/>
    </xf>
    <xf numFmtId="2" fontId="25" fillId="0" borderId="15" xfId="0" applyNumberFormat="1" applyFont="1" applyFill="1" applyBorder="1" applyAlignment="1">
      <alignment horizontal="center" vertical="center" shrinkToFit="1"/>
    </xf>
    <xf numFmtId="188" fontId="25" fillId="0" borderId="15" xfId="0" applyNumberFormat="1" applyFont="1" applyFill="1" applyBorder="1" applyAlignment="1">
      <alignment horizontal="center" vertical="center" shrinkToFit="1"/>
    </xf>
    <xf numFmtId="2" fontId="25" fillId="0" borderId="0" xfId="0" applyNumberFormat="1" applyFont="1" applyFill="1" applyBorder="1" applyAlignment="1">
      <alignment horizontal="center" vertical="center" shrinkToFit="1"/>
    </xf>
    <xf numFmtId="0" fontId="35" fillId="0" borderId="35" xfId="0" applyFont="1" applyFill="1" applyBorder="1" applyAlignment="1">
      <alignment horizontal="center" vertical="center"/>
    </xf>
    <xf numFmtId="0" fontId="35" fillId="0" borderId="29" xfId="0" applyFont="1" applyFill="1" applyBorder="1" applyAlignment="1">
      <alignment horizontal="center" vertical="center"/>
    </xf>
    <xf numFmtId="3" fontId="65" fillId="0" borderId="16" xfId="0" applyNumberFormat="1" applyFont="1" applyFill="1" applyBorder="1" applyAlignment="1">
      <alignment horizontal="center" vertical="center"/>
    </xf>
    <xf numFmtId="190" fontId="25" fillId="0" borderId="16" xfId="0" applyNumberFormat="1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4" fontId="25" fillId="0" borderId="16" xfId="0" applyNumberFormat="1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left" vertical="center"/>
    </xf>
    <xf numFmtId="1" fontId="25" fillId="0" borderId="16" xfId="0" applyNumberFormat="1" applyFont="1" applyFill="1" applyBorder="1" applyAlignment="1">
      <alignment horizontal="center" vertical="center"/>
    </xf>
    <xf numFmtId="2" fontId="25" fillId="0" borderId="16" xfId="0" applyNumberFormat="1" applyFont="1" applyFill="1" applyBorder="1" applyAlignment="1">
      <alignment horizontal="center" vertical="center" shrinkToFit="1"/>
    </xf>
    <xf numFmtId="188" fontId="25" fillId="0" borderId="16" xfId="0" applyNumberFormat="1" applyFont="1" applyFill="1" applyBorder="1" applyAlignment="1">
      <alignment horizontal="center" vertical="center" shrinkToFit="1"/>
    </xf>
    <xf numFmtId="0" fontId="32" fillId="0" borderId="16" xfId="0" applyNumberFormat="1" applyFont="1" applyFill="1" applyBorder="1" applyAlignment="1" applyProtection="1">
      <alignment horizontal="center"/>
    </xf>
    <xf numFmtId="0" fontId="32" fillId="0" borderId="16" xfId="0" applyNumberFormat="1" applyFont="1" applyFill="1" applyBorder="1" applyAlignment="1" applyProtection="1"/>
    <xf numFmtId="0" fontId="32" fillId="0" borderId="0" xfId="0" applyNumberFormat="1" applyFont="1" applyFill="1" applyBorder="1" applyAlignment="1" applyProtection="1"/>
    <xf numFmtId="2" fontId="25" fillId="0" borderId="11" xfId="0" applyNumberFormat="1" applyFont="1" applyFill="1" applyBorder="1" applyAlignment="1">
      <alignment horizontal="center" vertical="center" shrinkToFit="1"/>
    </xf>
    <xf numFmtId="188" fontId="25" fillId="0" borderId="11" xfId="0" applyNumberFormat="1" applyFont="1" applyFill="1" applyBorder="1" applyAlignment="1">
      <alignment horizontal="center" vertical="center" shrinkToFit="1"/>
    </xf>
    <xf numFmtId="0" fontId="24" fillId="0" borderId="36" xfId="0" applyFont="1" applyFill="1" applyBorder="1" applyAlignment="1">
      <alignment horizontal="center" vertical="center"/>
    </xf>
    <xf numFmtId="0" fontId="24" fillId="0" borderId="37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54" fillId="0" borderId="11" xfId="0" applyFont="1" applyFill="1" applyBorder="1" applyAlignment="1">
      <alignment vertical="center"/>
    </xf>
    <xf numFmtId="0" fontId="25" fillId="0" borderId="37" xfId="0" applyFont="1" applyFill="1" applyBorder="1" applyAlignment="1">
      <alignment horizontal="center" vertical="center"/>
    </xf>
    <xf numFmtId="189" fontId="24" fillId="0" borderId="37" xfId="0" applyNumberFormat="1" applyFont="1" applyFill="1" applyBorder="1" applyAlignment="1">
      <alignment horizontal="center" vertical="center"/>
    </xf>
    <xf numFmtId="14" fontId="24" fillId="0" borderId="37" xfId="0" applyNumberFormat="1" applyFont="1" applyFill="1" applyBorder="1" applyAlignment="1">
      <alignment horizontal="center" vertical="center" shrinkToFit="1"/>
    </xf>
    <xf numFmtId="0" fontId="24" fillId="0" borderId="37" xfId="0" applyFont="1" applyFill="1" applyBorder="1" applyAlignment="1">
      <alignment horizontal="center" vertical="center" shrinkToFit="1"/>
    </xf>
    <xf numFmtId="188" fontId="25" fillId="0" borderId="37" xfId="0" applyNumberFormat="1" applyFont="1" applyFill="1" applyBorder="1" applyAlignment="1">
      <alignment horizontal="center" vertical="center" shrinkToFit="1"/>
    </xf>
    <xf numFmtId="1" fontId="24" fillId="0" borderId="37" xfId="0" applyNumberFormat="1" applyFont="1" applyFill="1" applyBorder="1" applyAlignment="1">
      <alignment horizontal="center" vertical="center" shrinkToFit="1"/>
    </xf>
    <xf numFmtId="0" fontId="33" fillId="0" borderId="29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4" fontId="33" fillId="0" borderId="0" xfId="0" applyNumberFormat="1" applyFont="1" applyFill="1" applyBorder="1" applyAlignment="1">
      <alignment horizontal="center" vertical="center" wrapText="1"/>
    </xf>
    <xf numFmtId="3" fontId="24" fillId="0" borderId="37" xfId="0" applyNumberFormat="1" applyFont="1" applyFill="1" applyBorder="1" applyAlignment="1">
      <alignment horizontal="center" vertical="center" shrinkToFit="1"/>
    </xf>
    <xf numFmtId="1" fontId="25" fillId="0" borderId="38" xfId="0" applyNumberFormat="1" applyFont="1" applyFill="1" applyBorder="1" applyAlignment="1">
      <alignment horizontal="center" vertical="center" shrinkToFit="1"/>
    </xf>
    <xf numFmtId="0" fontId="25" fillId="0" borderId="38" xfId="0" applyFont="1" applyFill="1" applyBorder="1" applyAlignment="1">
      <alignment horizontal="center" vertical="center" shrinkToFit="1"/>
    </xf>
    <xf numFmtId="0" fontId="35" fillId="0" borderId="38" xfId="0" applyFont="1" applyFill="1" applyBorder="1" applyAlignment="1">
      <alignment horizontal="center" vertical="center" shrinkToFit="1"/>
    </xf>
    <xf numFmtId="1" fontId="24" fillId="0" borderId="38" xfId="0" applyNumberFormat="1" applyFont="1" applyFill="1" applyBorder="1" applyAlignment="1">
      <alignment horizontal="center" vertical="center" shrinkToFit="1"/>
    </xf>
    <xf numFmtId="0" fontId="35" fillId="0" borderId="38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 wrapText="1"/>
    </xf>
    <xf numFmtId="0" fontId="32" fillId="0" borderId="38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187" fontId="35" fillId="0" borderId="0" xfId="0" applyNumberFormat="1" applyFont="1" applyFill="1" applyAlignment="1">
      <alignment horizontal="center" vertical="center"/>
    </xf>
    <xf numFmtId="4" fontId="35" fillId="0" borderId="0" xfId="0" applyNumberFormat="1" applyFont="1" applyFill="1" applyAlignment="1">
      <alignment horizontal="center" vertical="center" shrinkToFit="1"/>
    </xf>
    <xf numFmtId="0" fontId="46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3" fontId="52" fillId="0" borderId="0" xfId="0" applyNumberFormat="1" applyFont="1" applyFill="1" applyBorder="1" applyAlignment="1">
      <alignment horizontal="center" vertical="center"/>
    </xf>
    <xf numFmtId="4" fontId="52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/>
    <xf numFmtId="0" fontId="0" fillId="0" borderId="16" xfId="0" applyNumberFormat="1" applyFill="1" applyBorder="1" applyAlignment="1" applyProtection="1"/>
    <xf numFmtId="3" fontId="61" fillId="0" borderId="11" xfId="0" applyNumberFormat="1" applyFont="1" applyFill="1" applyBorder="1" applyAlignment="1">
      <alignment horizontal="center" vertical="center"/>
    </xf>
    <xf numFmtId="1" fontId="64" fillId="0" borderId="11" xfId="0" applyNumberFormat="1" applyFont="1" applyFill="1" applyBorder="1" applyAlignment="1">
      <alignment horizontal="right" vertical="center"/>
    </xf>
    <xf numFmtId="191" fontId="64" fillId="0" borderId="11" xfId="0" applyNumberFormat="1" applyFont="1" applyFill="1" applyBorder="1" applyAlignment="1">
      <alignment horizontal="center" vertical="center"/>
    </xf>
    <xf numFmtId="3" fontId="64" fillId="0" borderId="11" xfId="0" applyNumberFormat="1" applyFont="1" applyFill="1" applyBorder="1" applyAlignment="1">
      <alignment horizontal="right" vertical="center"/>
    </xf>
    <xf numFmtId="0" fontId="64" fillId="0" borderId="11" xfId="0" applyFont="1" applyFill="1" applyBorder="1" applyAlignment="1">
      <alignment vertical="center"/>
    </xf>
    <xf numFmtId="0" fontId="64" fillId="0" borderId="11" xfId="0" applyFont="1" applyFill="1" applyBorder="1" applyAlignment="1">
      <alignment horizontal="center" vertical="center"/>
    </xf>
    <xf numFmtId="190" fontId="64" fillId="0" borderId="11" xfId="0" applyNumberFormat="1" applyFont="1" applyFill="1" applyBorder="1" applyAlignment="1">
      <alignment horizontal="center" vertical="center"/>
    </xf>
    <xf numFmtId="3" fontId="64" fillId="0" borderId="11" xfId="0" applyNumberFormat="1" applyFont="1" applyFill="1" applyBorder="1" applyAlignment="1">
      <alignment horizontal="center" vertical="center"/>
    </xf>
    <xf numFmtId="3" fontId="57" fillId="0" borderId="16" xfId="0" applyNumberFormat="1" applyFont="1" applyFill="1" applyBorder="1" applyAlignment="1">
      <alignment horizontal="center" vertical="center"/>
    </xf>
    <xf numFmtId="190" fontId="57" fillId="0" borderId="16" xfId="0" applyNumberFormat="1" applyFont="1" applyFill="1" applyBorder="1" applyAlignment="1">
      <alignment horizontal="center" vertical="center"/>
    </xf>
    <xf numFmtId="0" fontId="57" fillId="0" borderId="16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3" fontId="68" fillId="0" borderId="16" xfId="0" applyNumberFormat="1" applyFont="1" applyFill="1" applyBorder="1" applyAlignment="1">
      <alignment horizontal="center" vertical="center"/>
    </xf>
    <xf numFmtId="0" fontId="57" fillId="0" borderId="16" xfId="0" applyFont="1" applyFill="1" applyBorder="1" applyAlignment="1">
      <alignment vertical="center"/>
    </xf>
    <xf numFmtId="3" fontId="57" fillId="0" borderId="16" xfId="0" applyNumberFormat="1" applyFont="1" applyFill="1" applyBorder="1" applyAlignment="1">
      <alignment vertical="center"/>
    </xf>
    <xf numFmtId="191" fontId="57" fillId="0" borderId="16" xfId="0" applyNumberFormat="1" applyFont="1" applyFill="1" applyBorder="1" applyAlignment="1">
      <alignment horizontal="center" vertical="center"/>
    </xf>
    <xf numFmtId="3" fontId="57" fillId="0" borderId="16" xfId="0" applyNumberFormat="1" applyFont="1" applyFill="1" applyBorder="1" applyAlignment="1">
      <alignment horizontal="right" vertical="center"/>
    </xf>
    <xf numFmtId="1" fontId="57" fillId="0" borderId="16" xfId="0" applyNumberFormat="1" applyFont="1" applyFill="1" applyBorder="1" applyAlignment="1">
      <alignment horizontal="center" vertical="center"/>
    </xf>
    <xf numFmtId="1" fontId="57" fillId="0" borderId="16" xfId="0" applyNumberFormat="1" applyFont="1" applyFill="1" applyBorder="1" applyAlignment="1">
      <alignment horizontal="right" vertical="center"/>
    </xf>
    <xf numFmtId="0" fontId="55" fillId="0" borderId="0" xfId="0" applyFont="1" applyFill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5" fillId="0" borderId="0" xfId="0" applyFont="1" applyFill="1" applyBorder="1" applyAlignment="1">
      <alignment horizontal="center" vertical="center"/>
    </xf>
    <xf numFmtId="0" fontId="29" fillId="0" borderId="0" xfId="0" applyNumberFormat="1" applyFont="1" applyFill="1" applyBorder="1" applyAlignment="1" applyProtection="1"/>
    <xf numFmtId="3" fontId="69" fillId="0" borderId="11" xfId="0" applyNumberFormat="1" applyFont="1" applyBorder="1" applyAlignment="1">
      <alignment horizontal="center" vertical="center"/>
    </xf>
    <xf numFmtId="190" fontId="69" fillId="0" borderId="11" xfId="0" applyNumberFormat="1" applyFont="1" applyBorder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0" fontId="69" fillId="0" borderId="11" xfId="0" applyFont="1" applyBorder="1" applyAlignment="1">
      <alignment vertical="center"/>
    </xf>
    <xf numFmtId="3" fontId="69" fillId="0" borderId="11" xfId="0" applyNumberFormat="1" applyFont="1" applyBorder="1" applyAlignment="1">
      <alignment horizontal="right" vertical="center"/>
    </xf>
    <xf numFmtId="191" fontId="69" fillId="0" borderId="11" xfId="0" applyNumberFormat="1" applyFont="1" applyBorder="1" applyAlignment="1">
      <alignment horizontal="center" vertical="center"/>
    </xf>
    <xf numFmtId="1" fontId="69" fillId="0" borderId="11" xfId="0" applyNumberFormat="1" applyFont="1" applyBorder="1" applyAlignment="1">
      <alignment horizontal="right" vertical="center"/>
    </xf>
    <xf numFmtId="190" fontId="69" fillId="0" borderId="11" xfId="0" applyNumberFormat="1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vertical="center"/>
    </xf>
    <xf numFmtId="3" fontId="69" fillId="0" borderId="11" xfId="0" applyNumberFormat="1" applyFont="1" applyFill="1" applyBorder="1" applyAlignment="1">
      <alignment horizontal="right" vertical="center"/>
    </xf>
    <xf numFmtId="191" fontId="69" fillId="0" borderId="11" xfId="0" applyNumberFormat="1" applyFont="1" applyFill="1" applyBorder="1" applyAlignment="1">
      <alignment horizontal="center" vertical="center"/>
    </xf>
    <xf numFmtId="1" fontId="69" fillId="0" borderId="11" xfId="0" applyNumberFormat="1" applyFont="1" applyFill="1" applyBorder="1" applyAlignment="1">
      <alignment horizontal="right" vertical="center"/>
    </xf>
    <xf numFmtId="3" fontId="69" fillId="0" borderId="11" xfId="0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69" fillId="0" borderId="11" xfId="0" applyFont="1" applyFill="1" applyBorder="1" applyAlignment="1">
      <alignment horizontal="left" vertical="center"/>
    </xf>
    <xf numFmtId="0" fontId="73" fillId="0" borderId="16" xfId="0" applyNumberFormat="1" applyFon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74" fillId="0" borderId="16" xfId="0" applyNumberFormat="1" applyFont="1" applyFill="1" applyBorder="1" applyAlignment="1" applyProtection="1"/>
    <xf numFmtId="190" fontId="69" fillId="0" borderId="16" xfId="0" applyNumberFormat="1" applyFont="1" applyFill="1" applyBorder="1" applyAlignment="1">
      <alignment horizontal="center" vertical="center"/>
    </xf>
    <xf numFmtId="0" fontId="69" fillId="0" borderId="16" xfId="0" applyFont="1" applyFill="1" applyBorder="1" applyAlignment="1">
      <alignment horizontal="center" vertical="center"/>
    </xf>
    <xf numFmtId="0" fontId="69" fillId="0" borderId="16" xfId="0" applyFont="1" applyFill="1" applyBorder="1" applyAlignment="1">
      <alignment vertical="center"/>
    </xf>
    <xf numFmtId="3" fontId="69" fillId="0" borderId="16" xfId="0" applyNumberFormat="1" applyFont="1" applyFill="1" applyBorder="1" applyAlignment="1">
      <alignment horizontal="right" vertical="center"/>
    </xf>
    <xf numFmtId="191" fontId="69" fillId="0" borderId="16" xfId="0" applyNumberFormat="1" applyFont="1" applyFill="1" applyBorder="1" applyAlignment="1">
      <alignment horizontal="center" vertical="center"/>
    </xf>
    <xf numFmtId="1" fontId="69" fillId="0" borderId="16" xfId="0" applyNumberFormat="1" applyFont="1" applyFill="1" applyBorder="1" applyAlignment="1">
      <alignment horizontal="right" vertical="center"/>
    </xf>
    <xf numFmtId="190" fontId="69" fillId="25" borderId="11" xfId="0" applyNumberFormat="1" applyFont="1" applyFill="1" applyBorder="1" applyAlignment="1">
      <alignment horizontal="center" vertical="center"/>
    </xf>
    <xf numFmtId="0" fontId="73" fillId="26" borderId="0" xfId="0" applyFont="1" applyFill="1" applyAlignment="1">
      <alignment horizontal="left" vertical="center"/>
    </xf>
    <xf numFmtId="0" fontId="69" fillId="25" borderId="11" xfId="0" applyFont="1" applyFill="1" applyBorder="1" applyAlignment="1">
      <alignment horizontal="center" vertical="center"/>
    </xf>
    <xf numFmtId="0" fontId="69" fillId="25" borderId="11" xfId="0" applyFont="1" applyFill="1" applyBorder="1" applyAlignment="1">
      <alignment vertical="center"/>
    </xf>
    <xf numFmtId="3" fontId="69" fillId="25" borderId="11" xfId="0" applyNumberFormat="1" applyFont="1" applyFill="1" applyBorder="1" applyAlignment="1">
      <alignment horizontal="right" vertical="center"/>
    </xf>
    <xf numFmtId="0" fontId="0" fillId="25" borderId="11" xfId="0" applyNumberFormat="1" applyFill="1" applyBorder="1" applyAlignment="1" applyProtection="1"/>
    <xf numFmtId="191" fontId="69" fillId="25" borderId="11" xfId="0" applyNumberFormat="1" applyFont="1" applyFill="1" applyBorder="1" applyAlignment="1">
      <alignment horizontal="center" vertical="center"/>
    </xf>
    <xf numFmtId="1" fontId="69" fillId="25" borderId="11" xfId="0" applyNumberFormat="1" applyFont="1" applyFill="1" applyBorder="1" applyAlignment="1">
      <alignment horizontal="right" vertical="center"/>
    </xf>
    <xf numFmtId="1" fontId="25" fillId="25" borderId="16" xfId="0" applyNumberFormat="1" applyFont="1" applyFill="1" applyBorder="1" applyAlignment="1">
      <alignment horizontal="center" vertical="center" shrinkToFit="1"/>
    </xf>
    <xf numFmtId="2" fontId="25" fillId="25" borderId="16" xfId="0" applyNumberFormat="1" applyFont="1" applyFill="1" applyBorder="1" applyAlignment="1">
      <alignment horizontal="center" vertical="center" shrinkToFit="1"/>
    </xf>
    <xf numFmtId="188" fontId="25" fillId="25" borderId="16" xfId="0" applyNumberFormat="1" applyFont="1" applyFill="1" applyBorder="1" applyAlignment="1">
      <alignment horizontal="center" vertical="center" shrinkToFit="1"/>
    </xf>
    <xf numFmtId="0" fontId="0" fillId="25" borderId="0" xfId="0" applyNumberFormat="1" applyFill="1" applyBorder="1" applyAlignment="1" applyProtection="1"/>
    <xf numFmtId="3" fontId="69" fillId="27" borderId="11" xfId="0" applyNumberFormat="1" applyFont="1" applyFill="1" applyBorder="1" applyAlignment="1">
      <alignment horizontal="center" vertical="center"/>
    </xf>
    <xf numFmtId="190" fontId="69" fillId="27" borderId="11" xfId="0" applyNumberFormat="1" applyFont="1" applyFill="1" applyBorder="1" applyAlignment="1">
      <alignment horizontal="center" vertical="center"/>
    </xf>
    <xf numFmtId="0" fontId="69" fillId="27" borderId="11" xfId="0" applyFont="1" applyFill="1" applyBorder="1" applyAlignment="1">
      <alignment horizontal="center" vertical="center"/>
    </xf>
    <xf numFmtId="0" fontId="69" fillId="27" borderId="11" xfId="0" applyFont="1" applyFill="1" applyBorder="1" applyAlignment="1">
      <alignment vertical="center"/>
    </xf>
    <xf numFmtId="3" fontId="69" fillId="27" borderId="11" xfId="0" applyNumberFormat="1" applyFont="1" applyFill="1" applyBorder="1" applyAlignment="1">
      <alignment horizontal="right" vertical="center"/>
    </xf>
    <xf numFmtId="0" fontId="0" fillId="27" borderId="11" xfId="0" applyNumberFormat="1" applyFill="1" applyBorder="1" applyAlignment="1" applyProtection="1"/>
    <xf numFmtId="191" fontId="69" fillId="27" borderId="11" xfId="0" applyNumberFormat="1" applyFont="1" applyFill="1" applyBorder="1" applyAlignment="1">
      <alignment horizontal="center" vertical="center"/>
    </xf>
    <xf numFmtId="1" fontId="69" fillId="27" borderId="11" xfId="0" applyNumberFormat="1" applyFont="1" applyFill="1" applyBorder="1" applyAlignment="1">
      <alignment horizontal="right" vertical="center"/>
    </xf>
    <xf numFmtId="1" fontId="25" fillId="27" borderId="16" xfId="0" applyNumberFormat="1" applyFont="1" applyFill="1" applyBorder="1" applyAlignment="1">
      <alignment horizontal="center" vertical="center" shrinkToFit="1"/>
    </xf>
    <xf numFmtId="2" fontId="25" fillId="27" borderId="16" xfId="0" applyNumberFormat="1" applyFont="1" applyFill="1" applyBorder="1" applyAlignment="1">
      <alignment horizontal="center" vertical="center" shrinkToFit="1"/>
    </xf>
    <xf numFmtId="188" fontId="25" fillId="27" borderId="16" xfId="0" applyNumberFormat="1" applyFont="1" applyFill="1" applyBorder="1" applyAlignment="1">
      <alignment horizontal="center" vertical="center" shrinkToFit="1"/>
    </xf>
    <xf numFmtId="0" fontId="0" fillId="27" borderId="16" xfId="0" applyNumberFormat="1" applyFill="1" applyBorder="1" applyAlignment="1" applyProtection="1"/>
    <xf numFmtId="0" fontId="0" fillId="27" borderId="0" xfId="0" applyNumberFormat="1" applyFill="1" applyBorder="1" applyAlignment="1" applyProtection="1"/>
    <xf numFmtId="3" fontId="71" fillId="0" borderId="11" xfId="0" applyNumberFormat="1" applyFont="1" applyFill="1" applyBorder="1" applyAlignment="1">
      <alignment horizontal="center" vertical="center"/>
    </xf>
    <xf numFmtId="4" fontId="72" fillId="0" borderId="13" xfId="0" applyNumberFormat="1" applyFont="1" applyFill="1" applyBorder="1" applyAlignment="1">
      <alignment horizontal="center" vertical="center" shrinkToFit="1"/>
    </xf>
    <xf numFmtId="1" fontId="68" fillId="0" borderId="16" xfId="0" applyNumberFormat="1" applyFont="1" applyFill="1" applyBorder="1" applyAlignment="1">
      <alignment horizontal="center" vertical="center" shrinkToFit="1"/>
    </xf>
    <xf numFmtId="2" fontId="68" fillId="0" borderId="16" xfId="0" applyNumberFormat="1" applyFont="1" applyFill="1" applyBorder="1" applyAlignment="1">
      <alignment horizontal="center" vertical="center" shrinkToFit="1"/>
    </xf>
    <xf numFmtId="188" fontId="68" fillId="0" borderId="16" xfId="0" applyNumberFormat="1" applyFont="1" applyFill="1" applyBorder="1" applyAlignment="1">
      <alignment horizontal="center" vertical="center" shrinkToFit="1"/>
    </xf>
    <xf numFmtId="190" fontId="71" fillId="0" borderId="11" xfId="0" applyNumberFormat="1" applyFont="1" applyFill="1" applyBorder="1" applyAlignment="1">
      <alignment horizontal="center" vertical="center"/>
    </xf>
    <xf numFmtId="0" fontId="71" fillId="0" borderId="11" xfId="0" applyFont="1" applyFill="1" applyBorder="1" applyAlignment="1">
      <alignment horizontal="center" vertical="center"/>
    </xf>
    <xf numFmtId="0" fontId="71" fillId="0" borderId="11" xfId="0" applyFont="1" applyFill="1" applyBorder="1" applyAlignment="1">
      <alignment vertical="center"/>
    </xf>
    <xf numFmtId="191" fontId="71" fillId="0" borderId="11" xfId="0" applyNumberFormat="1" applyFont="1" applyFill="1" applyBorder="1" applyAlignment="1">
      <alignment horizontal="center" vertical="center"/>
    </xf>
    <xf numFmtId="3" fontId="71" fillId="0" borderId="11" xfId="0" applyNumberFormat="1" applyFont="1" applyFill="1" applyBorder="1" applyAlignment="1">
      <alignment horizontal="right" vertical="center"/>
    </xf>
    <xf numFmtId="1" fontId="71" fillId="0" borderId="11" xfId="0" applyNumberFormat="1" applyFont="1" applyFill="1" applyBorder="1" applyAlignment="1">
      <alignment horizontal="right" vertical="center"/>
    </xf>
    <xf numFmtId="2" fontId="68" fillId="0" borderId="11" xfId="0" applyNumberFormat="1" applyFont="1" applyFill="1" applyBorder="1" applyAlignment="1">
      <alignment horizontal="center" vertical="center" shrinkToFit="1"/>
    </xf>
    <xf numFmtId="3" fontId="68" fillId="0" borderId="11" xfId="0" applyNumberFormat="1" applyFont="1" applyFill="1" applyBorder="1" applyAlignment="1">
      <alignment horizontal="center" vertical="center"/>
    </xf>
    <xf numFmtId="190" fontId="68" fillId="0" borderId="11" xfId="0" applyNumberFormat="1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vertical="center"/>
    </xf>
    <xf numFmtId="4" fontId="68" fillId="0" borderId="11" xfId="0" applyNumberFormat="1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left" vertical="center"/>
    </xf>
    <xf numFmtId="1" fontId="68" fillId="0" borderId="11" xfId="0" applyNumberFormat="1" applyFont="1" applyFill="1" applyBorder="1" applyAlignment="1">
      <alignment horizontal="center" vertical="center"/>
    </xf>
    <xf numFmtId="1" fontId="57" fillId="0" borderId="11" xfId="0" applyNumberFormat="1" applyFont="1" applyFill="1" applyBorder="1" applyAlignment="1">
      <alignment horizontal="left" vertical="center"/>
    </xf>
    <xf numFmtId="49" fontId="71" fillId="0" borderId="11" xfId="0" applyNumberFormat="1" applyFont="1" applyFill="1" applyBorder="1" applyAlignment="1">
      <alignment horizontal="center" vertical="center"/>
    </xf>
    <xf numFmtId="49" fontId="71" fillId="0" borderId="11" xfId="0" applyNumberFormat="1" applyFont="1" applyFill="1" applyBorder="1" applyAlignment="1">
      <alignment vertical="center"/>
    </xf>
    <xf numFmtId="1" fontId="71" fillId="0" borderId="11" xfId="0" applyNumberFormat="1" applyFont="1" applyFill="1" applyBorder="1" applyAlignment="1">
      <alignment horizontal="left" vertical="center"/>
    </xf>
    <xf numFmtId="3" fontId="85" fillId="0" borderId="11" xfId="0" applyNumberFormat="1" applyFont="1" applyFill="1" applyBorder="1" applyAlignment="1">
      <alignment horizontal="center" vertical="center"/>
    </xf>
    <xf numFmtId="0" fontId="84" fillId="0" borderId="0" xfId="0" applyNumberFormat="1" applyFont="1" applyFill="1" applyBorder="1" applyAlignment="1" applyProtection="1"/>
    <xf numFmtId="0" fontId="78" fillId="0" borderId="0" xfId="0" applyNumberFormat="1" applyFont="1" applyFill="1" applyBorder="1" applyAlignment="1" applyProtection="1"/>
    <xf numFmtId="0" fontId="78" fillId="0" borderId="11" xfId="0" applyNumberFormat="1" applyFont="1" applyFill="1" applyBorder="1" applyAlignment="1" applyProtection="1"/>
    <xf numFmtId="2" fontId="57" fillId="0" borderId="16" xfId="0" applyNumberFormat="1" applyFont="1" applyFill="1" applyBorder="1" applyAlignment="1">
      <alignment horizontal="center" vertical="center" shrinkToFit="1"/>
    </xf>
    <xf numFmtId="188" fontId="57" fillId="0" borderId="16" xfId="0" applyNumberFormat="1" applyFont="1" applyFill="1" applyBorder="1" applyAlignment="1">
      <alignment horizontal="center" vertical="center" shrinkToFit="1"/>
    </xf>
    <xf numFmtId="1" fontId="57" fillId="0" borderId="16" xfId="0" applyNumberFormat="1" applyFont="1" applyFill="1" applyBorder="1" applyAlignment="1">
      <alignment horizontal="center" vertical="center" shrinkToFit="1"/>
    </xf>
    <xf numFmtId="0" fontId="86" fillId="0" borderId="0" xfId="0" applyFont="1" applyFill="1" applyAlignment="1">
      <alignment horizontal="center" vertical="center"/>
    </xf>
    <xf numFmtId="1" fontId="87" fillId="0" borderId="12" xfId="0" applyNumberFormat="1" applyFont="1" applyFill="1" applyBorder="1" applyAlignment="1">
      <alignment horizontal="center" vertical="center" shrinkToFit="1"/>
    </xf>
    <xf numFmtId="1" fontId="88" fillId="0" borderId="13" xfId="0" applyNumberFormat="1" applyFont="1" applyFill="1" applyBorder="1" applyAlignment="1">
      <alignment horizontal="center" vertical="center" shrinkToFit="1"/>
    </xf>
    <xf numFmtId="1" fontId="88" fillId="0" borderId="14" xfId="0" applyNumberFormat="1" applyFont="1" applyFill="1" applyBorder="1" applyAlignment="1">
      <alignment horizontal="center" vertical="center" shrinkToFit="1"/>
    </xf>
    <xf numFmtId="1" fontId="89" fillId="0" borderId="15" xfId="0" applyNumberFormat="1" applyFont="1" applyFill="1" applyBorder="1" applyAlignment="1">
      <alignment horizontal="center" vertical="center"/>
    </xf>
    <xf numFmtId="3" fontId="89" fillId="0" borderId="16" xfId="0" applyNumberFormat="1" applyFont="1" applyFill="1" applyBorder="1" applyAlignment="1">
      <alignment horizontal="center" vertical="center"/>
    </xf>
    <xf numFmtId="3" fontId="89" fillId="0" borderId="11" xfId="0" applyNumberFormat="1" applyFont="1" applyFill="1" applyBorder="1" applyAlignment="1">
      <alignment horizontal="center" vertical="center"/>
    </xf>
    <xf numFmtId="0" fontId="90" fillId="0" borderId="0" xfId="0" applyFont="1" applyFill="1" applyAlignment="1">
      <alignment horizontal="center" vertical="center" shrinkToFit="1"/>
    </xf>
    <xf numFmtId="0" fontId="86" fillId="0" borderId="0" xfId="0" applyFont="1" applyFill="1" applyBorder="1" applyAlignment="1">
      <alignment horizontal="center" vertical="center"/>
    </xf>
    <xf numFmtId="3" fontId="83" fillId="0" borderId="11" xfId="0" applyNumberFormat="1" applyFont="1" applyFill="1" applyBorder="1" applyAlignment="1">
      <alignment horizontal="right" vertical="center"/>
    </xf>
    <xf numFmtId="0" fontId="29" fillId="0" borderId="11" xfId="0" applyNumberFormat="1" applyFont="1" applyFill="1" applyBorder="1" applyAlignment="1" applyProtection="1">
      <alignment horizontal="left"/>
    </xf>
    <xf numFmtId="0" fontId="0" fillId="0" borderId="11" xfId="0" applyNumberFormat="1" applyFill="1" applyBorder="1" applyAlignment="1" applyProtection="1">
      <alignment vertical="center"/>
    </xf>
    <xf numFmtId="0" fontId="49" fillId="0" borderId="29" xfId="0" applyFont="1" applyFill="1" applyBorder="1" applyAlignment="1">
      <alignment horizontal="left" vertical="center"/>
    </xf>
    <xf numFmtId="0" fontId="35" fillId="0" borderId="29" xfId="0" applyFont="1" applyFill="1" applyBorder="1" applyAlignment="1">
      <alignment horizontal="left" vertical="center"/>
    </xf>
    <xf numFmtId="0" fontId="32" fillId="0" borderId="16" xfId="0" applyNumberFormat="1" applyFont="1" applyFill="1" applyBorder="1" applyAlignment="1" applyProtection="1">
      <alignment horizontal="left"/>
    </xf>
    <xf numFmtId="0" fontId="66" fillId="0" borderId="11" xfId="0" applyNumberFormat="1" applyFont="1" applyFill="1" applyBorder="1" applyAlignment="1" applyProtection="1">
      <alignment horizontal="left"/>
    </xf>
    <xf numFmtId="0" fontId="35" fillId="0" borderId="0" xfId="0" applyFont="1" applyFill="1" applyAlignment="1">
      <alignment horizontal="left" vertical="center"/>
    </xf>
    <xf numFmtId="0" fontId="55" fillId="0" borderId="0" xfId="0" applyFont="1" applyFill="1" applyAlignment="1">
      <alignment horizontal="left" vertical="center"/>
    </xf>
    <xf numFmtId="0" fontId="3" fillId="0" borderId="11" xfId="0" applyNumberFormat="1" applyFont="1" applyFill="1" applyBorder="1" applyAlignment="1" applyProtection="1">
      <alignment vertical="center"/>
    </xf>
    <xf numFmtId="0" fontId="3" fillId="0" borderId="11" xfId="0" applyNumberFormat="1" applyFont="1" applyFill="1" applyBorder="1" applyAlignment="1" applyProtection="1">
      <alignment horizontal="left" vertical="center"/>
    </xf>
    <xf numFmtId="0" fontId="3" fillId="0" borderId="11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77" fillId="0" borderId="40" xfId="0" applyFont="1" applyFill="1" applyBorder="1" applyAlignment="1">
      <alignment horizontal="center" vertical="center"/>
    </xf>
    <xf numFmtId="0" fontId="77" fillId="0" borderId="35" xfId="0" applyFont="1" applyFill="1" applyBorder="1" applyAlignment="1">
      <alignment horizontal="center" vertical="center"/>
    </xf>
    <xf numFmtId="0" fontId="32" fillId="0" borderId="16" xfId="0" applyNumberFormat="1" applyFont="1" applyFill="1" applyBorder="1" applyAlignment="1" applyProtection="1">
      <alignment horizontal="left" vertical="center"/>
    </xf>
    <xf numFmtId="3" fontId="25" fillId="26" borderId="11" xfId="0" applyNumberFormat="1" applyFont="1" applyFill="1" applyBorder="1" applyAlignment="1">
      <alignment horizontal="center" vertical="center"/>
    </xf>
    <xf numFmtId="190" fontId="25" fillId="26" borderId="11" xfId="0" applyNumberFormat="1" applyFont="1" applyFill="1" applyBorder="1" applyAlignment="1">
      <alignment horizontal="center" vertical="center"/>
    </xf>
    <xf numFmtId="0" fontId="25" fillId="26" borderId="11" xfId="0" applyFont="1" applyFill="1" applyBorder="1" applyAlignment="1">
      <alignment horizontal="center" vertical="center"/>
    </xf>
    <xf numFmtId="0" fontId="32" fillId="26" borderId="11" xfId="0" applyFont="1" applyFill="1" applyBorder="1" applyAlignment="1">
      <alignment horizontal="center" vertical="center"/>
    </xf>
    <xf numFmtId="0" fontId="25" fillId="26" borderId="11" xfId="0" applyFont="1" applyFill="1" applyBorder="1" applyAlignment="1">
      <alignment vertical="center"/>
    </xf>
    <xf numFmtId="4" fontId="25" fillId="26" borderId="11" xfId="0" applyNumberFormat="1" applyFont="1" applyFill="1" applyBorder="1" applyAlignment="1">
      <alignment horizontal="center" vertical="center"/>
    </xf>
    <xf numFmtId="0" fontId="25" fillId="26" borderId="11" xfId="0" applyFont="1" applyFill="1" applyBorder="1" applyAlignment="1">
      <alignment horizontal="left" vertical="center"/>
    </xf>
    <xf numFmtId="1" fontId="25" fillId="26" borderId="11" xfId="0" applyNumberFormat="1" applyFont="1" applyFill="1" applyBorder="1" applyAlignment="1">
      <alignment horizontal="center" vertical="center"/>
    </xf>
    <xf numFmtId="1" fontId="25" fillId="26" borderId="11" xfId="0" applyNumberFormat="1" applyFont="1" applyFill="1" applyBorder="1" applyAlignment="1">
      <alignment horizontal="center" vertical="center" shrinkToFit="1"/>
    </xf>
    <xf numFmtId="2" fontId="25" fillId="26" borderId="11" xfId="0" applyNumberFormat="1" applyFont="1" applyFill="1" applyBorder="1" applyAlignment="1">
      <alignment horizontal="center" vertical="center" shrinkToFit="1"/>
    </xf>
    <xf numFmtId="188" fontId="25" fillId="26" borderId="11" xfId="0" applyNumberFormat="1" applyFont="1" applyFill="1" applyBorder="1" applyAlignment="1">
      <alignment horizontal="center" vertical="center" shrinkToFit="1"/>
    </xf>
    <xf numFmtId="0" fontId="32" fillId="26" borderId="11" xfId="0" applyNumberFormat="1" applyFont="1" applyFill="1" applyBorder="1" applyAlignment="1" applyProtection="1"/>
    <xf numFmtId="0" fontId="32" fillId="26" borderId="0" xfId="0" applyNumberFormat="1" applyFont="1" applyFill="1" applyBorder="1" applyAlignment="1" applyProtection="1"/>
    <xf numFmtId="191" fontId="57" fillId="0" borderId="11" xfId="0" applyNumberFormat="1" applyFont="1" applyFill="1" applyBorder="1" applyAlignment="1">
      <alignment horizontal="left" vertical="center"/>
    </xf>
    <xf numFmtId="1" fontId="57" fillId="0" borderId="11" xfId="0" applyNumberFormat="1" applyFont="1" applyFill="1" applyBorder="1" applyAlignment="1">
      <alignment horizontal="center" vertical="center"/>
    </xf>
    <xf numFmtId="0" fontId="57" fillId="0" borderId="11" xfId="0" applyFont="1" applyFill="1" applyBorder="1" applyAlignment="1">
      <alignment horizontal="left" vertical="center"/>
    </xf>
    <xf numFmtId="190" fontId="25" fillId="0" borderId="11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85" fillId="26" borderId="11" xfId="0" applyNumberFormat="1" applyFont="1" applyFill="1" applyBorder="1" applyAlignment="1">
      <alignment horizontal="center" vertical="center"/>
    </xf>
    <xf numFmtId="190" fontId="92" fillId="26" borderId="11" xfId="0" applyNumberFormat="1" applyFont="1" applyFill="1" applyBorder="1" applyAlignment="1">
      <alignment horizontal="center" vertical="center"/>
    </xf>
    <xf numFmtId="191" fontId="57" fillId="0" borderId="11" xfId="0" applyNumberFormat="1" applyFont="1" applyFill="1" applyBorder="1" applyAlignment="1">
      <alignment horizontal="right" vertical="center"/>
    </xf>
    <xf numFmtId="3" fontId="57" fillId="0" borderId="11" xfId="0" applyNumberFormat="1" applyFont="1" applyFill="1" applyBorder="1" applyAlignment="1">
      <alignment horizontal="left" vertical="center"/>
    </xf>
    <xf numFmtId="0" fontId="55" fillId="0" borderId="0" xfId="0" applyFont="1" applyFill="1" applyAlignment="1">
      <alignment horizontal="center" vertical="center"/>
    </xf>
    <xf numFmtId="0" fontId="25" fillId="0" borderId="39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52" fillId="0" borderId="1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 shrinkToFit="1"/>
    </xf>
    <xf numFmtId="0" fontId="85" fillId="26" borderId="11" xfId="0" applyFont="1" applyFill="1" applyBorder="1" applyAlignment="1">
      <alignment horizontal="center" vertical="center"/>
    </xf>
    <xf numFmtId="0" fontId="91" fillId="0" borderId="11" xfId="0" applyNumberFormat="1" applyFont="1" applyFill="1" applyBorder="1" applyAlignment="1" applyProtection="1"/>
    <xf numFmtId="3" fontId="57" fillId="29" borderId="11" xfId="0" applyNumberFormat="1" applyFont="1" applyFill="1" applyBorder="1" applyAlignment="1">
      <alignment horizontal="center" vertical="center"/>
    </xf>
    <xf numFmtId="190" fontId="57" fillId="29" borderId="11" xfId="0" applyNumberFormat="1" applyFont="1" applyFill="1" applyBorder="1" applyAlignment="1">
      <alignment horizontal="center" vertical="center"/>
    </xf>
    <xf numFmtId="0" fontId="0" fillId="29" borderId="0" xfId="0" applyNumberFormat="1" applyFill="1" applyBorder="1" applyAlignment="1" applyProtection="1"/>
    <xf numFmtId="0" fontId="57" fillId="29" borderId="11" xfId="0" applyFont="1" applyFill="1" applyBorder="1" applyAlignment="1">
      <alignment horizontal="center" vertical="center"/>
    </xf>
    <xf numFmtId="0" fontId="57" fillId="29" borderId="11" xfId="0" applyFont="1" applyFill="1" applyBorder="1" applyAlignment="1">
      <alignment vertical="center"/>
    </xf>
    <xf numFmtId="0" fontId="3" fillId="29" borderId="11" xfId="0" applyNumberFormat="1" applyFont="1" applyFill="1" applyBorder="1" applyAlignment="1" applyProtection="1"/>
    <xf numFmtId="191" fontId="57" fillId="29" borderId="11" xfId="0" applyNumberFormat="1" applyFont="1" applyFill="1" applyBorder="1" applyAlignment="1">
      <alignment horizontal="center" vertical="center"/>
    </xf>
    <xf numFmtId="3" fontId="57" fillId="29" borderId="11" xfId="0" applyNumberFormat="1" applyFont="1" applyFill="1" applyBorder="1" applyAlignment="1">
      <alignment horizontal="right" vertical="center"/>
    </xf>
    <xf numFmtId="1" fontId="57" fillId="29" borderId="11" xfId="0" applyNumberFormat="1" applyFont="1" applyFill="1" applyBorder="1" applyAlignment="1">
      <alignment horizontal="left" vertical="center"/>
    </xf>
    <xf numFmtId="0" fontId="0" fillId="29" borderId="11" xfId="0" applyNumberFormat="1" applyFill="1" applyBorder="1" applyAlignment="1" applyProtection="1"/>
    <xf numFmtId="0" fontId="3" fillId="29" borderId="0" xfId="0" applyNumberFormat="1" applyFont="1" applyFill="1" applyBorder="1" applyAlignment="1" applyProtection="1"/>
    <xf numFmtId="0" fontId="0" fillId="0" borderId="44" xfId="0" applyNumberFormat="1" applyFill="1" applyBorder="1" applyAlignment="1" applyProtection="1"/>
    <xf numFmtId="0" fontId="52" fillId="0" borderId="11" xfId="0" applyFont="1" applyFill="1" applyBorder="1" applyAlignment="1">
      <alignment vertical="center"/>
    </xf>
    <xf numFmtId="190" fontId="92" fillId="0" borderId="11" xfId="0" applyNumberFormat="1" applyFont="1" applyFill="1" applyBorder="1" applyAlignment="1">
      <alignment horizontal="center" vertical="center"/>
    </xf>
    <xf numFmtId="0" fontId="84" fillId="26" borderId="11" xfId="0" applyFont="1" applyFill="1" applyBorder="1" applyAlignment="1">
      <alignment horizontal="center" vertical="center"/>
    </xf>
    <xf numFmtId="0" fontId="85" fillId="26" borderId="11" xfId="0" applyFont="1" applyFill="1" applyBorder="1" applyAlignment="1">
      <alignment vertical="center"/>
    </xf>
    <xf numFmtId="190" fontId="85" fillId="26" borderId="11" xfId="0" applyNumberFormat="1" applyFont="1" applyFill="1" applyBorder="1" applyAlignment="1">
      <alignment horizontal="center" vertical="center"/>
    </xf>
    <xf numFmtId="190" fontId="85" fillId="0" borderId="11" xfId="0" applyNumberFormat="1" applyFont="1" applyFill="1" applyBorder="1" applyAlignment="1">
      <alignment horizontal="center" vertical="center"/>
    </xf>
    <xf numFmtId="4" fontId="85" fillId="26" borderId="11" xfId="0" applyNumberFormat="1" applyFont="1" applyFill="1" applyBorder="1" applyAlignment="1">
      <alignment horizontal="center" vertical="center"/>
    </xf>
    <xf numFmtId="0" fontId="85" fillId="26" borderId="11" xfId="0" applyFont="1" applyFill="1" applyBorder="1" applyAlignment="1">
      <alignment horizontal="left" vertical="center"/>
    </xf>
    <xf numFmtId="1" fontId="85" fillId="26" borderId="11" xfId="0" applyNumberFormat="1" applyFont="1" applyFill="1" applyBorder="1" applyAlignment="1">
      <alignment horizontal="center" vertical="center"/>
    </xf>
    <xf numFmtId="2" fontId="85" fillId="26" borderId="11" xfId="0" applyNumberFormat="1" applyFont="1" applyFill="1" applyBorder="1" applyAlignment="1">
      <alignment horizontal="center" vertical="center" shrinkToFit="1"/>
    </xf>
    <xf numFmtId="190" fontId="93" fillId="0" borderId="11" xfId="0" applyNumberFormat="1" applyFont="1" applyFill="1" applyBorder="1" applyAlignment="1">
      <alignment horizontal="center" vertical="center"/>
    </xf>
    <xf numFmtId="190" fontId="96" fillId="0" borderId="11" xfId="0" applyNumberFormat="1" applyFont="1" applyFill="1" applyBorder="1" applyAlignment="1">
      <alignment horizontal="center" vertical="center"/>
    </xf>
    <xf numFmtId="0" fontId="32" fillId="26" borderId="11" xfId="0" applyNumberFormat="1" applyFont="1" applyFill="1" applyBorder="1" applyAlignment="1" applyProtection="1">
      <alignment vertical="center"/>
    </xf>
    <xf numFmtId="0" fontId="84" fillId="26" borderId="11" xfId="0" applyNumberFormat="1" applyFont="1" applyFill="1" applyBorder="1" applyAlignment="1" applyProtection="1">
      <alignment vertical="center"/>
    </xf>
    <xf numFmtId="0" fontId="32" fillId="26" borderId="0" xfId="0" applyNumberFormat="1" applyFont="1" applyFill="1" applyBorder="1" applyAlignment="1" applyProtection="1">
      <alignment vertical="center"/>
    </xf>
    <xf numFmtId="0" fontId="84" fillId="26" borderId="0" xfId="0" applyNumberFormat="1" applyFont="1" applyFill="1" applyBorder="1" applyAlignment="1" applyProtection="1"/>
    <xf numFmtId="0" fontId="114" fillId="0" borderId="39" xfId="0" applyFont="1" applyFill="1" applyBorder="1" applyAlignment="1">
      <alignment horizontal="center" vertical="center"/>
    </xf>
    <xf numFmtId="0" fontId="114" fillId="0" borderId="0" xfId="0" applyFont="1" applyFill="1" applyBorder="1" applyAlignment="1">
      <alignment horizontal="center" vertical="center"/>
    </xf>
    <xf numFmtId="0" fontId="114" fillId="0" borderId="24" xfId="0" applyFont="1" applyFill="1" applyBorder="1" applyAlignment="1">
      <alignment horizontal="center" vertical="center"/>
    </xf>
    <xf numFmtId="0" fontId="114" fillId="0" borderId="30" xfId="0" applyFont="1" applyFill="1" applyBorder="1" applyAlignment="1">
      <alignment horizontal="center" vertical="center"/>
    </xf>
    <xf numFmtId="0" fontId="114" fillId="0" borderId="31" xfId="0" applyFont="1" applyFill="1" applyBorder="1" applyAlignment="1">
      <alignment horizontal="center" vertical="center"/>
    </xf>
    <xf numFmtId="0" fontId="114" fillId="0" borderId="14" xfId="0" applyFont="1" applyFill="1" applyBorder="1" applyAlignment="1">
      <alignment horizontal="center" vertical="center" shrinkToFit="1"/>
    </xf>
    <xf numFmtId="0" fontId="114" fillId="0" borderId="15" xfId="0" applyFont="1" applyFill="1" applyBorder="1" applyAlignment="1">
      <alignment horizontal="center" vertical="center"/>
    </xf>
    <xf numFmtId="14" fontId="114" fillId="0" borderId="15" xfId="0" applyNumberFormat="1" applyFont="1" applyFill="1" applyBorder="1" applyAlignment="1">
      <alignment horizontal="center" vertical="center"/>
    </xf>
    <xf numFmtId="1" fontId="114" fillId="0" borderId="15" xfId="0" applyNumberFormat="1" applyFont="1" applyFill="1" applyBorder="1" applyAlignment="1">
      <alignment horizontal="center" vertical="center"/>
    </xf>
    <xf numFmtId="1" fontId="114" fillId="0" borderId="16" xfId="0" applyNumberFormat="1" applyFont="1" applyFill="1" applyBorder="1" applyAlignment="1">
      <alignment horizontal="center" vertical="center" shrinkToFit="1"/>
    </xf>
    <xf numFmtId="1" fontId="114" fillId="0" borderId="15" xfId="0" applyNumberFormat="1" applyFont="1" applyFill="1" applyBorder="1" applyAlignment="1">
      <alignment horizontal="center" vertical="center" shrinkToFit="1"/>
    </xf>
    <xf numFmtId="2" fontId="114" fillId="0" borderId="15" xfId="0" applyNumberFormat="1" applyFont="1" applyFill="1" applyBorder="1" applyAlignment="1">
      <alignment horizontal="center" vertical="center" shrinkToFit="1"/>
    </xf>
    <xf numFmtId="188" fontId="114" fillId="0" borderId="15" xfId="0" applyNumberFormat="1" applyFont="1" applyFill="1" applyBorder="1" applyAlignment="1">
      <alignment horizontal="center" vertical="center" shrinkToFit="1"/>
    </xf>
    <xf numFmtId="2" fontId="114" fillId="0" borderId="0" xfId="0" applyNumberFormat="1" applyFont="1" applyFill="1" applyBorder="1" applyAlignment="1">
      <alignment horizontal="center" vertical="center" shrinkToFit="1"/>
    </xf>
    <xf numFmtId="3" fontId="114" fillId="0" borderId="16" xfId="0" applyNumberFormat="1" applyFont="1" applyFill="1" applyBorder="1" applyAlignment="1">
      <alignment horizontal="center" vertical="center"/>
    </xf>
    <xf numFmtId="190" fontId="114" fillId="0" borderId="16" xfId="0" applyNumberFormat="1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vertical="center"/>
    </xf>
    <xf numFmtId="0" fontId="114" fillId="0" borderId="16" xfId="0" applyFont="1" applyFill="1" applyBorder="1" applyAlignment="1">
      <alignment horizontal="left" vertical="center"/>
    </xf>
    <xf numFmtId="1" fontId="114" fillId="0" borderId="16" xfId="0" applyNumberFormat="1" applyFont="1" applyFill="1" applyBorder="1" applyAlignment="1">
      <alignment horizontal="center" vertical="center"/>
    </xf>
    <xf numFmtId="2" fontId="114" fillId="0" borderId="16" xfId="0" applyNumberFormat="1" applyFont="1" applyFill="1" applyBorder="1" applyAlignment="1">
      <alignment horizontal="center" vertical="center" shrinkToFit="1"/>
    </xf>
    <xf numFmtId="188" fontId="114" fillId="0" borderId="16" xfId="0" applyNumberFormat="1" applyFont="1" applyFill="1" applyBorder="1" applyAlignment="1">
      <alignment horizontal="center" vertical="center" shrinkToFit="1"/>
    </xf>
    <xf numFmtId="3" fontId="114" fillId="26" borderId="11" xfId="0" applyNumberFormat="1" applyFont="1" applyFill="1" applyBorder="1" applyAlignment="1">
      <alignment horizontal="center" vertical="center"/>
    </xf>
    <xf numFmtId="0" fontId="114" fillId="26" borderId="11" xfId="0" applyFont="1" applyFill="1" applyBorder="1" applyAlignment="1">
      <alignment horizontal="center" vertical="center"/>
    </xf>
    <xf numFmtId="0" fontId="114" fillId="0" borderId="11" xfId="0" applyFont="1" applyFill="1" applyBorder="1" applyAlignment="1">
      <alignment vertical="center"/>
    </xf>
    <xf numFmtId="0" fontId="114" fillId="26" borderId="11" xfId="0" applyFont="1" applyFill="1" applyBorder="1" applyAlignment="1">
      <alignment vertical="center"/>
    </xf>
    <xf numFmtId="190" fontId="114" fillId="26" borderId="11" xfId="0" applyNumberFormat="1" applyFont="1" applyFill="1" applyBorder="1" applyAlignment="1">
      <alignment horizontal="center" vertical="center"/>
    </xf>
    <xf numFmtId="0" fontId="114" fillId="26" borderId="11" xfId="0" applyFont="1" applyFill="1" applyBorder="1" applyAlignment="1">
      <alignment horizontal="left" vertical="center"/>
    </xf>
    <xf numFmtId="190" fontId="114" fillId="0" borderId="11" xfId="0" applyNumberFormat="1" applyFont="1" applyFill="1" applyBorder="1" applyAlignment="1">
      <alignment horizontal="center" vertical="center"/>
    </xf>
    <xf numFmtId="3" fontId="114" fillId="0" borderId="11" xfId="0" applyNumberFormat="1" applyFont="1" applyFill="1" applyBorder="1" applyAlignment="1">
      <alignment horizontal="center" vertical="center"/>
    </xf>
    <xf numFmtId="4" fontId="114" fillId="26" borderId="11" xfId="0" applyNumberFormat="1" applyFont="1" applyFill="1" applyBorder="1" applyAlignment="1">
      <alignment horizontal="center" vertical="center"/>
    </xf>
    <xf numFmtId="1" fontId="114" fillId="26" borderId="11" xfId="0" applyNumberFormat="1" applyFont="1" applyFill="1" applyBorder="1" applyAlignment="1">
      <alignment horizontal="center" vertical="center"/>
    </xf>
    <xf numFmtId="2" fontId="114" fillId="26" borderId="11" xfId="0" applyNumberFormat="1" applyFont="1" applyFill="1" applyBorder="1" applyAlignment="1">
      <alignment horizontal="center" vertical="center" shrinkToFit="1"/>
    </xf>
    <xf numFmtId="0" fontId="114" fillId="0" borderId="11" xfId="0" applyFont="1" applyFill="1" applyBorder="1" applyAlignment="1">
      <alignment horizontal="left" vertical="center"/>
    </xf>
    <xf numFmtId="1" fontId="114" fillId="0" borderId="11" xfId="0" applyNumberFormat="1" applyFont="1" applyFill="1" applyBorder="1" applyAlignment="1">
      <alignment horizontal="center" vertical="center"/>
    </xf>
    <xf numFmtId="2" fontId="114" fillId="0" borderId="11" xfId="0" applyNumberFormat="1" applyFont="1" applyFill="1" applyBorder="1" applyAlignment="1">
      <alignment horizontal="center" vertical="center" shrinkToFit="1"/>
    </xf>
    <xf numFmtId="49" fontId="114" fillId="0" borderId="11" xfId="0" applyNumberFormat="1" applyFont="1" applyFill="1" applyBorder="1" applyAlignment="1">
      <alignment horizontal="center" vertical="center"/>
    </xf>
    <xf numFmtId="49" fontId="114" fillId="0" borderId="11" xfId="0" applyNumberFormat="1" applyFont="1" applyFill="1" applyBorder="1" applyAlignment="1">
      <alignment vertical="center"/>
    </xf>
    <xf numFmtId="1" fontId="114" fillId="0" borderId="11" xfId="0" applyNumberFormat="1" applyFont="1" applyFill="1" applyBorder="1" applyAlignment="1">
      <alignment horizontal="right" vertical="center"/>
    </xf>
    <xf numFmtId="191" fontId="114" fillId="0" borderId="11" xfId="0" applyNumberFormat="1" applyFont="1" applyFill="1" applyBorder="1" applyAlignment="1">
      <alignment horizontal="center" vertical="center"/>
    </xf>
    <xf numFmtId="3" fontId="114" fillId="0" borderId="11" xfId="0" applyNumberFormat="1" applyFont="1" applyFill="1" applyBorder="1" applyAlignment="1">
      <alignment horizontal="right" vertical="center"/>
    </xf>
    <xf numFmtId="1" fontId="114" fillId="0" borderId="11" xfId="0" applyNumberFormat="1" applyFont="1" applyFill="1" applyBorder="1" applyAlignment="1">
      <alignment horizontal="left" vertical="center"/>
    </xf>
    <xf numFmtId="1" fontId="114" fillId="0" borderId="11" xfId="0" applyNumberFormat="1" applyFont="1" applyFill="1" applyBorder="1" applyAlignment="1">
      <alignment horizontal="center" vertical="center" shrinkToFit="1"/>
    </xf>
    <xf numFmtId="188" fontId="114" fillId="0" borderId="11" xfId="0" applyNumberFormat="1" applyFont="1" applyFill="1" applyBorder="1" applyAlignment="1">
      <alignment horizontal="center" vertical="center" shrinkToFit="1"/>
    </xf>
    <xf numFmtId="0" fontId="114" fillId="0" borderId="0" xfId="0" applyFont="1" applyFill="1" applyAlignment="1">
      <alignment horizontal="center" vertical="center"/>
    </xf>
    <xf numFmtId="0" fontId="114" fillId="0" borderId="11" xfId="0" applyNumberFormat="1" applyFont="1" applyFill="1" applyBorder="1" applyAlignment="1" applyProtection="1"/>
    <xf numFmtId="0" fontId="114" fillId="0" borderId="0" xfId="0" applyFont="1" applyFill="1" applyBorder="1" applyAlignment="1">
      <alignment horizontal="center" vertical="center" shrinkToFit="1"/>
    </xf>
    <xf numFmtId="0" fontId="114" fillId="0" borderId="0" xfId="0" applyFont="1" applyFill="1" applyAlignment="1">
      <alignment horizontal="center" vertical="center" shrinkToFit="1"/>
    </xf>
    <xf numFmtId="0" fontId="114" fillId="0" borderId="27" xfId="0" applyFont="1" applyFill="1" applyBorder="1" applyAlignment="1">
      <alignment horizontal="center" vertical="center" shrinkToFit="1"/>
    </xf>
    <xf numFmtId="0" fontId="114" fillId="0" borderId="32" xfId="0" applyFont="1" applyFill="1" applyBorder="1" applyAlignment="1">
      <alignment horizontal="center" vertical="center" shrinkToFit="1"/>
    </xf>
    <xf numFmtId="0" fontId="114" fillId="0" borderId="29" xfId="0" applyFont="1" applyFill="1" applyBorder="1" applyAlignment="1">
      <alignment horizontal="left" vertical="center"/>
    </xf>
    <xf numFmtId="0" fontId="114" fillId="0" borderId="16" xfId="0" applyNumberFormat="1" applyFont="1" applyFill="1" applyBorder="1" applyAlignment="1" applyProtection="1">
      <alignment horizontal="left"/>
    </xf>
    <xf numFmtId="0" fontId="114" fillId="0" borderId="11" xfId="0" applyNumberFormat="1" applyFont="1" applyFill="1" applyBorder="1" applyAlignment="1" applyProtection="1">
      <alignment horizontal="center" vertical="center"/>
    </xf>
    <xf numFmtId="0" fontId="114" fillId="26" borderId="11" xfId="0" applyNumberFormat="1" applyFont="1" applyFill="1" applyBorder="1" applyAlignment="1" applyProtection="1">
      <alignment vertical="center"/>
    </xf>
    <xf numFmtId="0" fontId="114" fillId="26" borderId="11" xfId="0" applyNumberFormat="1" applyFont="1" applyFill="1" applyBorder="1" applyAlignment="1" applyProtection="1">
      <alignment horizontal="center" vertical="center"/>
    </xf>
    <xf numFmtId="0" fontId="114" fillId="26" borderId="0" xfId="0" applyNumberFormat="1" applyFont="1" applyFill="1" applyBorder="1" applyAlignment="1" applyProtection="1">
      <alignment horizontal="center"/>
    </xf>
    <xf numFmtId="0" fontId="114" fillId="26" borderId="11" xfId="0" applyNumberFormat="1" applyFont="1" applyFill="1" applyBorder="1" applyAlignment="1" applyProtection="1"/>
    <xf numFmtId="0" fontId="114" fillId="0" borderId="11" xfId="0" applyNumberFormat="1" applyFont="1" applyFill="1" applyBorder="1" applyAlignment="1" applyProtection="1">
      <alignment vertical="center"/>
    </xf>
    <xf numFmtId="0" fontId="114" fillId="0" borderId="11" xfId="0" applyNumberFormat="1" applyFont="1" applyFill="1" applyBorder="1" applyAlignment="1" applyProtection="1">
      <alignment horizontal="center"/>
    </xf>
    <xf numFmtId="0" fontId="114" fillId="0" borderId="11" xfId="0" applyNumberFormat="1" applyFont="1" applyFill="1" applyBorder="1" applyAlignment="1" applyProtection="1">
      <alignment horizontal="left" vertical="center"/>
    </xf>
    <xf numFmtId="0" fontId="114" fillId="0" borderId="0" xfId="0" applyNumberFormat="1" applyFont="1" applyFill="1" applyBorder="1" applyAlignment="1" applyProtection="1"/>
    <xf numFmtId="0" fontId="114" fillId="0" borderId="11" xfId="0" applyNumberFormat="1" applyFont="1" applyFill="1" applyBorder="1" applyAlignment="1" applyProtection="1">
      <alignment horizontal="left"/>
    </xf>
    <xf numFmtId="0" fontId="114" fillId="26" borderId="11" xfId="0" applyNumberFormat="1" applyFont="1" applyFill="1" applyBorder="1" applyAlignment="1" applyProtection="1">
      <alignment horizontal="left" vertical="center"/>
    </xf>
    <xf numFmtId="0" fontId="117" fillId="0" borderId="17" xfId="0" applyFont="1" applyFill="1" applyBorder="1" applyAlignment="1">
      <alignment horizontal="center" vertical="center" shrinkToFit="1"/>
    </xf>
    <xf numFmtId="0" fontId="117" fillId="0" borderId="18" xfId="0" applyFont="1" applyFill="1" applyBorder="1" applyAlignment="1">
      <alignment horizontal="center" vertical="center" shrinkToFit="1"/>
    </xf>
    <xf numFmtId="0" fontId="117" fillId="0" borderId="0" xfId="0" applyFont="1" applyFill="1" applyAlignment="1">
      <alignment horizontal="center" vertical="center"/>
    </xf>
    <xf numFmtId="0" fontId="117" fillId="0" borderId="20" xfId="0" applyFont="1" applyFill="1" applyBorder="1" applyAlignment="1">
      <alignment horizontal="left" vertical="center"/>
    </xf>
    <xf numFmtId="0" fontId="117" fillId="0" borderId="12" xfId="0" applyFont="1" applyFill="1" applyBorder="1" applyAlignment="1">
      <alignment horizontal="left" vertical="center"/>
    </xf>
    <xf numFmtId="0" fontId="117" fillId="0" borderId="0" xfId="0" applyFont="1" applyFill="1" applyBorder="1" applyAlignment="1">
      <alignment horizontal="left" vertical="center"/>
    </xf>
    <xf numFmtId="0" fontId="117" fillId="0" borderId="12" xfId="0" applyFont="1" applyFill="1" applyBorder="1" applyAlignment="1">
      <alignment horizontal="center" vertical="center"/>
    </xf>
    <xf numFmtId="0" fontId="117" fillId="0" borderId="21" xfId="0" applyFont="1" applyFill="1" applyBorder="1" applyAlignment="1">
      <alignment horizontal="left" vertical="center"/>
    </xf>
    <xf numFmtId="0" fontId="117" fillId="0" borderId="17" xfId="0" applyFont="1" applyFill="1" applyBorder="1" applyAlignment="1">
      <alignment horizontal="center" vertical="center"/>
    </xf>
    <xf numFmtId="0" fontId="117" fillId="0" borderId="0" xfId="0" applyFont="1" applyFill="1" applyBorder="1" applyAlignment="1">
      <alignment horizontal="center" vertical="center"/>
    </xf>
    <xf numFmtId="0" fontId="117" fillId="0" borderId="12" xfId="0" applyFont="1" applyFill="1" applyBorder="1" applyAlignment="1">
      <alignment horizontal="left" vertical="center" shrinkToFit="1"/>
    </xf>
    <xf numFmtId="1" fontId="117" fillId="0" borderId="12" xfId="0" applyNumberFormat="1" applyFont="1" applyFill="1" applyBorder="1" applyAlignment="1">
      <alignment horizontal="center" vertical="center" shrinkToFit="1"/>
    </xf>
    <xf numFmtId="0" fontId="117" fillId="0" borderId="12" xfId="0" applyFont="1" applyFill="1" applyBorder="1" applyAlignment="1">
      <alignment horizontal="center" vertical="center" shrinkToFit="1"/>
    </xf>
    <xf numFmtId="0" fontId="117" fillId="0" borderId="11" xfId="0" applyNumberFormat="1" applyFont="1" applyFill="1" applyBorder="1" applyAlignment="1" applyProtection="1"/>
    <xf numFmtId="0" fontId="117" fillId="0" borderId="0" xfId="0" applyFont="1" applyFill="1" applyBorder="1" applyAlignment="1">
      <alignment horizontal="center" vertical="center" shrinkToFit="1"/>
    </xf>
    <xf numFmtId="14" fontId="117" fillId="0" borderId="17" xfId="0" applyNumberFormat="1" applyFont="1" applyFill="1" applyBorder="1" applyAlignment="1">
      <alignment horizontal="left" vertical="center"/>
    </xf>
    <xf numFmtId="14" fontId="117" fillId="0" borderId="12" xfId="0" applyNumberFormat="1" applyFont="1" applyFill="1" applyBorder="1" applyAlignment="1">
      <alignment horizontal="left" vertical="center"/>
    </xf>
    <xf numFmtId="0" fontId="117" fillId="0" borderId="0" xfId="0" applyFont="1" applyFill="1" applyAlignment="1">
      <alignment horizontal="left" vertical="center"/>
    </xf>
    <xf numFmtId="0" fontId="116" fillId="0" borderId="0" xfId="0" applyFont="1" applyFill="1" applyAlignment="1">
      <alignment horizontal="left" vertical="center"/>
    </xf>
    <xf numFmtId="0" fontId="114" fillId="0" borderId="44" xfId="0" applyNumberFormat="1" applyFont="1" applyFill="1" applyBorder="1" applyAlignment="1" applyProtection="1">
      <alignment horizontal="center"/>
    </xf>
    <xf numFmtId="0" fontId="114" fillId="0" borderId="0" xfId="0" applyNumberFormat="1" applyFont="1" applyFill="1" applyBorder="1" applyAlignment="1" applyProtection="1">
      <alignment horizontal="center"/>
    </xf>
    <xf numFmtId="0" fontId="117" fillId="0" borderId="22" xfId="0" applyFont="1" applyFill="1" applyBorder="1" applyAlignment="1">
      <alignment horizontal="center" vertical="center"/>
    </xf>
    <xf numFmtId="49" fontId="114" fillId="0" borderId="11" xfId="0" applyNumberFormat="1" applyFont="1" applyFill="1" applyBorder="1" applyAlignment="1">
      <alignment horizontal="left" vertical="center"/>
    </xf>
    <xf numFmtId="0" fontId="117" fillId="0" borderId="15" xfId="0" applyFont="1" applyFill="1" applyBorder="1" applyAlignment="1">
      <alignment vertical="center"/>
    </xf>
    <xf numFmtId="0" fontId="114" fillId="0" borderId="0" xfId="0" applyFont="1" applyFill="1" applyAlignment="1">
      <alignment horizontal="left" vertical="center"/>
    </xf>
    <xf numFmtId="0" fontId="114" fillId="0" borderId="32" xfId="0" applyFont="1" applyFill="1" applyBorder="1" applyAlignment="1">
      <alignment horizontal="left" vertical="center" shrinkToFit="1"/>
    </xf>
    <xf numFmtId="0" fontId="114" fillId="0" borderId="44" xfId="0" applyNumberFormat="1" applyFont="1" applyFill="1" applyBorder="1" applyAlignment="1" applyProtection="1">
      <alignment horizontal="left" vertical="center"/>
    </xf>
    <xf numFmtId="4" fontId="120" fillId="0" borderId="13" xfId="0" applyNumberFormat="1" applyFont="1" applyFill="1" applyBorder="1" applyAlignment="1">
      <alignment horizontal="center" vertical="center" shrinkToFit="1"/>
    </xf>
    <xf numFmtId="0" fontId="120" fillId="0" borderId="11" xfId="0" applyFont="1" applyFill="1" applyBorder="1" applyAlignment="1">
      <alignment horizontal="center" vertical="center"/>
    </xf>
    <xf numFmtId="0" fontId="120" fillId="0" borderId="20" xfId="0" applyFont="1" applyFill="1" applyBorder="1" applyAlignment="1">
      <alignment horizontal="left" vertical="center"/>
    </xf>
    <xf numFmtId="0" fontId="120" fillId="0" borderId="12" xfId="0" applyFont="1" applyFill="1" applyBorder="1" applyAlignment="1">
      <alignment horizontal="left" vertical="center"/>
    </xf>
    <xf numFmtId="0" fontId="120" fillId="0" borderId="0" xfId="0" applyFont="1" applyFill="1" applyBorder="1" applyAlignment="1">
      <alignment horizontal="left" vertical="center"/>
    </xf>
    <xf numFmtId="0" fontId="120" fillId="0" borderId="12" xfId="0" applyFont="1" applyFill="1" applyBorder="1" applyAlignment="1">
      <alignment horizontal="center" vertical="center"/>
    </xf>
    <xf numFmtId="0" fontId="120" fillId="0" borderId="21" xfId="0" applyFont="1" applyFill="1" applyBorder="1" applyAlignment="1">
      <alignment horizontal="left" vertical="center"/>
    </xf>
    <xf numFmtId="0" fontId="120" fillId="0" borderId="0" xfId="0" applyFont="1" applyFill="1" applyBorder="1" applyAlignment="1">
      <alignment horizontal="center" vertical="center"/>
    </xf>
    <xf numFmtId="0" fontId="120" fillId="0" borderId="12" xfId="0" applyFont="1" applyFill="1" applyBorder="1" applyAlignment="1">
      <alignment horizontal="center" vertical="center" shrinkToFit="1"/>
    </xf>
    <xf numFmtId="0" fontId="120" fillId="0" borderId="0" xfId="0" applyFont="1" applyFill="1" applyBorder="1" applyAlignment="1">
      <alignment horizontal="center" vertical="center" shrinkToFit="1"/>
    </xf>
    <xf numFmtId="14" fontId="120" fillId="0" borderId="17" xfId="0" applyNumberFormat="1" applyFont="1" applyFill="1" applyBorder="1" applyAlignment="1">
      <alignment horizontal="left" vertical="center"/>
    </xf>
    <xf numFmtId="14" fontId="120" fillId="0" borderId="12" xfId="0" applyNumberFormat="1" applyFont="1" applyFill="1" applyBorder="1" applyAlignment="1">
      <alignment horizontal="left" vertical="center"/>
    </xf>
    <xf numFmtId="0" fontId="120" fillId="0" borderId="22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left" vertical="center"/>
    </xf>
    <xf numFmtId="0" fontId="120" fillId="0" borderId="13" xfId="0" applyFont="1" applyFill="1" applyBorder="1" applyAlignment="1">
      <alignment horizontal="center" vertical="center" shrinkToFit="1"/>
    </xf>
    <xf numFmtId="0" fontId="120" fillId="0" borderId="40" xfId="0" applyFont="1" applyFill="1" applyBorder="1" applyAlignment="1">
      <alignment horizontal="center" vertical="center"/>
    </xf>
    <xf numFmtId="0" fontId="120" fillId="0" borderId="35" xfId="0" applyFont="1" applyFill="1" applyBorder="1" applyAlignment="1">
      <alignment horizontal="center" vertical="center"/>
    </xf>
    <xf numFmtId="0" fontId="120" fillId="0" borderId="28" xfId="0" applyFont="1" applyFill="1" applyBorder="1" applyAlignment="1">
      <alignment horizontal="center" vertical="center" shrinkToFit="1"/>
    </xf>
    <xf numFmtId="0" fontId="120" fillId="0" borderId="14" xfId="0" applyFont="1" applyFill="1" applyBorder="1" applyAlignment="1">
      <alignment horizontal="center" vertical="center" shrinkToFit="1"/>
    </xf>
    <xf numFmtId="0" fontId="120" fillId="0" borderId="15" xfId="0" applyFont="1" applyFill="1" applyBorder="1" applyAlignment="1">
      <alignment horizontal="center" vertical="center"/>
    </xf>
    <xf numFmtId="14" fontId="120" fillId="0" borderId="15" xfId="0" applyNumberFormat="1" applyFont="1" applyFill="1" applyBorder="1" applyAlignment="1">
      <alignment horizontal="center" vertical="center"/>
    </xf>
    <xf numFmtId="0" fontId="120" fillId="0" borderId="23" xfId="0" applyFont="1" applyFill="1" applyBorder="1" applyAlignment="1">
      <alignment horizontal="center" vertical="center" shrinkToFit="1"/>
    </xf>
    <xf numFmtId="0" fontId="120" fillId="0" borderId="26" xfId="0" applyFont="1" applyFill="1" applyBorder="1" applyAlignment="1">
      <alignment horizontal="center" vertical="center" shrinkToFit="1"/>
    </xf>
    <xf numFmtId="14" fontId="120" fillId="0" borderId="13" xfId="0" applyNumberFormat="1" applyFont="1" applyFill="1" applyBorder="1" applyAlignment="1">
      <alignment horizontal="center" vertical="center" shrinkToFit="1"/>
    </xf>
    <xf numFmtId="1" fontId="120" fillId="0" borderId="13" xfId="0" applyNumberFormat="1" applyFont="1" applyFill="1" applyBorder="1" applyAlignment="1">
      <alignment horizontal="center" vertical="center" shrinkToFit="1"/>
    </xf>
    <xf numFmtId="0" fontId="120" fillId="0" borderId="0" xfId="0" applyFont="1" applyFill="1" applyAlignment="1">
      <alignment horizontal="center" vertical="center" shrinkToFit="1"/>
    </xf>
    <xf numFmtId="0" fontId="120" fillId="0" borderId="27" xfId="0" applyFont="1" applyFill="1" applyBorder="1" applyAlignment="1">
      <alignment horizontal="center" vertical="center" shrinkToFit="1"/>
    </xf>
    <xf numFmtId="0" fontId="120" fillId="0" borderId="33" xfId="0" applyFont="1" applyFill="1" applyBorder="1" applyAlignment="1">
      <alignment horizontal="center" vertical="center" shrinkToFit="1"/>
    </xf>
    <xf numFmtId="14" fontId="120" fillId="0" borderId="28" xfId="0" applyNumberFormat="1" applyFont="1" applyFill="1" applyBorder="1" applyAlignment="1">
      <alignment horizontal="center" vertical="center" shrinkToFit="1"/>
    </xf>
    <xf numFmtId="1" fontId="120" fillId="0" borderId="14" xfId="0" applyNumberFormat="1" applyFont="1" applyFill="1" applyBorder="1" applyAlignment="1">
      <alignment horizontal="center" vertical="center" shrinkToFit="1"/>
    </xf>
    <xf numFmtId="0" fontId="120" fillId="0" borderId="34" xfId="0" applyFont="1" applyFill="1" applyBorder="1" applyAlignment="1">
      <alignment horizontal="center" vertical="center" shrinkToFit="1"/>
    </xf>
    <xf numFmtId="2" fontId="114" fillId="0" borderId="45" xfId="0" applyNumberFormat="1" applyFont="1" applyFill="1" applyBorder="1" applyAlignment="1">
      <alignment horizontal="center" vertical="center" shrinkToFit="1"/>
    </xf>
    <xf numFmtId="2" fontId="120" fillId="0" borderId="11" xfId="0" applyNumberFormat="1" applyFont="1" applyFill="1" applyBorder="1" applyAlignment="1">
      <alignment horizontal="center" vertical="center" shrinkToFit="1"/>
    </xf>
    <xf numFmtId="0" fontId="114" fillId="0" borderId="39" xfId="0" applyNumberFormat="1" applyFont="1" applyFill="1" applyBorder="1" applyAlignment="1" applyProtection="1">
      <alignment horizontal="center"/>
    </xf>
    <xf numFmtId="0" fontId="114" fillId="26" borderId="11" xfId="0" applyNumberFormat="1" applyFont="1" applyFill="1" applyBorder="1" applyAlignment="1" applyProtection="1">
      <alignment horizontal="center"/>
    </xf>
    <xf numFmtId="0" fontId="114" fillId="26" borderId="0" xfId="0" applyNumberFormat="1" applyFont="1" applyFill="1" applyBorder="1" applyAlignment="1" applyProtection="1"/>
    <xf numFmtId="3" fontId="114" fillId="0" borderId="0" xfId="0" applyNumberFormat="1" applyFont="1" applyFill="1" applyBorder="1" applyAlignment="1" applyProtection="1"/>
    <xf numFmtId="187" fontId="114" fillId="0" borderId="0" xfId="0" applyNumberFormat="1" applyFont="1" applyFill="1" applyAlignment="1">
      <alignment horizontal="center" vertical="center"/>
    </xf>
    <xf numFmtId="3" fontId="114" fillId="0" borderId="0" xfId="0" applyNumberFormat="1" applyFont="1" applyFill="1" applyBorder="1" applyAlignment="1">
      <alignment horizontal="center" vertical="center"/>
    </xf>
    <xf numFmtId="0" fontId="120" fillId="0" borderId="0" xfId="0" applyFont="1" applyFill="1" applyAlignment="1">
      <alignment vertical="center"/>
    </xf>
    <xf numFmtId="0" fontId="120" fillId="0" borderId="19" xfId="0" applyFont="1" applyFill="1" applyBorder="1" applyAlignment="1">
      <alignment horizontal="center" vertical="center"/>
    </xf>
    <xf numFmtId="2" fontId="114" fillId="0" borderId="45" xfId="0" applyNumberFormat="1" applyFont="1" applyFill="1" applyBorder="1" applyAlignment="1">
      <alignment horizontal="left" vertical="center" shrinkToFit="1"/>
    </xf>
    <xf numFmtId="2" fontId="120" fillId="0" borderId="11" xfId="0" applyNumberFormat="1" applyFont="1" applyFill="1" applyBorder="1" applyAlignment="1">
      <alignment horizontal="left" vertical="center" shrinkToFit="1"/>
    </xf>
    <xf numFmtId="0" fontId="114" fillId="0" borderId="17" xfId="0" applyFont="1" applyFill="1" applyBorder="1" applyAlignment="1">
      <alignment horizontal="center" vertical="center" shrinkToFit="1"/>
    </xf>
    <xf numFmtId="0" fontId="114" fillId="0" borderId="18" xfId="0" applyFont="1" applyFill="1" applyBorder="1" applyAlignment="1">
      <alignment horizontal="center" vertical="center" shrinkToFit="1"/>
    </xf>
    <xf numFmtId="0" fontId="120" fillId="0" borderId="17" xfId="0" applyFont="1" applyFill="1" applyBorder="1" applyAlignment="1">
      <alignment horizontal="left" vertical="center"/>
    </xf>
    <xf numFmtId="0" fontId="114" fillId="0" borderId="12" xfId="0" applyFont="1" applyFill="1" applyBorder="1" applyAlignment="1">
      <alignment horizontal="left" vertical="center" shrinkToFit="1"/>
    </xf>
    <xf numFmtId="1" fontId="114" fillId="0" borderId="12" xfId="0" applyNumberFormat="1" applyFont="1" applyFill="1" applyBorder="1" applyAlignment="1">
      <alignment horizontal="center" vertical="center" shrinkToFit="1"/>
    </xf>
    <xf numFmtId="0" fontId="120" fillId="0" borderId="13" xfId="0" applyFont="1" applyFill="1" applyBorder="1" applyAlignment="1">
      <alignment horizontal="left" vertical="center" shrinkToFit="1"/>
    </xf>
    <xf numFmtId="2" fontId="114" fillId="0" borderId="19" xfId="0" applyNumberFormat="1" applyFont="1" applyFill="1" applyBorder="1" applyAlignment="1">
      <alignment horizontal="left" vertical="center" shrinkToFit="1"/>
    </xf>
    <xf numFmtId="0" fontId="114" fillId="0" borderId="15" xfId="0" applyFont="1" applyFill="1" applyBorder="1" applyAlignment="1">
      <alignment horizontal="left" vertical="center"/>
    </xf>
    <xf numFmtId="0" fontId="114" fillId="0" borderId="16" xfId="0" applyNumberFormat="1" applyFont="1" applyFill="1" applyBorder="1" applyAlignment="1" applyProtection="1">
      <alignment horizontal="left" vertical="center"/>
    </xf>
    <xf numFmtId="0" fontId="114" fillId="0" borderId="39" xfId="0" applyNumberFormat="1" applyFont="1" applyFill="1" applyBorder="1" applyAlignment="1" applyProtection="1">
      <alignment horizontal="left" vertical="center"/>
    </xf>
    <xf numFmtId="1" fontId="114" fillId="26" borderId="11" xfId="0" applyNumberFormat="1" applyFont="1" applyFill="1" applyBorder="1" applyAlignment="1">
      <alignment horizontal="center" vertical="center" shrinkToFit="1"/>
    </xf>
    <xf numFmtId="188" fontId="114" fillId="26" borderId="11" xfId="0" applyNumberFormat="1" applyFont="1" applyFill="1" applyBorder="1" applyAlignment="1">
      <alignment horizontal="center" vertical="center" shrinkToFit="1"/>
    </xf>
    <xf numFmtId="3" fontId="114" fillId="0" borderId="11" xfId="0" applyNumberFormat="1" applyFont="1" applyFill="1" applyBorder="1" applyAlignment="1">
      <alignment horizontal="left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190" fontId="119" fillId="61" borderId="11" xfId="0" applyNumberFormat="1" applyFont="1" applyFill="1" applyBorder="1" applyAlignment="1">
      <alignment horizontal="center" vertical="center"/>
    </xf>
    <xf numFmtId="49" fontId="25" fillId="26" borderId="11" xfId="0" applyNumberFormat="1" applyFont="1" applyFill="1" applyBorder="1" applyAlignment="1">
      <alignment horizontal="center" vertical="center"/>
    </xf>
    <xf numFmtId="0" fontId="121" fillId="26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115" fillId="0" borderId="0" xfId="0" applyFont="1" applyFill="1" applyAlignment="1">
      <alignment horizontal="center" vertical="center"/>
    </xf>
    <xf numFmtId="0" fontId="118" fillId="0" borderId="11" xfId="0" applyFont="1" applyFill="1" applyBorder="1" applyAlignment="1">
      <alignment horizontal="left" vertical="center"/>
    </xf>
    <xf numFmtId="0" fontId="85" fillId="0" borderId="11" xfId="0" applyFont="1" applyFill="1" applyBorder="1" applyAlignment="1">
      <alignment horizontal="left" vertical="center"/>
    </xf>
    <xf numFmtId="3" fontId="25" fillId="26" borderId="11" xfId="0" applyNumberFormat="1" applyFont="1" applyFill="1" applyBorder="1" applyAlignment="1">
      <alignment horizontal="left" vertical="center"/>
    </xf>
    <xf numFmtId="3" fontId="68" fillId="0" borderId="11" xfId="0" applyNumberFormat="1" applyFont="1" applyFill="1" applyBorder="1" applyAlignment="1">
      <alignment horizontal="left" vertical="center"/>
    </xf>
    <xf numFmtId="3" fontId="85" fillId="26" borderId="11" xfId="0" applyNumberFormat="1" applyFont="1" applyFill="1" applyBorder="1" applyAlignment="1">
      <alignment horizontal="left" vertical="center"/>
    </xf>
    <xf numFmtId="0" fontId="85" fillId="0" borderId="11" xfId="0" applyFont="1" applyFill="1" applyBorder="1" applyAlignment="1">
      <alignment horizontal="center" vertical="center"/>
    </xf>
    <xf numFmtId="0" fontId="84" fillId="0" borderId="11" xfId="0" applyNumberFormat="1" applyFont="1" applyFill="1" applyBorder="1" applyAlignment="1" applyProtection="1">
      <alignment vertical="center"/>
    </xf>
    <xf numFmtId="0" fontId="32" fillId="62" borderId="0" xfId="0" applyNumberFormat="1" applyFont="1" applyFill="1" applyBorder="1" applyAlignment="1" applyProtection="1">
      <alignment vertical="center"/>
    </xf>
    <xf numFmtId="1" fontId="114" fillId="63" borderId="16" xfId="0" applyNumberFormat="1" applyFont="1" applyFill="1" applyBorder="1" applyAlignment="1">
      <alignment horizontal="center" vertical="center" shrinkToFit="1"/>
    </xf>
    <xf numFmtId="2" fontId="114" fillId="63" borderId="16" xfId="0" applyNumberFormat="1" applyFont="1" applyFill="1" applyBorder="1" applyAlignment="1">
      <alignment horizontal="center" vertical="center" shrinkToFit="1"/>
    </xf>
    <xf numFmtId="188" fontId="114" fillId="63" borderId="16" xfId="0" applyNumberFormat="1" applyFont="1" applyFill="1" applyBorder="1" applyAlignment="1">
      <alignment horizontal="center" vertical="center" shrinkToFit="1"/>
    </xf>
    <xf numFmtId="3" fontId="85" fillId="63" borderId="11" xfId="0" applyNumberFormat="1" applyFont="1" applyFill="1" applyBorder="1" applyAlignment="1">
      <alignment horizontal="center" vertical="center"/>
    </xf>
    <xf numFmtId="190" fontId="85" fillId="63" borderId="11" xfId="0" applyNumberFormat="1" applyFont="1" applyFill="1" applyBorder="1" applyAlignment="1">
      <alignment horizontal="center" vertical="center"/>
    </xf>
    <xf numFmtId="190" fontId="93" fillId="63" borderId="11" xfId="0" applyNumberFormat="1" applyFont="1" applyFill="1" applyBorder="1" applyAlignment="1">
      <alignment horizontal="center" vertical="center"/>
    </xf>
    <xf numFmtId="0" fontId="85" fillId="63" borderId="11" xfId="0" applyFont="1" applyFill="1" applyBorder="1" applyAlignment="1">
      <alignment horizontal="center" vertical="center"/>
    </xf>
    <xf numFmtId="0" fontId="84" fillId="63" borderId="11" xfId="0" applyFont="1" applyFill="1" applyBorder="1" applyAlignment="1">
      <alignment horizontal="center" vertical="center"/>
    </xf>
    <xf numFmtId="0" fontId="85" fillId="63" borderId="11" xfId="0" applyFont="1" applyFill="1" applyBorder="1" applyAlignment="1">
      <alignment vertical="center"/>
    </xf>
    <xf numFmtId="0" fontId="85" fillId="63" borderId="11" xfId="0" applyFont="1" applyFill="1" applyBorder="1" applyAlignment="1">
      <alignment horizontal="left" vertical="center"/>
    </xf>
    <xf numFmtId="4" fontId="85" fillId="63" borderId="11" xfId="0" applyNumberFormat="1" applyFont="1" applyFill="1" applyBorder="1" applyAlignment="1">
      <alignment horizontal="center" vertical="center"/>
    </xf>
    <xf numFmtId="3" fontId="85" fillId="63" borderId="11" xfId="0" applyNumberFormat="1" applyFont="1" applyFill="1" applyBorder="1" applyAlignment="1">
      <alignment horizontal="left" vertical="center"/>
    </xf>
    <xf numFmtId="1" fontId="85" fillId="63" borderId="11" xfId="0" applyNumberFormat="1" applyFont="1" applyFill="1" applyBorder="1" applyAlignment="1">
      <alignment horizontal="center" vertical="center"/>
    </xf>
    <xf numFmtId="1" fontId="122" fillId="63" borderId="16" xfId="0" applyNumberFormat="1" applyFont="1" applyFill="1" applyBorder="1" applyAlignment="1">
      <alignment horizontal="center" vertical="center" shrinkToFit="1"/>
    </xf>
    <xf numFmtId="2" fontId="122" fillId="63" borderId="16" xfId="0" applyNumberFormat="1" applyFont="1" applyFill="1" applyBorder="1" applyAlignment="1">
      <alignment horizontal="center" vertical="center" shrinkToFit="1"/>
    </xf>
    <xf numFmtId="188" fontId="122" fillId="63" borderId="16" xfId="0" applyNumberFormat="1" applyFont="1" applyFill="1" applyBorder="1" applyAlignment="1">
      <alignment horizontal="center" vertical="center" shrinkToFit="1"/>
    </xf>
    <xf numFmtId="2" fontId="85" fillId="63" borderId="11" xfId="0" applyNumberFormat="1" applyFont="1" applyFill="1" applyBorder="1" applyAlignment="1">
      <alignment horizontal="center" vertical="center" shrinkToFit="1"/>
    </xf>
    <xf numFmtId="0" fontId="84" fillId="63" borderId="11" xfId="0" applyNumberFormat="1" applyFont="1" applyFill="1" applyBorder="1" applyAlignment="1" applyProtection="1">
      <alignment vertical="center"/>
    </xf>
    <xf numFmtId="0" fontId="84" fillId="63" borderId="0" xfId="0" applyNumberFormat="1" applyFont="1" applyFill="1" applyBorder="1" applyAlignment="1" applyProtection="1"/>
    <xf numFmtId="3" fontId="114" fillId="63" borderId="11" xfId="0" applyNumberFormat="1" applyFont="1" applyFill="1" applyBorder="1" applyAlignment="1">
      <alignment horizontal="center" vertical="center"/>
    </xf>
    <xf numFmtId="190" fontId="114" fillId="63" borderId="11" xfId="0" applyNumberFormat="1" applyFont="1" applyFill="1" applyBorder="1" applyAlignment="1">
      <alignment horizontal="center" vertical="center"/>
    </xf>
    <xf numFmtId="0" fontId="114" fillId="63" borderId="11" xfId="0" applyFont="1" applyFill="1" applyBorder="1" applyAlignment="1">
      <alignment horizontal="center" vertical="center"/>
    </xf>
    <xf numFmtId="0" fontId="114" fillId="63" borderId="11" xfId="0" applyFont="1" applyFill="1" applyBorder="1" applyAlignment="1">
      <alignment vertical="center"/>
    </xf>
    <xf numFmtId="0" fontId="114" fillId="63" borderId="11" xfId="0" applyFont="1" applyFill="1" applyBorder="1" applyAlignment="1">
      <alignment horizontal="left" vertical="center"/>
    </xf>
    <xf numFmtId="4" fontId="114" fillId="63" borderId="11" xfId="0" applyNumberFormat="1" applyFont="1" applyFill="1" applyBorder="1" applyAlignment="1">
      <alignment horizontal="center" vertical="center"/>
    </xf>
    <xf numFmtId="1" fontId="114" fillId="63" borderId="11" xfId="0" applyNumberFormat="1" applyFont="1" applyFill="1" applyBorder="1" applyAlignment="1">
      <alignment horizontal="center" vertical="center"/>
    </xf>
    <xf numFmtId="1" fontId="114" fillId="63" borderId="11" xfId="0" applyNumberFormat="1" applyFont="1" applyFill="1" applyBorder="1" applyAlignment="1">
      <alignment horizontal="center" vertical="center" shrinkToFit="1"/>
    </xf>
    <xf numFmtId="2" fontId="114" fillId="63" borderId="11" xfId="0" applyNumberFormat="1" applyFont="1" applyFill="1" applyBorder="1" applyAlignment="1">
      <alignment horizontal="center" vertical="center" shrinkToFit="1"/>
    </xf>
    <xf numFmtId="188" fontId="114" fillId="63" borderId="11" xfId="0" applyNumberFormat="1" applyFont="1" applyFill="1" applyBorder="1" applyAlignment="1">
      <alignment horizontal="center" vertical="center" shrinkToFit="1"/>
    </xf>
    <xf numFmtId="0" fontId="114" fillId="63" borderId="11" xfId="0" applyNumberFormat="1" applyFont="1" applyFill="1" applyBorder="1" applyAlignment="1" applyProtection="1"/>
    <xf numFmtId="0" fontId="114" fillId="63" borderId="11" xfId="0" applyNumberFormat="1" applyFont="1" applyFill="1" applyBorder="1" applyAlignment="1" applyProtection="1">
      <alignment horizontal="left" vertical="center"/>
    </xf>
    <xf numFmtId="0" fontId="114" fillId="63" borderId="0" xfId="0" applyNumberFormat="1" applyFont="1" applyFill="1" applyBorder="1" applyAlignment="1" applyProtection="1"/>
    <xf numFmtId="0" fontId="114" fillId="63" borderId="11" xfId="0" applyNumberFormat="1" applyFont="1" applyFill="1" applyBorder="1" applyAlignment="1" applyProtection="1">
      <alignment vertical="center"/>
    </xf>
    <xf numFmtId="0" fontId="114" fillId="63" borderId="0" xfId="0" applyNumberFormat="1" applyFont="1" applyFill="1" applyBorder="1" applyAlignment="1" applyProtection="1">
      <alignment vertical="center"/>
    </xf>
    <xf numFmtId="3" fontId="114" fillId="63" borderId="11" xfId="0" applyNumberFormat="1" applyFont="1" applyFill="1" applyBorder="1" applyAlignment="1">
      <alignment horizontal="left" vertical="center"/>
    </xf>
    <xf numFmtId="3" fontId="97" fillId="0" borderId="11" xfId="0" applyNumberFormat="1" applyFont="1" applyFill="1" applyBorder="1" applyAlignment="1">
      <alignment horizontal="center" vertical="center"/>
    </xf>
    <xf numFmtId="0" fontId="91" fillId="0" borderId="11" xfId="0" applyNumberFormat="1" applyFont="1" applyFill="1" applyBorder="1" applyAlignment="1" applyProtection="1">
      <alignment vertical="center"/>
    </xf>
    <xf numFmtId="190" fontId="25" fillId="61" borderId="11" xfId="0" applyNumberFormat="1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63" borderId="11" xfId="0" applyNumberFormat="1" applyFont="1" applyFill="1" applyBorder="1" applyAlignment="1" applyProtection="1">
      <alignment horizontal="center"/>
    </xf>
    <xf numFmtId="190" fontId="25" fillId="64" borderId="11" xfId="0" applyNumberFormat="1" applyFont="1" applyFill="1" applyBorder="1" applyAlignment="1">
      <alignment horizontal="center" vertical="center"/>
    </xf>
    <xf numFmtId="3" fontId="25" fillId="64" borderId="11" xfId="0" applyNumberFormat="1" applyFont="1" applyFill="1" applyBorder="1" applyAlignment="1">
      <alignment horizontal="center" vertical="center"/>
    </xf>
    <xf numFmtId="190" fontId="96" fillId="64" borderId="11" xfId="0" applyNumberFormat="1" applyFont="1" applyFill="1" applyBorder="1" applyAlignment="1">
      <alignment horizontal="center" vertical="center"/>
    </xf>
    <xf numFmtId="0" fontId="25" fillId="64" borderId="11" xfId="0" applyFont="1" applyFill="1" applyBorder="1" applyAlignment="1">
      <alignment horizontal="center" vertical="center"/>
    </xf>
    <xf numFmtId="0" fontId="32" fillId="64" borderId="11" xfId="0" applyFont="1" applyFill="1" applyBorder="1" applyAlignment="1">
      <alignment horizontal="center" vertical="center"/>
    </xf>
    <xf numFmtId="0" fontId="25" fillId="64" borderId="11" xfId="0" applyFont="1" applyFill="1" applyBorder="1" applyAlignment="1">
      <alignment vertical="center"/>
    </xf>
    <xf numFmtId="0" fontId="25" fillId="64" borderId="11" xfId="0" applyFont="1" applyFill="1" applyBorder="1" applyAlignment="1">
      <alignment horizontal="left" vertical="center"/>
    </xf>
    <xf numFmtId="4" fontId="25" fillId="64" borderId="11" xfId="0" applyNumberFormat="1" applyFont="1" applyFill="1" applyBorder="1" applyAlignment="1">
      <alignment horizontal="center" vertical="center"/>
    </xf>
    <xf numFmtId="3" fontId="25" fillId="64" borderId="11" xfId="0" applyNumberFormat="1" applyFont="1" applyFill="1" applyBorder="1" applyAlignment="1">
      <alignment horizontal="left" vertical="center"/>
    </xf>
    <xf numFmtId="1" fontId="25" fillId="64" borderId="11" xfId="0" applyNumberFormat="1" applyFont="1" applyFill="1" applyBorder="1" applyAlignment="1">
      <alignment horizontal="center" vertical="center"/>
    </xf>
    <xf numFmtId="2" fontId="25" fillId="64" borderId="11" xfId="0" applyNumberFormat="1" applyFont="1" applyFill="1" applyBorder="1" applyAlignment="1">
      <alignment horizontal="center" vertical="center" shrinkToFit="1"/>
    </xf>
    <xf numFmtId="0" fontId="32" fillId="64" borderId="11" xfId="0" applyNumberFormat="1" applyFont="1" applyFill="1" applyBorder="1" applyAlignment="1" applyProtection="1"/>
    <xf numFmtId="0" fontId="32" fillId="64" borderId="0" xfId="0" applyNumberFormat="1" applyFont="1" applyFill="1" applyBorder="1" applyAlignment="1" applyProtection="1"/>
    <xf numFmtId="1" fontId="25" fillId="64" borderId="11" xfId="0" applyNumberFormat="1" applyFont="1" applyFill="1" applyBorder="1" applyAlignment="1">
      <alignment horizontal="center" vertical="center" shrinkToFit="1"/>
    </xf>
    <xf numFmtId="188" fontId="25" fillId="64" borderId="11" xfId="0" applyNumberFormat="1" applyFont="1" applyFill="1" applyBorder="1" applyAlignment="1">
      <alignment horizontal="center" vertical="center" shrinkToFit="1"/>
    </xf>
    <xf numFmtId="4" fontId="114" fillId="0" borderId="11" xfId="0" applyNumberFormat="1" applyFont="1" applyFill="1" applyBorder="1" applyAlignment="1">
      <alignment horizontal="center" vertical="center"/>
    </xf>
    <xf numFmtId="0" fontId="114" fillId="64" borderId="11" xfId="0" applyFont="1" applyFill="1" applyBorder="1" applyAlignment="1">
      <alignment horizontal="left" vertical="center"/>
    </xf>
    <xf numFmtId="0" fontId="84" fillId="0" borderId="11" xfId="0" applyFont="1" applyFill="1" applyBorder="1" applyAlignment="1">
      <alignment horizontal="center" vertical="center"/>
    </xf>
    <xf numFmtId="0" fontId="85" fillId="0" borderId="11" xfId="0" applyFont="1" applyFill="1" applyBorder="1" applyAlignment="1">
      <alignment vertical="center"/>
    </xf>
    <xf numFmtId="4" fontId="85" fillId="0" borderId="11" xfId="0" applyNumberFormat="1" applyFont="1" applyFill="1" applyBorder="1" applyAlignment="1">
      <alignment horizontal="center" vertical="center"/>
    </xf>
    <xf numFmtId="3" fontId="85" fillId="0" borderId="11" xfId="0" applyNumberFormat="1" applyFont="1" applyFill="1" applyBorder="1" applyAlignment="1">
      <alignment horizontal="left" vertical="center"/>
    </xf>
    <xf numFmtId="1" fontId="85" fillId="0" borderId="11" xfId="0" applyNumberFormat="1" applyFont="1" applyFill="1" applyBorder="1" applyAlignment="1">
      <alignment horizontal="center" vertical="center"/>
    </xf>
    <xf numFmtId="2" fontId="85" fillId="0" borderId="11" xfId="0" applyNumberFormat="1" applyFont="1" applyFill="1" applyBorder="1" applyAlignment="1">
      <alignment horizontal="center" vertical="center" shrinkToFit="1"/>
    </xf>
    <xf numFmtId="3" fontId="25" fillId="62" borderId="11" xfId="0" applyNumberFormat="1" applyFont="1" applyFill="1" applyBorder="1" applyAlignment="1">
      <alignment horizontal="center" vertical="center"/>
    </xf>
    <xf numFmtId="190" fontId="25" fillId="62" borderId="11" xfId="0" applyNumberFormat="1" applyFont="1" applyFill="1" applyBorder="1" applyAlignment="1">
      <alignment horizontal="center" vertical="center"/>
    </xf>
    <xf numFmtId="190" fontId="96" fillId="62" borderId="11" xfId="0" applyNumberFormat="1" applyFont="1" applyFill="1" applyBorder="1" applyAlignment="1">
      <alignment horizontal="center" vertical="center"/>
    </xf>
    <xf numFmtId="0" fontId="25" fillId="62" borderId="11" xfId="0" applyFont="1" applyFill="1" applyBorder="1" applyAlignment="1">
      <alignment horizontal="center" vertical="center"/>
    </xf>
    <xf numFmtId="0" fontId="32" fillId="62" borderId="11" xfId="0" applyFont="1" applyFill="1" applyBorder="1" applyAlignment="1">
      <alignment horizontal="center" vertical="center"/>
    </xf>
    <xf numFmtId="0" fontId="25" fillId="62" borderId="11" xfId="0" applyFont="1" applyFill="1" applyBorder="1" applyAlignment="1">
      <alignment vertical="center"/>
    </xf>
    <xf numFmtId="0" fontId="25" fillId="62" borderId="11" xfId="0" applyFont="1" applyFill="1" applyBorder="1" applyAlignment="1">
      <alignment horizontal="left" vertical="center"/>
    </xf>
    <xf numFmtId="3" fontId="25" fillId="62" borderId="11" xfId="0" applyNumberFormat="1" applyFont="1" applyFill="1" applyBorder="1" applyAlignment="1">
      <alignment horizontal="right" vertical="center"/>
    </xf>
    <xf numFmtId="4" fontId="25" fillId="62" borderId="11" xfId="0" applyNumberFormat="1" applyFont="1" applyFill="1" applyBorder="1" applyAlignment="1">
      <alignment horizontal="center" vertical="center"/>
    </xf>
    <xf numFmtId="3" fontId="25" fillId="62" borderId="11" xfId="0" applyNumberFormat="1" applyFont="1" applyFill="1" applyBorder="1" applyAlignment="1">
      <alignment horizontal="left" vertical="center"/>
    </xf>
    <xf numFmtId="1" fontId="25" fillId="62" borderId="11" xfId="0" applyNumberFormat="1" applyFont="1" applyFill="1" applyBorder="1" applyAlignment="1">
      <alignment horizontal="center" vertical="center"/>
    </xf>
    <xf numFmtId="1" fontId="114" fillId="62" borderId="16" xfId="0" applyNumberFormat="1" applyFont="1" applyFill="1" applyBorder="1" applyAlignment="1">
      <alignment horizontal="center" vertical="center" shrinkToFit="1"/>
    </xf>
    <xf numFmtId="2" fontId="114" fillId="62" borderId="16" xfId="0" applyNumberFormat="1" applyFont="1" applyFill="1" applyBorder="1" applyAlignment="1">
      <alignment horizontal="center" vertical="center" shrinkToFit="1"/>
    </xf>
    <xf numFmtId="188" fontId="114" fillId="62" borderId="16" xfId="0" applyNumberFormat="1" applyFont="1" applyFill="1" applyBorder="1" applyAlignment="1">
      <alignment horizontal="center" vertical="center" shrinkToFit="1"/>
    </xf>
    <xf numFmtId="2" fontId="25" fillId="62" borderId="11" xfId="0" applyNumberFormat="1" applyFont="1" applyFill="1" applyBorder="1" applyAlignment="1">
      <alignment horizontal="center" vertical="center" shrinkToFit="1"/>
    </xf>
    <xf numFmtId="0" fontId="32" fillId="62" borderId="11" xfId="0" applyNumberFormat="1" applyFont="1" applyFill="1" applyBorder="1" applyAlignment="1" applyProtection="1">
      <alignment vertical="center"/>
    </xf>
    <xf numFmtId="0" fontId="32" fillId="62" borderId="0" xfId="0" applyNumberFormat="1" applyFont="1" applyFill="1" applyBorder="1" applyAlignment="1" applyProtection="1"/>
    <xf numFmtId="0" fontId="57" fillId="0" borderId="0" xfId="0" applyNumberFormat="1" applyFont="1" applyFill="1" applyBorder="1" applyAlignment="1" applyProtection="1">
      <alignment horizontal="left" vertical="center"/>
    </xf>
    <xf numFmtId="3" fontId="68" fillId="61" borderId="11" xfId="0" applyNumberFormat="1" applyFont="1" applyFill="1" applyBorder="1" applyAlignment="1">
      <alignment horizontal="center" vertical="center"/>
    </xf>
    <xf numFmtId="3" fontId="68" fillId="65" borderId="11" xfId="0" applyNumberFormat="1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right" vertical="center"/>
    </xf>
    <xf numFmtId="190" fontId="68" fillId="61" borderId="11" xfId="0" applyNumberFormat="1" applyFont="1" applyFill="1" applyBorder="1" applyAlignment="1">
      <alignment horizontal="center" vertical="center"/>
    </xf>
    <xf numFmtId="3" fontId="25" fillId="61" borderId="11" xfId="0" applyNumberFormat="1" applyFont="1" applyFill="1" applyBorder="1" applyAlignment="1">
      <alignment horizontal="center" vertical="center"/>
    </xf>
    <xf numFmtId="3" fontId="68" fillId="63" borderId="11" xfId="0" applyNumberFormat="1" applyFont="1" applyFill="1" applyBorder="1" applyAlignment="1">
      <alignment horizontal="center" vertical="center"/>
    </xf>
    <xf numFmtId="190" fontId="68" fillId="63" borderId="11" xfId="0" applyNumberFormat="1" applyFont="1" applyFill="1" applyBorder="1" applyAlignment="1">
      <alignment horizontal="center" vertical="center"/>
    </xf>
    <xf numFmtId="190" fontId="92" fillId="63" borderId="11" xfId="0" applyNumberFormat="1" applyFont="1" applyFill="1" applyBorder="1" applyAlignment="1">
      <alignment horizontal="center" vertical="center"/>
    </xf>
    <xf numFmtId="0" fontId="68" fillId="63" borderId="11" xfId="0" applyFont="1" applyFill="1" applyBorder="1" applyAlignment="1">
      <alignment horizontal="center" vertical="center"/>
    </xf>
    <xf numFmtId="0" fontId="3" fillId="63" borderId="11" xfId="0" applyFont="1" applyFill="1" applyBorder="1" applyAlignment="1">
      <alignment horizontal="center" vertical="center"/>
    </xf>
    <xf numFmtId="0" fontId="68" fillId="63" borderId="11" xfId="0" applyFont="1" applyFill="1" applyBorder="1" applyAlignment="1">
      <alignment vertical="center"/>
    </xf>
    <xf numFmtId="0" fontId="68" fillId="63" borderId="11" xfId="0" applyFont="1" applyFill="1" applyBorder="1" applyAlignment="1">
      <alignment horizontal="left" vertical="center"/>
    </xf>
    <xf numFmtId="190" fontId="68" fillId="63" borderId="11" xfId="0" applyNumberFormat="1" applyFont="1" applyFill="1" applyBorder="1" applyAlignment="1">
      <alignment horizontal="left" vertical="center"/>
    </xf>
    <xf numFmtId="3" fontId="123" fillId="63" borderId="11" xfId="0" applyNumberFormat="1" applyFont="1" applyFill="1" applyBorder="1" applyAlignment="1">
      <alignment horizontal="left" vertical="center"/>
    </xf>
    <xf numFmtId="4" fontId="68" fillId="63" borderId="11" xfId="0" applyNumberFormat="1" applyFont="1" applyFill="1" applyBorder="1" applyAlignment="1">
      <alignment horizontal="center" vertical="center"/>
    </xf>
    <xf numFmtId="3" fontId="68" fillId="63" borderId="11" xfId="0" applyNumberFormat="1" applyFont="1" applyFill="1" applyBorder="1" applyAlignment="1">
      <alignment horizontal="left" vertical="center"/>
    </xf>
    <xf numFmtId="1" fontId="68" fillId="63" borderId="11" xfId="0" applyNumberFormat="1" applyFont="1" applyFill="1" applyBorder="1" applyAlignment="1">
      <alignment horizontal="center" vertical="center"/>
    </xf>
    <xf numFmtId="2" fontId="68" fillId="63" borderId="11" xfId="0" applyNumberFormat="1" applyFont="1" applyFill="1" applyBorder="1" applyAlignment="1">
      <alignment horizontal="center" vertical="center" shrinkToFit="1"/>
    </xf>
    <xf numFmtId="0" fontId="3" fillId="63" borderId="11" xfId="0" applyNumberFormat="1" applyFont="1" applyFill="1" applyBorder="1" applyAlignment="1" applyProtection="1">
      <alignment vertical="center"/>
    </xf>
    <xf numFmtId="0" fontId="3" fillId="63" borderId="0" xfId="0" applyNumberFormat="1" applyFont="1" applyFill="1" applyBorder="1" applyAlignment="1" applyProtection="1"/>
    <xf numFmtId="3" fontId="68" fillId="0" borderId="11" xfId="364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 applyProtection="1">
      <alignment horizontal="left"/>
    </xf>
    <xf numFmtId="3" fontId="85" fillId="0" borderId="11" xfId="364" applyNumberFormat="1" applyFont="1" applyFill="1" applyBorder="1" applyAlignment="1">
      <alignment horizontal="center" vertical="center"/>
    </xf>
    <xf numFmtId="0" fontId="124" fillId="0" borderId="11" xfId="0" applyFont="1" applyFill="1" applyBorder="1" applyAlignment="1">
      <alignment horizontal="left" vertical="center"/>
    </xf>
    <xf numFmtId="0" fontId="125" fillId="0" borderId="11" xfId="0" applyNumberFormat="1" applyFont="1" applyFill="1" applyBorder="1" applyAlignment="1" applyProtection="1">
      <alignment vertical="center"/>
    </xf>
    <xf numFmtId="0" fontId="84" fillId="0" borderId="11" xfId="0" applyNumberFormat="1" applyFont="1" applyFill="1" applyBorder="1" applyAlignment="1" applyProtection="1">
      <alignment horizontal="left"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 applyProtection="1">
      <alignment horizontal="center" vertical="center"/>
    </xf>
    <xf numFmtId="3" fontId="68" fillId="62" borderId="11" xfId="0" applyNumberFormat="1" applyFont="1" applyFill="1" applyBorder="1" applyAlignment="1">
      <alignment horizontal="center" vertical="center"/>
    </xf>
    <xf numFmtId="190" fontId="68" fillId="62" borderId="11" xfId="0" applyNumberFormat="1" applyFont="1" applyFill="1" applyBorder="1" applyAlignment="1">
      <alignment horizontal="center" vertical="center"/>
    </xf>
    <xf numFmtId="190" fontId="92" fillId="62" borderId="11" xfId="0" applyNumberFormat="1" applyFont="1" applyFill="1" applyBorder="1" applyAlignment="1">
      <alignment horizontal="center" vertical="center"/>
    </xf>
    <xf numFmtId="0" fontId="68" fillId="62" borderId="11" xfId="0" applyFont="1" applyFill="1" applyBorder="1" applyAlignment="1">
      <alignment horizontal="center" vertical="center"/>
    </xf>
    <xf numFmtId="0" fontId="3" fillId="62" borderId="11" xfId="0" applyFont="1" applyFill="1" applyBorder="1" applyAlignment="1">
      <alignment horizontal="center" vertical="center"/>
    </xf>
    <xf numFmtId="0" fontId="68" fillId="62" borderId="11" xfId="0" applyFont="1" applyFill="1" applyBorder="1" applyAlignment="1">
      <alignment horizontal="left" vertical="center"/>
    </xf>
    <xf numFmtId="0" fontId="68" fillId="62" borderId="11" xfId="0" applyFont="1" applyFill="1" applyBorder="1" applyAlignment="1">
      <alignment vertical="center"/>
    </xf>
    <xf numFmtId="3" fontId="68" fillId="62" borderId="11" xfId="364" applyNumberFormat="1" applyFont="1" applyFill="1" applyBorder="1" applyAlignment="1">
      <alignment horizontal="center" vertical="center"/>
    </xf>
    <xf numFmtId="4" fontId="68" fillId="62" borderId="11" xfId="0" applyNumberFormat="1" applyFont="1" applyFill="1" applyBorder="1" applyAlignment="1">
      <alignment horizontal="center" vertical="center"/>
    </xf>
    <xf numFmtId="3" fontId="68" fillId="62" borderId="11" xfId="0" applyNumberFormat="1" applyFont="1" applyFill="1" applyBorder="1" applyAlignment="1">
      <alignment horizontal="left" vertical="center"/>
    </xf>
    <xf numFmtId="1" fontId="68" fillId="62" borderId="11" xfId="0" applyNumberFormat="1" applyFont="1" applyFill="1" applyBorder="1" applyAlignment="1">
      <alignment horizontal="center" vertical="center"/>
    </xf>
    <xf numFmtId="2" fontId="68" fillId="62" borderId="11" xfId="0" applyNumberFormat="1" applyFont="1" applyFill="1" applyBorder="1" applyAlignment="1">
      <alignment horizontal="center" vertical="center" shrinkToFit="1"/>
    </xf>
    <xf numFmtId="0" fontId="3" fillId="62" borderId="11" xfId="0" applyNumberFormat="1" applyFont="1" applyFill="1" applyBorder="1" applyAlignment="1" applyProtection="1">
      <alignment horizontal="left" vertical="center"/>
    </xf>
    <xf numFmtId="0" fontId="3" fillId="62" borderId="11" xfId="0" applyNumberFormat="1" applyFont="1" applyFill="1" applyBorder="1" applyAlignment="1" applyProtection="1">
      <alignment vertical="center"/>
    </xf>
    <xf numFmtId="0" fontId="3" fillId="62" borderId="0" xfId="0" applyNumberFormat="1" applyFont="1" applyFill="1" applyBorder="1" applyAlignment="1" applyProtection="1"/>
    <xf numFmtId="0" fontId="118" fillId="62" borderId="11" xfId="0" applyFont="1" applyFill="1" applyBorder="1" applyAlignment="1">
      <alignment horizontal="left" vertical="center"/>
    </xf>
    <xf numFmtId="0" fontId="71" fillId="0" borderId="0" xfId="0" applyNumberFormat="1" applyFont="1" applyFill="1" applyBorder="1" applyAlignment="1" applyProtection="1">
      <alignment horizontal="left" vertical="center"/>
    </xf>
    <xf numFmtId="0" fontId="3" fillId="26" borderId="11" xfId="0" applyNumberFormat="1" applyFont="1" applyFill="1" applyBorder="1" applyAlignment="1" applyProtection="1">
      <alignment vertical="center"/>
    </xf>
    <xf numFmtId="0" fontId="125" fillId="62" borderId="11" xfId="0" applyNumberFormat="1" applyFont="1" applyFill="1" applyBorder="1" applyAlignment="1" applyProtection="1">
      <alignment vertical="center"/>
    </xf>
    <xf numFmtId="0" fontId="127" fillId="0" borderId="11" xfId="0" applyNumberFormat="1" applyFont="1" applyFill="1" applyBorder="1" applyAlignment="1" applyProtection="1">
      <alignment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85" fillId="0" borderId="11" xfId="0" applyFont="1" applyFill="1" applyBorder="1" applyAlignment="1">
      <alignment horizontal="right" vertical="center"/>
    </xf>
    <xf numFmtId="0" fontId="114" fillId="0" borderId="11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49" fontId="128" fillId="0" borderId="11" xfId="0" applyNumberFormat="1" applyFont="1" applyFill="1" applyBorder="1" applyAlignment="1">
      <alignment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1" fontId="114" fillId="62" borderId="11" xfId="0" applyNumberFormat="1" applyFont="1" applyFill="1" applyBorder="1" applyAlignment="1">
      <alignment horizontal="center" vertical="center" shrinkToFit="1"/>
    </xf>
    <xf numFmtId="2" fontId="114" fillId="62" borderId="11" xfId="0" applyNumberFormat="1" applyFont="1" applyFill="1" applyBorder="1" applyAlignment="1">
      <alignment horizontal="center" vertical="center" shrinkToFit="1"/>
    </xf>
    <xf numFmtId="188" fontId="114" fillId="62" borderId="11" xfId="0" applyNumberFormat="1" applyFont="1" applyFill="1" applyBorder="1" applyAlignment="1">
      <alignment horizontal="center" vertical="center" shrinkToFit="1"/>
    </xf>
    <xf numFmtId="0" fontId="3" fillId="62" borderId="11" xfId="0" applyNumberFormat="1" applyFont="1" applyFill="1" applyBorder="1" applyAlignment="1" applyProtection="1">
      <alignment horizontal="center" vertical="center"/>
    </xf>
    <xf numFmtId="0" fontId="84" fillId="0" borderId="11" xfId="0" applyNumberFormat="1" applyFont="1" applyFill="1" applyBorder="1" applyAlignment="1" applyProtection="1">
      <alignment horizontal="center" vertical="center"/>
    </xf>
    <xf numFmtId="0" fontId="129" fillId="0" borderId="11" xfId="0" applyFont="1" applyFill="1" applyBorder="1" applyAlignment="1">
      <alignment horizontal="center" vertical="center"/>
    </xf>
    <xf numFmtId="0" fontId="130" fillId="0" borderId="11" xfId="0" applyFont="1" applyFill="1" applyBorder="1" applyAlignment="1">
      <alignment horizontal="center" vertical="center"/>
    </xf>
    <xf numFmtId="0" fontId="126" fillId="0" borderId="11" xfId="0" applyNumberFormat="1" applyFont="1" applyFill="1" applyBorder="1" applyAlignment="1" applyProtection="1">
      <alignment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3" fontId="97" fillId="64" borderId="11" xfId="0" applyNumberFormat="1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31" fillId="0" borderId="11" xfId="0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91" fillId="0" borderId="11" xfId="0" applyNumberFormat="1" applyFont="1" applyFill="1" applyBorder="1" applyAlignment="1" applyProtection="1">
      <alignment horizontal="left" vertical="center"/>
    </xf>
    <xf numFmtId="3" fontId="68" fillId="0" borderId="11" xfId="0" applyNumberFormat="1" applyFont="1" applyFill="1" applyBorder="1" applyAlignment="1">
      <alignment horizontal="right" vertical="center"/>
    </xf>
    <xf numFmtId="0" fontId="132" fillId="0" borderId="11" xfId="0" applyNumberFormat="1" applyFont="1" applyFill="1" applyBorder="1" applyAlignment="1" applyProtection="1">
      <alignment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33" fillId="0" borderId="11" xfId="0" applyNumberFormat="1" applyFont="1" applyFill="1" applyBorder="1" applyAlignment="1" applyProtection="1">
      <alignment horizontal="left" vertical="center"/>
    </xf>
    <xf numFmtId="0" fontId="134" fillId="0" borderId="11" xfId="0" applyNumberFormat="1" applyFont="1" applyFill="1" applyBorder="1" applyAlignment="1" applyProtection="1">
      <alignment vertical="center"/>
    </xf>
    <xf numFmtId="1" fontId="114" fillId="61" borderId="16" xfId="0" applyNumberFormat="1" applyFont="1" applyFill="1" applyBorder="1" applyAlignment="1">
      <alignment horizontal="center" vertical="center" shrinkToFit="1"/>
    </xf>
    <xf numFmtId="2" fontId="114" fillId="61" borderId="16" xfId="0" applyNumberFormat="1" applyFont="1" applyFill="1" applyBorder="1" applyAlignment="1">
      <alignment horizontal="center" vertical="center" shrinkToFit="1"/>
    </xf>
    <xf numFmtId="188" fontId="114" fillId="61" borderId="16" xfId="0" applyNumberFormat="1" applyFont="1" applyFill="1" applyBorder="1" applyAlignment="1">
      <alignment horizontal="center" vertical="center" shrinkToFit="1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33" fillId="0" borderId="11" xfId="0" applyNumberFormat="1" applyFont="1" applyFill="1" applyBorder="1" applyAlignment="1" applyProtection="1">
      <alignment vertical="center"/>
    </xf>
    <xf numFmtId="2" fontId="114" fillId="0" borderId="11" xfId="0" applyNumberFormat="1" applyFont="1" applyFill="1" applyBorder="1" applyAlignment="1">
      <alignment horizontal="center" shrinkToFit="1"/>
    </xf>
    <xf numFmtId="0" fontId="114" fillId="0" borderId="11" xfId="0" applyFont="1" applyFill="1" applyBorder="1" applyAlignment="1">
      <alignment horizontal="left"/>
    </xf>
    <xf numFmtId="0" fontId="114" fillId="0" borderId="11" xfId="0" applyFont="1" applyFill="1" applyBorder="1" applyAlignment="1">
      <alignment horizontal="center"/>
    </xf>
    <xf numFmtId="1" fontId="114" fillId="0" borderId="11" xfId="0" applyNumberFormat="1" applyFont="1" applyFill="1" applyBorder="1" applyAlignment="1">
      <alignment horizontal="center"/>
    </xf>
    <xf numFmtId="3" fontId="68" fillId="64" borderId="11" xfId="0" applyNumberFormat="1" applyFont="1" applyFill="1" applyBorder="1" applyAlignment="1">
      <alignment horizontal="center" vertical="center"/>
    </xf>
    <xf numFmtId="190" fontId="68" fillId="64" borderId="11" xfId="0" applyNumberFormat="1" applyFont="1" applyFill="1" applyBorder="1" applyAlignment="1">
      <alignment horizontal="center" vertical="center"/>
    </xf>
    <xf numFmtId="190" fontId="92" fillId="64" borderId="11" xfId="0" applyNumberFormat="1" applyFont="1" applyFill="1" applyBorder="1" applyAlignment="1">
      <alignment horizontal="center" vertical="center"/>
    </xf>
    <xf numFmtId="0" fontId="68" fillId="64" borderId="11" xfId="0" applyFont="1" applyFill="1" applyBorder="1" applyAlignment="1">
      <alignment horizontal="center" vertical="center"/>
    </xf>
    <xf numFmtId="0" fontId="3" fillId="64" borderId="11" xfId="0" applyFont="1" applyFill="1" applyBorder="1" applyAlignment="1">
      <alignment horizontal="center" vertical="center"/>
    </xf>
    <xf numFmtId="0" fontId="68" fillId="64" borderId="11" xfId="0" applyFont="1" applyFill="1" applyBorder="1" applyAlignment="1">
      <alignment horizontal="left" vertical="center"/>
    </xf>
    <xf numFmtId="0" fontId="68" fillId="64" borderId="11" xfId="0" applyFont="1" applyFill="1" applyBorder="1" applyAlignment="1">
      <alignment vertical="center"/>
    </xf>
    <xf numFmtId="3" fontId="68" fillId="64" borderId="11" xfId="364" applyNumberFormat="1" applyFont="1" applyFill="1" applyBorder="1" applyAlignment="1">
      <alignment horizontal="center" vertical="center"/>
    </xf>
    <xf numFmtId="0" fontId="68" fillId="64" borderId="11" xfId="0" applyFont="1" applyFill="1" applyBorder="1" applyAlignment="1">
      <alignment horizontal="right" vertical="center"/>
    </xf>
    <xf numFmtId="4" fontId="68" fillId="64" borderId="11" xfId="0" applyNumberFormat="1" applyFont="1" applyFill="1" applyBorder="1" applyAlignment="1">
      <alignment horizontal="center" vertical="center"/>
    </xf>
    <xf numFmtId="3" fontId="68" fillId="64" borderId="11" xfId="0" applyNumberFormat="1" applyFont="1" applyFill="1" applyBorder="1" applyAlignment="1">
      <alignment horizontal="left" vertical="center"/>
    </xf>
    <xf numFmtId="0" fontId="118" fillId="64" borderId="11" xfId="0" applyFont="1" applyFill="1" applyBorder="1" applyAlignment="1">
      <alignment horizontal="left" vertical="center"/>
    </xf>
    <xf numFmtId="1" fontId="68" fillId="64" borderId="11" xfId="0" applyNumberFormat="1" applyFont="1" applyFill="1" applyBorder="1" applyAlignment="1">
      <alignment horizontal="center" vertical="center"/>
    </xf>
    <xf numFmtId="2" fontId="68" fillId="64" borderId="11" xfId="0" applyNumberFormat="1" applyFont="1" applyFill="1" applyBorder="1" applyAlignment="1">
      <alignment horizontal="center" vertical="center" shrinkToFit="1"/>
    </xf>
    <xf numFmtId="0" fontId="3" fillId="64" borderId="11" xfId="0" applyNumberFormat="1" applyFont="1" applyFill="1" applyBorder="1" applyAlignment="1" applyProtection="1">
      <alignment horizontal="left" vertical="center"/>
    </xf>
    <xf numFmtId="0" fontId="3" fillId="64" borderId="11" xfId="0" applyNumberFormat="1" applyFont="1" applyFill="1" applyBorder="1" applyAlignment="1" applyProtection="1">
      <alignment vertical="center"/>
    </xf>
    <xf numFmtId="0" fontId="125" fillId="64" borderId="11" xfId="0" applyNumberFormat="1" applyFont="1" applyFill="1" applyBorder="1" applyAlignment="1" applyProtection="1">
      <alignment vertical="center"/>
    </xf>
    <xf numFmtId="0" fontId="3" fillId="64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3" fontId="135" fillId="0" borderId="11" xfId="0" applyNumberFormat="1" applyFont="1" applyFill="1" applyBorder="1" applyAlignment="1">
      <alignment horizontal="right" vertical="center"/>
    </xf>
    <xf numFmtId="0" fontId="68" fillId="0" borderId="11" xfId="0" applyFont="1" applyFill="1" applyBorder="1" applyAlignment="1">
      <alignment horizontal="left"/>
    </xf>
    <xf numFmtId="0" fontId="68" fillId="0" borderId="11" xfId="0" applyFont="1" applyFill="1" applyBorder="1" applyAlignment="1">
      <alignment horizontal="center"/>
    </xf>
    <xf numFmtId="1" fontId="68" fillId="0" borderId="11" xfId="0" applyNumberFormat="1" applyFont="1" applyFill="1" applyBorder="1" applyAlignment="1">
      <alignment horizontal="center"/>
    </xf>
    <xf numFmtId="1" fontId="114" fillId="0" borderId="11" xfId="0" applyNumberFormat="1" applyFont="1" applyFill="1" applyBorder="1" applyAlignment="1">
      <alignment horizontal="center" shrinkToFit="1"/>
    </xf>
    <xf numFmtId="188" fontId="114" fillId="0" borderId="11" xfId="0" applyNumberFormat="1" applyFont="1" applyFill="1" applyBorder="1" applyAlignment="1">
      <alignment horizontal="center" shrinkToFit="1"/>
    </xf>
    <xf numFmtId="2" fontId="68" fillId="0" borderId="11" xfId="0" applyNumberFormat="1" applyFont="1" applyFill="1" applyBorder="1" applyAlignment="1">
      <alignment horizontal="center" shrinkToFit="1"/>
    </xf>
    <xf numFmtId="0" fontId="134" fillId="0" borderId="11" xfId="0" applyNumberFormat="1" applyFont="1" applyFill="1" applyBorder="1" applyAlignment="1" applyProtection="1"/>
    <xf numFmtId="49" fontId="114" fillId="0" borderId="11" xfId="0" applyNumberFormat="1" applyFont="1" applyFill="1" applyBorder="1" applyAlignment="1"/>
    <xf numFmtId="1" fontId="114" fillId="0" borderId="11" xfId="0" applyNumberFormat="1" applyFont="1" applyFill="1" applyBorder="1" applyAlignment="1">
      <alignment horizontal="left"/>
    </xf>
    <xf numFmtId="1" fontId="114" fillId="0" borderId="11" xfId="0" applyNumberFormat="1" applyFont="1" applyFill="1" applyBorder="1" applyAlignment="1">
      <alignment horizontal="right"/>
    </xf>
    <xf numFmtId="49" fontId="136" fillId="0" borderId="11" xfId="0" applyNumberFormat="1" applyFont="1" applyFill="1" applyBorder="1" applyAlignment="1">
      <alignment vertical="center"/>
    </xf>
    <xf numFmtId="0" fontId="114" fillId="0" borderId="11" xfId="0" applyFont="1" applyFill="1" applyBorder="1" applyAlignment="1">
      <alignment horizontal="center" vertical="center"/>
    </xf>
    <xf numFmtId="0" fontId="84" fillId="0" borderId="0" xfId="0" applyNumberFormat="1" applyFont="1" applyFill="1" applyBorder="1" applyAlignment="1" applyProtection="1">
      <alignment vertical="center"/>
    </xf>
    <xf numFmtId="3" fontId="85" fillId="0" borderId="11" xfId="0" applyNumberFormat="1" applyFont="1" applyFill="1" applyBorder="1" applyAlignment="1">
      <alignment horizontal="right" vertical="center"/>
    </xf>
    <xf numFmtId="0" fontId="68" fillId="62" borderId="11" xfId="0" applyFont="1" applyFill="1" applyBorder="1" applyAlignment="1">
      <alignment horizontal="right" vertical="center"/>
    </xf>
    <xf numFmtId="0" fontId="68" fillId="62" borderId="11" xfId="0" applyFont="1" applyFill="1" applyBorder="1" applyAlignment="1">
      <alignment horizontal="left"/>
    </xf>
    <xf numFmtId="0" fontId="68" fillId="62" borderId="11" xfId="0" applyFont="1" applyFill="1" applyBorder="1" applyAlignment="1">
      <alignment horizontal="center"/>
    </xf>
    <xf numFmtId="1" fontId="68" fillId="62" borderId="11" xfId="0" applyNumberFormat="1" applyFont="1" applyFill="1" applyBorder="1" applyAlignment="1">
      <alignment horizontal="center"/>
    </xf>
    <xf numFmtId="2" fontId="68" fillId="62" borderId="11" xfId="0" applyNumberFormat="1" applyFont="1" applyFill="1" applyBorder="1" applyAlignment="1">
      <alignment horizontal="center" shrinkToFit="1"/>
    </xf>
    <xf numFmtId="0" fontId="3" fillId="62" borderId="11" xfId="0" applyNumberFormat="1" applyFont="1" applyFill="1" applyBorder="1" applyAlignment="1" applyProtection="1">
      <alignment horizontal="left"/>
    </xf>
    <xf numFmtId="0" fontId="3" fillId="62" borderId="11" xfId="0" applyNumberFormat="1" applyFont="1" applyFill="1" applyBorder="1" applyAlignment="1" applyProtection="1"/>
    <xf numFmtId="3" fontId="68" fillId="62" borderId="11" xfId="0" applyNumberFormat="1" applyFont="1" applyFill="1" applyBorder="1" applyAlignment="1">
      <alignment horizontal="right" vertical="center"/>
    </xf>
    <xf numFmtId="0" fontId="118" fillId="62" borderId="11" xfId="0" applyFont="1" applyFill="1" applyBorder="1" applyAlignment="1">
      <alignment horizontal="left"/>
    </xf>
    <xf numFmtId="0" fontId="91" fillId="62" borderId="11" xfId="0" applyNumberFormat="1" applyFont="1" applyFill="1" applyBorder="1" applyAlignment="1" applyProtection="1"/>
    <xf numFmtId="0" fontId="3" fillId="62" borderId="0" xfId="0" applyNumberFormat="1" applyFont="1" applyFill="1" applyBorder="1" applyAlignment="1" applyProtection="1">
      <alignment vertical="center"/>
    </xf>
    <xf numFmtId="0" fontId="85" fillId="0" borderId="11" xfId="0" applyFont="1" applyFill="1" applyBorder="1" applyAlignment="1">
      <alignment horizontal="left"/>
    </xf>
    <xf numFmtId="0" fontId="85" fillId="0" borderId="11" xfId="0" applyFont="1" applyFill="1" applyBorder="1" applyAlignment="1">
      <alignment horizontal="center"/>
    </xf>
    <xf numFmtId="1" fontId="85" fillId="0" borderId="11" xfId="0" applyNumberFormat="1" applyFont="1" applyFill="1" applyBorder="1" applyAlignment="1">
      <alignment horizontal="center"/>
    </xf>
    <xf numFmtId="2" fontId="85" fillId="0" borderId="11" xfId="0" applyNumberFormat="1" applyFont="1" applyFill="1" applyBorder="1" applyAlignment="1">
      <alignment horizontal="center" shrinkToFit="1"/>
    </xf>
    <xf numFmtId="0" fontId="84" fillId="0" borderId="11" xfId="0" applyNumberFormat="1" applyFont="1" applyFill="1" applyBorder="1" applyAlignment="1" applyProtection="1">
      <alignment horizontal="left"/>
    </xf>
    <xf numFmtId="0" fontId="84" fillId="0" borderId="11" xfId="0" applyNumberFormat="1" applyFont="1" applyFill="1" applyBorder="1" applyAlignment="1" applyProtection="1"/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37" fillId="0" borderId="0" xfId="0" applyFont="1" applyFill="1" applyAlignment="1">
      <alignment horizontal="left" vertical="center"/>
    </xf>
    <xf numFmtId="3" fontId="118" fillId="0" borderId="11" xfId="0" applyNumberFormat="1" applyFont="1" applyFill="1" applyBorder="1" applyAlignment="1">
      <alignment horizontal="right" vertical="center"/>
    </xf>
    <xf numFmtId="3" fontId="140" fillId="0" borderId="11" xfId="0" applyNumberFormat="1" applyFont="1" applyFill="1" applyBorder="1" applyAlignment="1">
      <alignment horizontal="center" vertical="center"/>
    </xf>
    <xf numFmtId="3" fontId="140" fillId="64" borderId="11" xfId="0" applyNumberFormat="1" applyFont="1" applyFill="1" applyBorder="1" applyAlignment="1">
      <alignment horizontal="center" vertical="center"/>
    </xf>
    <xf numFmtId="1" fontId="68" fillId="0" borderId="11" xfId="0" applyNumberFormat="1" applyFont="1" applyFill="1" applyBorder="1" applyAlignment="1">
      <alignment horizontal="center" vertical="center" shrinkToFit="1"/>
    </xf>
    <xf numFmtId="188" fontId="68" fillId="0" borderId="11" xfId="0" applyNumberFormat="1" applyFont="1" applyFill="1" applyBorder="1" applyAlignment="1">
      <alignment horizontal="center" vertical="center" shrinkToFit="1"/>
    </xf>
    <xf numFmtId="3" fontId="135" fillId="0" borderId="11" xfId="0" applyNumberFormat="1" applyFont="1" applyFill="1" applyBorder="1" applyAlignment="1">
      <alignment horizontal="center" vertical="center"/>
    </xf>
    <xf numFmtId="0" fontId="68" fillId="66" borderId="11" xfId="0" applyFont="1" applyFill="1" applyBorder="1" applyAlignment="1">
      <alignment horizontal="center" vertical="center"/>
    </xf>
    <xf numFmtId="3" fontId="135" fillId="64" borderId="11" xfId="0" applyNumberFormat="1" applyFont="1" applyFill="1" applyBorder="1" applyAlignment="1">
      <alignment horizontal="center" vertical="center"/>
    </xf>
    <xf numFmtId="3" fontId="123" fillId="0" borderId="11" xfId="0" applyNumberFormat="1" applyFont="1" applyFill="1" applyBorder="1" applyAlignment="1">
      <alignment horizontal="center" vertical="center"/>
    </xf>
    <xf numFmtId="190" fontId="123" fillId="0" borderId="11" xfId="0" applyNumberFormat="1" applyFont="1" applyFill="1" applyBorder="1" applyAlignment="1">
      <alignment horizontal="center" vertical="center"/>
    </xf>
    <xf numFmtId="190" fontId="141" fillId="0" borderId="11" xfId="0" applyNumberFormat="1" applyFont="1" applyFill="1" applyBorder="1" applyAlignment="1">
      <alignment horizontal="center" vertical="center"/>
    </xf>
    <xf numFmtId="0" fontId="123" fillId="0" borderId="11" xfId="0" applyFont="1" applyFill="1" applyBorder="1" applyAlignment="1">
      <alignment horizontal="center" vertical="center"/>
    </xf>
    <xf numFmtId="0" fontId="142" fillId="0" borderId="11" xfId="0" applyFont="1" applyFill="1" applyBorder="1" applyAlignment="1">
      <alignment horizontal="center" vertical="center"/>
    </xf>
    <xf numFmtId="0" fontId="123" fillId="0" borderId="11" xfId="0" applyFont="1" applyFill="1" applyBorder="1" applyAlignment="1">
      <alignment horizontal="left" vertical="center"/>
    </xf>
    <xf numFmtId="0" fontId="123" fillId="0" borderId="11" xfId="0" applyFont="1" applyFill="1" applyBorder="1" applyAlignment="1">
      <alignment vertical="center"/>
    </xf>
    <xf numFmtId="3" fontId="123" fillId="0" borderId="11" xfId="364" applyNumberFormat="1" applyFont="1" applyFill="1" applyBorder="1" applyAlignment="1">
      <alignment horizontal="center" vertical="center"/>
    </xf>
    <xf numFmtId="0" fontId="143" fillId="0" borderId="11" xfId="0" applyFont="1" applyFill="1" applyBorder="1" applyAlignment="1">
      <alignment horizontal="left" vertical="center"/>
    </xf>
    <xf numFmtId="3" fontId="144" fillId="0" borderId="11" xfId="0" applyNumberFormat="1" applyFont="1" applyFill="1" applyBorder="1" applyAlignment="1">
      <alignment horizontal="center" vertical="center"/>
    </xf>
    <xf numFmtId="4" fontId="123" fillId="0" borderId="11" xfId="0" applyNumberFormat="1" applyFont="1" applyFill="1" applyBorder="1" applyAlignment="1">
      <alignment horizontal="center" vertical="center"/>
    </xf>
    <xf numFmtId="3" fontId="123" fillId="0" borderId="11" xfId="0" applyNumberFormat="1" applyFont="1" applyFill="1" applyBorder="1" applyAlignment="1">
      <alignment horizontal="left" vertical="center"/>
    </xf>
    <xf numFmtId="0" fontId="145" fillId="0" borderId="11" xfId="0" applyFont="1" applyFill="1" applyBorder="1" applyAlignment="1">
      <alignment horizontal="left" vertical="center"/>
    </xf>
    <xf numFmtId="1" fontId="123" fillId="0" borderId="11" xfId="0" applyNumberFormat="1" applyFont="1" applyFill="1" applyBorder="1" applyAlignment="1">
      <alignment horizontal="center" vertical="center"/>
    </xf>
    <xf numFmtId="2" fontId="123" fillId="0" borderId="11" xfId="0" applyNumberFormat="1" applyFont="1" applyFill="1" applyBorder="1" applyAlignment="1">
      <alignment horizontal="center" vertical="center" shrinkToFit="1"/>
    </xf>
    <xf numFmtId="0" fontId="142" fillId="0" borderId="11" xfId="0" applyNumberFormat="1" applyFont="1" applyFill="1" applyBorder="1" applyAlignment="1" applyProtection="1">
      <alignment horizontal="left" vertical="center"/>
    </xf>
    <xf numFmtId="0" fontId="142" fillId="0" borderId="11" xfId="0" applyNumberFormat="1" applyFont="1" applyFill="1" applyBorder="1" applyAlignment="1" applyProtection="1">
      <alignment vertical="center"/>
    </xf>
    <xf numFmtId="0" fontId="146" fillId="0" borderId="11" xfId="0" applyNumberFormat="1" applyFont="1" applyFill="1" applyBorder="1" applyAlignment="1" applyProtection="1">
      <alignment vertical="center"/>
    </xf>
    <xf numFmtId="0" fontId="142" fillId="0" borderId="0" xfId="0" applyNumberFormat="1" applyFont="1" applyFill="1" applyBorder="1" applyAlignment="1" applyProtection="1">
      <alignment vertical="center"/>
    </xf>
    <xf numFmtId="3" fontId="123" fillId="0" borderId="11" xfId="0" applyNumberFormat="1" applyFont="1" applyFill="1" applyBorder="1" applyAlignment="1">
      <alignment horizontal="right" vertical="center"/>
    </xf>
    <xf numFmtId="0" fontId="147" fillId="0" borderId="11" xfId="0" applyNumberFormat="1" applyFont="1" applyFill="1" applyBorder="1" applyAlignment="1" applyProtection="1">
      <alignment vertical="center"/>
    </xf>
    <xf numFmtId="0" fontId="144" fillId="0" borderId="11" xfId="0" applyFont="1" applyFill="1" applyBorder="1" applyAlignment="1">
      <alignment horizontal="left" vertical="center"/>
    </xf>
    <xf numFmtId="3" fontId="129" fillId="0" borderId="11" xfId="0" applyNumberFormat="1" applyFont="1" applyFill="1" applyBorder="1" applyAlignment="1">
      <alignment horizontal="center" vertical="center"/>
    </xf>
    <xf numFmtId="0" fontId="91" fillId="64" borderId="11" xfId="0" applyNumberFormat="1" applyFont="1" applyFill="1" applyBorder="1" applyAlignment="1" applyProtection="1">
      <alignment vertical="center"/>
    </xf>
    <xf numFmtId="190" fontId="25" fillId="26" borderId="11" xfId="0" applyNumberFormat="1" applyFont="1" applyFill="1" applyBorder="1" applyAlignment="1">
      <alignment horizontal="left" vertical="center"/>
    </xf>
    <xf numFmtId="0" fontId="148" fillId="66" borderId="11" xfId="0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36" fillId="0" borderId="0" xfId="0" applyFont="1" applyFill="1" applyAlignment="1">
      <alignment horizontal="center" vertical="center"/>
    </xf>
    <xf numFmtId="1" fontId="149" fillId="0" borderId="12" xfId="0" applyNumberFormat="1" applyFont="1" applyFill="1" applyBorder="1" applyAlignment="1">
      <alignment horizontal="center" vertical="center" shrinkToFit="1"/>
    </xf>
    <xf numFmtId="1" fontId="149" fillId="0" borderId="13" xfId="0" applyNumberFormat="1" applyFont="1" applyFill="1" applyBorder="1" applyAlignment="1">
      <alignment horizontal="center" vertical="center" shrinkToFit="1"/>
    </xf>
    <xf numFmtId="1" fontId="149" fillId="0" borderId="14" xfId="0" applyNumberFormat="1" applyFont="1" applyFill="1" applyBorder="1" applyAlignment="1">
      <alignment horizontal="center" vertical="center" shrinkToFit="1"/>
    </xf>
    <xf numFmtId="1" fontId="136" fillId="0" borderId="15" xfId="0" applyNumberFormat="1" applyFont="1" applyFill="1" applyBorder="1" applyAlignment="1">
      <alignment horizontal="center" vertical="center"/>
    </xf>
    <xf numFmtId="3" fontId="136" fillId="0" borderId="16" xfId="0" applyNumberFormat="1" applyFont="1" applyFill="1" applyBorder="1" applyAlignment="1">
      <alignment horizontal="center" vertical="center"/>
    </xf>
    <xf numFmtId="3" fontId="136" fillId="0" borderId="11" xfId="0" applyNumberFormat="1" applyFont="1" applyFill="1" applyBorder="1" applyAlignment="1">
      <alignment horizontal="center" vertical="center"/>
    </xf>
    <xf numFmtId="0" fontId="136" fillId="0" borderId="0" xfId="0" applyFont="1" applyFill="1" applyAlignment="1">
      <alignment horizontal="center" vertical="center" shrinkToFit="1"/>
    </xf>
    <xf numFmtId="3" fontId="136" fillId="0" borderId="0" xfId="0" applyNumberFormat="1" applyFont="1" applyFill="1" applyBorder="1" applyAlignment="1">
      <alignment horizontal="center" vertical="center"/>
    </xf>
    <xf numFmtId="0" fontId="85" fillId="64" borderId="11" xfId="0" applyFont="1" applyFill="1" applyBorder="1" applyAlignment="1">
      <alignment horizontal="center" vertical="center"/>
    </xf>
    <xf numFmtId="0" fontId="32" fillId="26" borderId="19" xfId="0" applyNumberFormat="1" applyFont="1" applyFill="1" applyBorder="1" applyAlignment="1" applyProtection="1"/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3" fontId="150" fillId="0" borderId="11" xfId="0" applyNumberFormat="1" applyFont="1" applyFill="1" applyBorder="1" applyAlignment="1">
      <alignment horizontal="center" vertical="center"/>
    </xf>
    <xf numFmtId="3" fontId="151" fillId="0" borderId="11" xfId="0" applyNumberFormat="1" applyFont="1" applyFill="1" applyBorder="1" applyAlignment="1">
      <alignment horizontal="center" vertical="center"/>
    </xf>
    <xf numFmtId="0" fontId="117" fillId="0" borderId="11" xfId="0" applyNumberFormat="1" applyFont="1" applyFill="1" applyBorder="1" applyAlignment="1" applyProtection="1">
      <alignment horizontal="center"/>
    </xf>
    <xf numFmtId="0" fontId="71" fillId="0" borderId="0" xfId="0" applyNumberFormat="1" applyFont="1" applyFill="1" applyBorder="1" applyAlignment="1" applyProtection="1">
      <alignment horizontal="center" vertical="center"/>
    </xf>
    <xf numFmtId="3" fontId="25" fillId="26" borderId="11" xfId="0" applyNumberFormat="1" applyFont="1" applyFill="1" applyBorder="1" applyAlignment="1">
      <alignment vertical="center"/>
    </xf>
    <xf numFmtId="0" fontId="120" fillId="0" borderId="0" xfId="0" applyFont="1" applyFill="1" applyBorder="1" applyAlignment="1">
      <alignment horizontal="left" vertical="center" shrinkToFit="1"/>
    </xf>
    <xf numFmtId="0" fontId="114" fillId="0" borderId="19" xfId="0" applyFont="1" applyFill="1" applyBorder="1" applyAlignment="1">
      <alignment horizontal="left" vertical="center"/>
    </xf>
    <xf numFmtId="4" fontId="25" fillId="26" borderId="11" xfId="0" applyNumberFormat="1" applyFont="1" applyFill="1" applyBorder="1" applyAlignment="1">
      <alignment horizontal="left" vertical="center"/>
    </xf>
    <xf numFmtId="0" fontId="32" fillId="62" borderId="11" xfId="0" applyNumberFormat="1" applyFont="1" applyFill="1" applyBorder="1" applyAlignment="1" applyProtection="1">
      <alignment horizontal="left" vertical="center"/>
    </xf>
    <xf numFmtId="0" fontId="32" fillId="26" borderId="11" xfId="0" applyNumberFormat="1" applyFont="1" applyFill="1" applyBorder="1" applyAlignment="1" applyProtection="1">
      <alignment horizontal="left" vertical="center"/>
    </xf>
    <xf numFmtId="0" fontId="84" fillId="26" borderId="11" xfId="0" applyNumberFormat="1" applyFont="1" applyFill="1" applyBorder="1" applyAlignment="1" applyProtection="1">
      <alignment horizontal="left" vertical="center"/>
    </xf>
    <xf numFmtId="0" fontId="114" fillId="26" borderId="11" xfId="0" applyNumberFormat="1" applyFont="1" applyFill="1" applyBorder="1" applyAlignment="1" applyProtection="1">
      <alignment horizontal="left"/>
    </xf>
    <xf numFmtId="0" fontId="32" fillId="26" borderId="11" xfId="0" applyNumberFormat="1" applyFont="1" applyFill="1" applyBorder="1" applyAlignment="1" applyProtection="1">
      <alignment horizontal="left"/>
    </xf>
    <xf numFmtId="2" fontId="25" fillId="26" borderId="11" xfId="0" applyNumberFormat="1" applyFont="1" applyFill="1" applyBorder="1" applyAlignment="1">
      <alignment horizontal="left" vertical="center" shrinkToFit="1"/>
    </xf>
    <xf numFmtId="0" fontId="3" fillId="63" borderId="11" xfId="0" applyNumberFormat="1" applyFont="1" applyFill="1" applyBorder="1" applyAlignment="1" applyProtection="1">
      <alignment horizontal="left" vertical="center"/>
    </xf>
    <xf numFmtId="0" fontId="114" fillId="63" borderId="11" xfId="0" applyNumberFormat="1" applyFont="1" applyFill="1" applyBorder="1" applyAlignment="1" applyProtection="1">
      <alignment horizontal="left"/>
    </xf>
    <xf numFmtId="0" fontId="84" fillId="63" borderId="11" xfId="0" applyNumberFormat="1" applyFont="1" applyFill="1" applyBorder="1" applyAlignment="1" applyProtection="1">
      <alignment horizontal="left" vertical="center"/>
    </xf>
    <xf numFmtId="2" fontId="35" fillId="26" borderId="11" xfId="0" applyNumberFormat="1" applyFont="1" applyFill="1" applyBorder="1" applyAlignment="1">
      <alignment horizontal="left" vertical="center" shrinkToFit="1"/>
    </xf>
    <xf numFmtId="0" fontId="114" fillId="0" borderId="11" xfId="0" applyFont="1" applyFill="1" applyBorder="1" applyAlignment="1">
      <alignment horizontal="left" vertical="center"/>
    </xf>
    <xf numFmtId="4" fontId="121" fillId="26" borderId="11" xfId="0" applyNumberFormat="1" applyFont="1" applyFill="1" applyBorder="1" applyAlignment="1">
      <alignment horizontal="left" vertical="center"/>
    </xf>
    <xf numFmtId="0" fontId="152" fillId="26" borderId="11" xfId="0" applyNumberFormat="1" applyFont="1" applyFill="1" applyBorder="1" applyAlignment="1" applyProtection="1">
      <alignment vertical="center"/>
    </xf>
    <xf numFmtId="0" fontId="114" fillId="0" borderId="39" xfId="0" applyNumberFormat="1" applyFont="1" applyFill="1" applyBorder="1" applyAlignment="1" applyProtection="1">
      <alignment vertical="center"/>
    </xf>
    <xf numFmtId="0" fontId="55" fillId="0" borderId="0" xfId="0" applyFont="1" applyFill="1" applyAlignment="1">
      <alignment horizontal="center" vertical="center"/>
    </xf>
    <xf numFmtId="0" fontId="24" fillId="0" borderId="41" xfId="0" applyFont="1" applyFill="1" applyBorder="1" applyAlignment="1">
      <alignment horizontal="left"/>
    </xf>
    <xf numFmtId="0" fontId="24" fillId="0" borderId="42" xfId="0" applyFont="1" applyFill="1" applyBorder="1" applyAlignment="1">
      <alignment horizontal="left"/>
    </xf>
    <xf numFmtId="0" fontId="24" fillId="0" borderId="37" xfId="0" applyFont="1" applyFill="1" applyBorder="1" applyAlignment="1">
      <alignment horizontal="left"/>
    </xf>
    <xf numFmtId="0" fontId="34" fillId="0" borderId="43" xfId="0" quotePrefix="1" applyFont="1" applyFill="1" applyBorder="1" applyAlignment="1">
      <alignment horizontal="center" vertical="center"/>
    </xf>
    <xf numFmtId="0" fontId="34" fillId="0" borderId="17" xfId="0" quotePrefix="1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 vertical="center"/>
    </xf>
    <xf numFmtId="0" fontId="25" fillId="0" borderId="25" xfId="0" applyFont="1" applyFill="1" applyBorder="1" applyAlignment="1">
      <alignment horizontal="center" vertical="center"/>
    </xf>
    <xf numFmtId="0" fontId="25" fillId="0" borderId="40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35" xfId="0" applyFont="1" applyFill="1" applyBorder="1" applyAlignment="1">
      <alignment horizontal="center" vertical="center"/>
    </xf>
    <xf numFmtId="0" fontId="52" fillId="0" borderId="11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 shrinkToFit="1"/>
    </xf>
    <xf numFmtId="0" fontId="25" fillId="0" borderId="44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114" fillId="0" borderId="16" xfId="0" applyFont="1" applyFill="1" applyBorder="1" applyAlignment="1">
      <alignment horizontal="center" vertical="center"/>
    </xf>
    <xf numFmtId="0" fontId="114" fillId="0" borderId="22" xfId="0" applyFont="1" applyFill="1" applyBorder="1" applyAlignment="1">
      <alignment horizontal="center" vertical="center"/>
    </xf>
    <xf numFmtId="0" fontId="114" fillId="0" borderId="35" xfId="0" applyFont="1" applyFill="1" applyBorder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17" fillId="0" borderId="43" xfId="0" quotePrefix="1" applyFont="1" applyFill="1" applyBorder="1" applyAlignment="1">
      <alignment horizontal="center" vertical="center"/>
    </xf>
    <xf numFmtId="0" fontId="117" fillId="0" borderId="17" xfId="0" quotePrefix="1" applyFont="1" applyFill="1" applyBorder="1" applyAlignment="1">
      <alignment horizontal="center" vertical="center"/>
    </xf>
    <xf numFmtId="0" fontId="114" fillId="0" borderId="11" xfId="0" applyFont="1" applyFill="1" applyBorder="1" applyAlignment="1">
      <alignment horizontal="center" vertical="center"/>
    </xf>
    <xf numFmtId="0" fontId="120" fillId="0" borderId="11" xfId="0" applyFont="1" applyFill="1" applyBorder="1" applyAlignment="1">
      <alignment horizontal="center" vertical="center" shrinkToFit="1"/>
    </xf>
    <xf numFmtId="0" fontId="114" fillId="0" borderId="44" xfId="0" applyFont="1" applyFill="1" applyBorder="1" applyAlignment="1">
      <alignment horizontal="center" vertical="center"/>
    </xf>
    <xf numFmtId="0" fontId="114" fillId="0" borderId="19" xfId="0" applyFont="1" applyFill="1" applyBorder="1" applyAlignment="1">
      <alignment horizontal="center" vertical="center"/>
    </xf>
    <xf numFmtId="0" fontId="120" fillId="0" borderId="43" xfId="0" quotePrefix="1" applyFont="1" applyFill="1" applyBorder="1" applyAlignment="1">
      <alignment horizontal="center" vertical="center"/>
    </xf>
    <xf numFmtId="0" fontId="120" fillId="0" borderId="17" xfId="0" quotePrefix="1" applyFont="1" applyFill="1" applyBorder="1" applyAlignment="1">
      <alignment horizontal="center" vertical="center"/>
    </xf>
    <xf numFmtId="0" fontId="114" fillId="0" borderId="11" xfId="0" applyFont="1" applyFill="1" applyBorder="1" applyAlignment="1">
      <alignment horizontal="left" vertical="center"/>
    </xf>
    <xf numFmtId="3" fontId="140" fillId="26" borderId="11" xfId="0" applyNumberFormat="1" applyFont="1" applyFill="1" applyBorder="1" applyAlignment="1">
      <alignment horizontal="center" vertical="center"/>
    </xf>
  </cellXfs>
  <cellStyles count="546">
    <cellStyle name="20% - Accent1" xfId="1"/>
    <cellStyle name="20% - Accent2" xfId="3"/>
    <cellStyle name="20% - Accent3" xfId="5"/>
    <cellStyle name="20% - Accent4" xfId="7"/>
    <cellStyle name="20% - Accent5" xfId="9"/>
    <cellStyle name="20% - Accent6" xfId="11"/>
    <cellStyle name="20% - ส่วนที่ถูกเน้น1" xfId="336" builtinId="30" customBuiltin="1"/>
    <cellStyle name="20% - ส่วนที่ถูกเน้น1 2" xfId="2"/>
    <cellStyle name="20% - ส่วนที่ถูกเน้น1 3" xfId="533"/>
    <cellStyle name="20% - ส่วนที่ถูกเน้น2" xfId="340" builtinId="34" customBuiltin="1"/>
    <cellStyle name="20% - ส่วนที่ถูกเน้น2 2" xfId="4"/>
    <cellStyle name="20% - ส่วนที่ถูกเน้น2 3" xfId="535"/>
    <cellStyle name="20% - ส่วนที่ถูกเน้น3" xfId="344" builtinId="38" customBuiltin="1"/>
    <cellStyle name="20% - ส่วนที่ถูกเน้น3 2" xfId="6"/>
    <cellStyle name="20% - ส่วนที่ถูกเน้น3 3" xfId="537"/>
    <cellStyle name="20% - ส่วนที่ถูกเน้น4" xfId="348" builtinId="42" customBuiltin="1"/>
    <cellStyle name="20% - ส่วนที่ถูกเน้น4 2" xfId="8"/>
    <cellStyle name="20% - ส่วนที่ถูกเน้น4 3" xfId="539"/>
    <cellStyle name="20% - ส่วนที่ถูกเน้น5" xfId="352" builtinId="46" customBuiltin="1"/>
    <cellStyle name="20% - ส่วนที่ถูกเน้น5 2" xfId="10"/>
    <cellStyle name="20% - ส่วนที่ถูกเน้น5 3" xfId="541"/>
    <cellStyle name="20% - ส่วนที่ถูกเน้น6" xfId="356" builtinId="50" customBuiltin="1"/>
    <cellStyle name="20% - ส่วนที่ถูกเน้น6 2" xfId="12"/>
    <cellStyle name="20% - ส่วนที่ถูกเน้น6 3" xfId="543"/>
    <cellStyle name="40% - Accent1" xfId="13"/>
    <cellStyle name="40% - Accent2" xfId="15"/>
    <cellStyle name="40% - Accent3" xfId="17"/>
    <cellStyle name="40% - Accent4" xfId="19"/>
    <cellStyle name="40% - Accent5" xfId="21"/>
    <cellStyle name="40% - Accent6" xfId="23"/>
    <cellStyle name="40% - ส่วนที่ถูกเน้น1" xfId="337" builtinId="31" customBuiltin="1"/>
    <cellStyle name="40% - ส่วนที่ถูกเน้น1 2" xfId="14"/>
    <cellStyle name="40% - ส่วนที่ถูกเน้น1 3" xfId="534"/>
    <cellStyle name="40% - ส่วนที่ถูกเน้น2" xfId="341" builtinId="35" customBuiltin="1"/>
    <cellStyle name="40% - ส่วนที่ถูกเน้น2 2" xfId="16"/>
    <cellStyle name="40% - ส่วนที่ถูกเน้น2 3" xfId="536"/>
    <cellStyle name="40% - ส่วนที่ถูกเน้น3" xfId="345" builtinId="39" customBuiltin="1"/>
    <cellStyle name="40% - ส่วนที่ถูกเน้น3 2" xfId="18"/>
    <cellStyle name="40% - ส่วนที่ถูกเน้น3 3" xfId="538"/>
    <cellStyle name="40% - ส่วนที่ถูกเน้น4" xfId="349" builtinId="43" customBuiltin="1"/>
    <cellStyle name="40% - ส่วนที่ถูกเน้น4 2" xfId="20"/>
    <cellStyle name="40% - ส่วนที่ถูกเน้น4 3" xfId="540"/>
    <cellStyle name="40% - ส่วนที่ถูกเน้น5" xfId="353" builtinId="47" customBuiltin="1"/>
    <cellStyle name="40% - ส่วนที่ถูกเน้น5 2" xfId="22"/>
    <cellStyle name="40% - ส่วนที่ถูกเน้น5 3" xfId="542"/>
    <cellStyle name="40% - ส่วนที่ถูกเน้น6" xfId="357" builtinId="51" customBuiltin="1"/>
    <cellStyle name="40% - ส่วนที่ถูกเน้น6 2" xfId="24"/>
    <cellStyle name="40% - ส่วนที่ถูกเน้น6 3" xfId="544"/>
    <cellStyle name="60% - Accent1" xfId="25"/>
    <cellStyle name="60% - Accent2" xfId="27"/>
    <cellStyle name="60% - Accent3" xfId="29"/>
    <cellStyle name="60% - Accent4" xfId="31"/>
    <cellStyle name="60% - Accent5" xfId="33"/>
    <cellStyle name="60% - Accent6" xfId="35"/>
    <cellStyle name="60% - ส่วนที่ถูกเน้น1" xfId="338" builtinId="32" customBuiltin="1"/>
    <cellStyle name="60% - ส่วนที่ถูกเน้น1 2" xfId="26"/>
    <cellStyle name="60% - ส่วนที่ถูกเน้น2" xfId="342" builtinId="36" customBuiltin="1"/>
    <cellStyle name="60% - ส่วนที่ถูกเน้น2 2" xfId="28"/>
    <cellStyle name="60% - ส่วนที่ถูกเน้น3" xfId="346" builtinId="40" customBuiltin="1"/>
    <cellStyle name="60% - ส่วนที่ถูกเน้น3 2" xfId="30"/>
    <cellStyle name="60% - ส่วนที่ถูกเน้น4" xfId="350" builtinId="44" customBuiltin="1"/>
    <cellStyle name="60% - ส่วนที่ถูกเน้น4 2" xfId="32"/>
    <cellStyle name="60% - ส่วนที่ถูกเน้น5" xfId="354" builtinId="48" customBuiltin="1"/>
    <cellStyle name="60% - ส่วนที่ถูกเน้น5 2" xfId="34"/>
    <cellStyle name="60% - ส่วนที่ถูกเน้น6" xfId="358" builtinId="52" customBuiltin="1"/>
    <cellStyle name="60% - ส่วนที่ถูกเน้น6 2" xfId="36"/>
    <cellStyle name="Accent1" xfId="258"/>
    <cellStyle name="Accent2" xfId="260"/>
    <cellStyle name="Accent3" xfId="262"/>
    <cellStyle name="Accent4" xfId="264"/>
    <cellStyle name="Accent5" xfId="266"/>
    <cellStyle name="Accent6" xfId="268"/>
    <cellStyle name="Bad" xfId="251"/>
    <cellStyle name="Calculation" xfId="227"/>
    <cellStyle name="Calculation 2" xfId="37"/>
    <cellStyle name="Check Cell" xfId="236"/>
    <cellStyle name="Comma 2" xfId="38"/>
    <cellStyle name="Comma 2 2" xfId="39"/>
    <cellStyle name="Comma 2 2 2" xfId="40"/>
    <cellStyle name="Comma 2 2 3" xfId="364"/>
    <cellStyle name="Comma 2 3" xfId="41"/>
    <cellStyle name="Comma 2 4" xfId="363"/>
    <cellStyle name="Comma 3" xfId="42"/>
    <cellStyle name="Comma 3 2" xfId="43"/>
    <cellStyle name="Comma 3 2 2" xfId="366"/>
    <cellStyle name="Comma 3 3" xfId="44"/>
    <cellStyle name="Comma 3 4" xfId="365"/>
    <cellStyle name="Comma 4" xfId="45"/>
    <cellStyle name="Currency 2" xfId="46"/>
    <cellStyle name="Currency 3" xfId="47"/>
    <cellStyle name="Explanatory Text" xfId="232"/>
    <cellStyle name="Good" xfId="240"/>
    <cellStyle name="Heading 1" xfId="308"/>
    <cellStyle name="Heading 2" xfId="310"/>
    <cellStyle name="Heading 3" xfId="312"/>
    <cellStyle name="Heading 4" xfId="314"/>
    <cellStyle name="Hyperlink 2" xfId="48"/>
    <cellStyle name="Hyperlink 2 2" xfId="49"/>
    <cellStyle name="Input" xfId="243"/>
    <cellStyle name="Input 2" xfId="50"/>
    <cellStyle name="Linked Cell" xfId="238"/>
    <cellStyle name="Neutral" xfId="246"/>
    <cellStyle name="Normal" xfId="0" builtinId="0"/>
    <cellStyle name="Normal 10" xfId="51"/>
    <cellStyle name="Normal 10 2" xfId="52"/>
    <cellStyle name="Normal 10 2 2" xfId="368"/>
    <cellStyle name="Normal 10 3" xfId="53"/>
    <cellStyle name="Normal 10 3 2" xfId="369"/>
    <cellStyle name="Normal 10 4" xfId="54"/>
    <cellStyle name="Normal 10 5" xfId="55"/>
    <cellStyle name="Normal 10 5 2" xfId="370"/>
    <cellStyle name="Normal 10 6" xfId="56"/>
    <cellStyle name="Normal 10 7" xfId="367"/>
    <cellStyle name="Normal 10_simon .ม.ค." xfId="57"/>
    <cellStyle name="Normal 11" xfId="58"/>
    <cellStyle name="Normal 11 2" xfId="371"/>
    <cellStyle name="Normal 12" xfId="59"/>
    <cellStyle name="Normal 12 2" xfId="60"/>
    <cellStyle name="Normal 12 2 2" xfId="373"/>
    <cellStyle name="Normal 12 3" xfId="372"/>
    <cellStyle name="Normal 12_simon .ม.ค." xfId="61"/>
    <cellStyle name="Normal 13" xfId="62"/>
    <cellStyle name="Normal 13 2" xfId="63"/>
    <cellStyle name="Normal 13 2 2" xfId="375"/>
    <cellStyle name="Normal 13 3" xfId="374"/>
    <cellStyle name="Normal 14" xfId="64"/>
    <cellStyle name="Normal 14 2" xfId="65"/>
    <cellStyle name="Normal 14 2 2" xfId="377"/>
    <cellStyle name="Normal 14 3" xfId="376"/>
    <cellStyle name="Normal 15" xfId="66"/>
    <cellStyle name="Normal 15 2" xfId="67"/>
    <cellStyle name="Normal 15 2 2" xfId="379"/>
    <cellStyle name="Normal 15 3" xfId="68"/>
    <cellStyle name="Normal 15 3 2" xfId="380"/>
    <cellStyle name="Normal 15 4" xfId="378"/>
    <cellStyle name="Normal 16" xfId="69"/>
    <cellStyle name="Normal 16 2" xfId="70"/>
    <cellStyle name="Normal 16 2 2" xfId="382"/>
    <cellStyle name="Normal 16 3" xfId="71"/>
    <cellStyle name="Normal 16 3 2" xfId="383"/>
    <cellStyle name="Normal 16 4" xfId="381"/>
    <cellStyle name="Normal 17" xfId="72"/>
    <cellStyle name="Normal 17 2" xfId="73"/>
    <cellStyle name="Normal 17 2 2" xfId="385"/>
    <cellStyle name="Normal 17 3" xfId="384"/>
    <cellStyle name="Normal 18" xfId="74"/>
    <cellStyle name="Normal 18 2" xfId="75"/>
    <cellStyle name="Normal 18 2 2" xfId="387"/>
    <cellStyle name="Normal 18 3" xfId="386"/>
    <cellStyle name="Normal 19" xfId="76"/>
    <cellStyle name="Normal 19 2" xfId="77"/>
    <cellStyle name="Normal 19 2 2" xfId="388"/>
    <cellStyle name="Normal 19 3" xfId="78"/>
    <cellStyle name="Normal 19 3 2" xfId="389"/>
    <cellStyle name="Normal 2" xfId="79"/>
    <cellStyle name="Normal 2 2" xfId="80"/>
    <cellStyle name="Normal 2 2 2" xfId="81"/>
    <cellStyle name="Normal 2 2 2 2" xfId="392"/>
    <cellStyle name="Normal 2 2 3" xfId="391"/>
    <cellStyle name="Normal 2 2_LAngton.ต.ค." xfId="82"/>
    <cellStyle name="Normal 2 3" xfId="83"/>
    <cellStyle name="Normal 2 3 2" xfId="393"/>
    <cellStyle name="Normal 2 4" xfId="390"/>
    <cellStyle name="Normal 2_22-2" xfId="84"/>
    <cellStyle name="Normal 20" xfId="85"/>
    <cellStyle name="Normal 20 2" xfId="86"/>
    <cellStyle name="Normal 20 2 2" xfId="395"/>
    <cellStyle name="Normal 20 3" xfId="87"/>
    <cellStyle name="Normal 20 3 2" xfId="396"/>
    <cellStyle name="Normal 20 4" xfId="394"/>
    <cellStyle name="Normal 21" xfId="88"/>
    <cellStyle name="Normal 21 2" xfId="89"/>
    <cellStyle name="Normal 21 2 2" xfId="398"/>
    <cellStyle name="Normal 21 3" xfId="90"/>
    <cellStyle name="Normal 21 3 2" xfId="399"/>
    <cellStyle name="Normal 21 4" xfId="397"/>
    <cellStyle name="Normal 22" xfId="91"/>
    <cellStyle name="Normal 22 2" xfId="92"/>
    <cellStyle name="Normal 22 2 2" xfId="401"/>
    <cellStyle name="Normal 22 3" xfId="93"/>
    <cellStyle name="Normal 22 3 2" xfId="402"/>
    <cellStyle name="Normal 22 4" xfId="400"/>
    <cellStyle name="Normal 23" xfId="94"/>
    <cellStyle name="Normal 23 2" xfId="95"/>
    <cellStyle name="Normal 23 2 2" xfId="404"/>
    <cellStyle name="Normal 23 3" xfId="403"/>
    <cellStyle name="Normal 24" xfId="96"/>
    <cellStyle name="Normal 24 2" xfId="97"/>
    <cellStyle name="Normal 24 2 2" xfId="406"/>
    <cellStyle name="Normal 24 3" xfId="405"/>
    <cellStyle name="Normal 25" xfId="98"/>
    <cellStyle name="Normal 25 2" xfId="407"/>
    <cellStyle name="Normal 26" xfId="99"/>
    <cellStyle name="Normal 26 2" xfId="408"/>
    <cellStyle name="Normal 27" xfId="100"/>
    <cellStyle name="Normal 27 2" xfId="409"/>
    <cellStyle name="Normal 28" xfId="101"/>
    <cellStyle name="Normal 28 2" xfId="410"/>
    <cellStyle name="Normal 29" xfId="102"/>
    <cellStyle name="Normal 29 2" xfId="411"/>
    <cellStyle name="Normal 3" xfId="103"/>
    <cellStyle name="Normal 3 10" xfId="104"/>
    <cellStyle name="Normal 3 10 2" xfId="105"/>
    <cellStyle name="Normal 3 10 2 2" xfId="413"/>
    <cellStyle name="Normal 3 10 3" xfId="106"/>
    <cellStyle name="Normal 3 10 3 2" xfId="414"/>
    <cellStyle name="Normal 3 10 4" xfId="412"/>
    <cellStyle name="Normal 3 11" xfId="107"/>
    <cellStyle name="Normal 3 11 2" xfId="108"/>
    <cellStyle name="Normal 3 11 2 2" xfId="416"/>
    <cellStyle name="Normal 3 11 3" xfId="109"/>
    <cellStyle name="Normal 3 11 3 2" xfId="417"/>
    <cellStyle name="Normal 3 11 4" xfId="415"/>
    <cellStyle name="Normal 3 12" xfId="110"/>
    <cellStyle name="Normal 3 12 2" xfId="111"/>
    <cellStyle name="Normal 3 12 2 2" xfId="419"/>
    <cellStyle name="Normal 3 12 3" xfId="418"/>
    <cellStyle name="Normal 3 13" xfId="112"/>
    <cellStyle name="Normal 3 13 2" xfId="113"/>
    <cellStyle name="Normal 3 13 2 2" xfId="421"/>
    <cellStyle name="Normal 3 13 3" xfId="420"/>
    <cellStyle name="Normal 3 14" xfId="114"/>
    <cellStyle name="Normal 3 14 2" xfId="422"/>
    <cellStyle name="Normal 3 15" xfId="115"/>
    <cellStyle name="Normal 3 15 2" xfId="116"/>
    <cellStyle name="Normal 3 15 2 2" xfId="424"/>
    <cellStyle name="Normal 3 15 3" xfId="423"/>
    <cellStyle name="Normal 3 2" xfId="117"/>
    <cellStyle name="Normal 3 2 2" xfId="118"/>
    <cellStyle name="Normal 3 2 2 2" xfId="426"/>
    <cellStyle name="Normal 3 2 3" xfId="119"/>
    <cellStyle name="Normal 3 2 3 2" xfId="427"/>
    <cellStyle name="Normal 3 2 4" xfId="425"/>
    <cellStyle name="Normal 3 2_simon .ม.ค." xfId="120"/>
    <cellStyle name="Normal 3 3" xfId="121"/>
    <cellStyle name="Normal 3 3 2" xfId="122"/>
    <cellStyle name="Normal 3 3 2 2" xfId="429"/>
    <cellStyle name="Normal 3 3 3" xfId="123"/>
    <cellStyle name="Normal 3 3 3 2" xfId="430"/>
    <cellStyle name="Normal 3 3 4" xfId="428"/>
    <cellStyle name="Normal 3 3_simon .ม.ค." xfId="124"/>
    <cellStyle name="Normal 3 4" xfId="125"/>
    <cellStyle name="Normal 3 4 2" xfId="126"/>
    <cellStyle name="Normal 3 4 2 2" xfId="432"/>
    <cellStyle name="Normal 3 4 3" xfId="127"/>
    <cellStyle name="Normal 3 4 3 2" xfId="433"/>
    <cellStyle name="Normal 3 4 4" xfId="431"/>
    <cellStyle name="Normal 3 5" xfId="128"/>
    <cellStyle name="Normal 3 5 2" xfId="129"/>
    <cellStyle name="Normal 3 5 2 2" xfId="435"/>
    <cellStyle name="Normal 3 5 3" xfId="434"/>
    <cellStyle name="Normal 3 6" xfId="130"/>
    <cellStyle name="Normal 3 6 2" xfId="131"/>
    <cellStyle name="Normal 3 6 2 2" xfId="437"/>
    <cellStyle name="Normal 3 6 3" xfId="436"/>
    <cellStyle name="Normal 3 7" xfId="132"/>
    <cellStyle name="Normal 3 7 2" xfId="133"/>
    <cellStyle name="Normal 3 7 2 2" xfId="439"/>
    <cellStyle name="Normal 3 7 3" xfId="438"/>
    <cellStyle name="Normal 3 8" xfId="134"/>
    <cellStyle name="Normal 3 8 2" xfId="135"/>
    <cellStyle name="Normal 3 8 2 2" xfId="441"/>
    <cellStyle name="Normal 3 8 3" xfId="440"/>
    <cellStyle name="Normal 3 9" xfId="136"/>
    <cellStyle name="Normal 3 9 2" xfId="137"/>
    <cellStyle name="Normal 3 9 2 2" xfId="443"/>
    <cellStyle name="Normal 3 9 3" xfId="442"/>
    <cellStyle name="Normal 30" xfId="138"/>
    <cellStyle name="Normal 30 2" xfId="139"/>
    <cellStyle name="Normal 30 2 2" xfId="445"/>
    <cellStyle name="Normal 30 3" xfId="140"/>
    <cellStyle name="Normal 30 3 2" xfId="446"/>
    <cellStyle name="Normal 30 4" xfId="141"/>
    <cellStyle name="Normal 30 4 2" xfId="447"/>
    <cellStyle name="Normal 30 5" xfId="444"/>
    <cellStyle name="Normal 31" xfId="142"/>
    <cellStyle name="Normal 31 2" xfId="448"/>
    <cellStyle name="Normal 32" xfId="143"/>
    <cellStyle name="Normal 32 2" xfId="449"/>
    <cellStyle name="Normal 33" xfId="144"/>
    <cellStyle name="Normal 33 2" xfId="145"/>
    <cellStyle name="Normal 33 2 2" xfId="451"/>
    <cellStyle name="Normal 33 3" xfId="146"/>
    <cellStyle name="Normal 33 3 2" xfId="452"/>
    <cellStyle name="Normal 33 4" xfId="450"/>
    <cellStyle name="Normal 34" xfId="147"/>
    <cellStyle name="Normal 34 2" xfId="148"/>
    <cellStyle name="Normal 34 2 2" xfId="454"/>
    <cellStyle name="Normal 34 3" xfId="453"/>
    <cellStyle name="Normal 35" xfId="149"/>
    <cellStyle name="Normal 35 2" xfId="150"/>
    <cellStyle name="Normal 35 2 2" xfId="456"/>
    <cellStyle name="Normal 35 3" xfId="455"/>
    <cellStyle name="Normal 36" xfId="151"/>
    <cellStyle name="Normal 36 2" xfId="457"/>
    <cellStyle name="Normal 37" xfId="152"/>
    <cellStyle name="Normal 37 2" xfId="458"/>
    <cellStyle name="Normal 38" xfId="153"/>
    <cellStyle name="Normal 38 2" xfId="459"/>
    <cellStyle name="Normal 39" xfId="154"/>
    <cellStyle name="Normal 39 2" xfId="155"/>
    <cellStyle name="Normal 39 2 2" xfId="461"/>
    <cellStyle name="Normal 39 3" xfId="460"/>
    <cellStyle name="Normal 4" xfId="156"/>
    <cellStyle name="Normal 4 2" xfId="157"/>
    <cellStyle name="Normal 4 3" xfId="158"/>
    <cellStyle name="Normal 4 3 2" xfId="462"/>
    <cellStyle name="Normal 40" xfId="159"/>
    <cellStyle name="Normal 40 2" xfId="160"/>
    <cellStyle name="Normal 40 2 2" xfId="464"/>
    <cellStyle name="Normal 40 3" xfId="463"/>
    <cellStyle name="Normal 41" xfId="161"/>
    <cellStyle name="Normal 41 2" xfId="162"/>
    <cellStyle name="Normal 41 2 2" xfId="466"/>
    <cellStyle name="Normal 41 3" xfId="465"/>
    <cellStyle name="Normal 42" xfId="163"/>
    <cellStyle name="Normal 42 2" xfId="467"/>
    <cellStyle name="Normal 43" xfId="164"/>
    <cellStyle name="Normal 43 2" xfId="468"/>
    <cellStyle name="Normal 44" xfId="165"/>
    <cellStyle name="Normal 44 2" xfId="469"/>
    <cellStyle name="Normal 45" xfId="166"/>
    <cellStyle name="Normal 45 2" xfId="470"/>
    <cellStyle name="Normal 46" xfId="359"/>
    <cellStyle name="Normal 47" xfId="360"/>
    <cellStyle name="Normal 48" xfId="362"/>
    <cellStyle name="Normal 5" xfId="167"/>
    <cellStyle name="Normal 5 2" xfId="168"/>
    <cellStyle name="Normal 5 2 2" xfId="169"/>
    <cellStyle name="Normal 5 2 2 2" xfId="471"/>
    <cellStyle name="Normal 5 3" xfId="170"/>
    <cellStyle name="Normal 5 3 2" xfId="472"/>
    <cellStyle name="Normal 6" xfId="171"/>
    <cellStyle name="Normal 6 2" xfId="172"/>
    <cellStyle name="Normal 6 2 2" xfId="173"/>
    <cellStyle name="Normal 6 2 2 2" xfId="473"/>
    <cellStyle name="Normal 6 3" xfId="174"/>
    <cellStyle name="Normal 6 3 2" xfId="175"/>
    <cellStyle name="Normal 6 3 3" xfId="176"/>
    <cellStyle name="Normal 6 3 4" xfId="474"/>
    <cellStyle name="Normal 6 4" xfId="177"/>
    <cellStyle name="Normal 6 4 2" xfId="178"/>
    <cellStyle name="Normal 6 5" xfId="179"/>
    <cellStyle name="Normal 6 5 2" xfId="475"/>
    <cellStyle name="Normal 7" xfId="180"/>
    <cellStyle name="Normal 7 2" xfId="181"/>
    <cellStyle name="Normal 7 2 2" xfId="182"/>
    <cellStyle name="Normal 7 2 2 2" xfId="476"/>
    <cellStyle name="Normal 7 3" xfId="183"/>
    <cellStyle name="Normal 7 3 2" xfId="184"/>
    <cellStyle name="Normal 7 3 3" xfId="185"/>
    <cellStyle name="Normal 7 3 4" xfId="477"/>
    <cellStyle name="Normal 7 4" xfId="186"/>
    <cellStyle name="Normal 7 4 2" xfId="187"/>
    <cellStyle name="Normal 7 5" xfId="188"/>
    <cellStyle name="Normal 7 5 2" xfId="478"/>
    <cellStyle name="Normal 8" xfId="189"/>
    <cellStyle name="Normal 8 2" xfId="190"/>
    <cellStyle name="Normal 8 2 2" xfId="191"/>
    <cellStyle name="Normal 8 2 2 2" xfId="479"/>
    <cellStyle name="Normal 8 3" xfId="192"/>
    <cellStyle name="Normal 8 3 2" xfId="193"/>
    <cellStyle name="Normal 8 3 3" xfId="194"/>
    <cellStyle name="Normal 8 3 4" xfId="480"/>
    <cellStyle name="Normal 8 4" xfId="195"/>
    <cellStyle name="Normal 8 4 2" xfId="196"/>
    <cellStyle name="Normal 8 5" xfId="197"/>
    <cellStyle name="Normal 8 5 2" xfId="481"/>
    <cellStyle name="Normal 9" xfId="198"/>
    <cellStyle name="Normal 9 2" xfId="199"/>
    <cellStyle name="Normal 9 2 2" xfId="200"/>
    <cellStyle name="Normal 9 2 2 2" xfId="483"/>
    <cellStyle name="Normal 9 3" xfId="201"/>
    <cellStyle name="Normal 9 3 2" xfId="202"/>
    <cellStyle name="Normal 9 4" xfId="203"/>
    <cellStyle name="Normal 9 4 2" xfId="204"/>
    <cellStyle name="Normal 9 5" xfId="205"/>
    <cellStyle name="Normal 9 5 2" xfId="484"/>
    <cellStyle name="Normal 9 6" xfId="206"/>
    <cellStyle name="Normal 9 7" xfId="482"/>
    <cellStyle name="Note" xfId="273"/>
    <cellStyle name="Note 2" xfId="207"/>
    <cellStyle name="Output" xfId="270"/>
    <cellStyle name="Output 2" xfId="208"/>
    <cellStyle name="Percent 10" xfId="209"/>
    <cellStyle name="Percent 10 2" xfId="210"/>
    <cellStyle name="Percent 10 2 2" xfId="486"/>
    <cellStyle name="Percent 10 3" xfId="485"/>
    <cellStyle name="Percent 2" xfId="211"/>
    <cellStyle name="Percent 3" xfId="212"/>
    <cellStyle name="Percent 3 2" xfId="213"/>
    <cellStyle name="Percent 4" xfId="214"/>
    <cellStyle name="Percent 4 2" xfId="215"/>
    <cellStyle name="Percent 4 2 2" xfId="488"/>
    <cellStyle name="Percent 4 3" xfId="216"/>
    <cellStyle name="Percent 4 3 2" xfId="489"/>
    <cellStyle name="Percent 4 4" xfId="487"/>
    <cellStyle name="Percent 5" xfId="217"/>
    <cellStyle name="Percent 5 2" xfId="218"/>
    <cellStyle name="Percent 5 2 2" xfId="491"/>
    <cellStyle name="Percent 5 3" xfId="219"/>
    <cellStyle name="Percent 5 3 2" xfId="492"/>
    <cellStyle name="Percent 5 4" xfId="490"/>
    <cellStyle name="Percent 6" xfId="220"/>
    <cellStyle name="Percent 6 2" xfId="493"/>
    <cellStyle name="Percent 7" xfId="221"/>
    <cellStyle name="Percent 7 2" xfId="222"/>
    <cellStyle name="Percent 7 2 2" xfId="495"/>
    <cellStyle name="Percent 7 3" xfId="494"/>
    <cellStyle name="Percent 8" xfId="223"/>
    <cellStyle name="Percent 8 2" xfId="224"/>
    <cellStyle name="Percent 8 2 2" xfId="497"/>
    <cellStyle name="Percent 8 3" xfId="496"/>
    <cellStyle name="Percent 9" xfId="225"/>
    <cellStyle name="Percent 9 2" xfId="498"/>
    <cellStyle name="Title" xfId="234"/>
    <cellStyle name="Total" xfId="248"/>
    <cellStyle name="Total 2" xfId="226"/>
    <cellStyle name="Warning Text" xfId="230"/>
    <cellStyle name="การคำนวณ" xfId="329" builtinId="22" customBuiltin="1"/>
    <cellStyle name="การคำนวณ 2" xfId="228"/>
    <cellStyle name="การคำนวณ 2 2" xfId="229"/>
    <cellStyle name="ข้อความเตือน" xfId="332" builtinId="11" customBuiltin="1"/>
    <cellStyle name="ข้อความเตือน 2" xfId="231"/>
    <cellStyle name="ข้อความอธิบาย" xfId="333" builtinId="53" customBuiltin="1"/>
    <cellStyle name="ข้อความอธิบาย 2" xfId="233"/>
    <cellStyle name="ชื่อเรื่อง" xfId="319" builtinId="15" customBuiltin="1"/>
    <cellStyle name="ชื่อเรื่อง 2" xfId="235"/>
    <cellStyle name="เซลล์ตรวจสอบ" xfId="331" builtinId="23" customBuiltin="1"/>
    <cellStyle name="เซลล์ตรวจสอบ 2" xfId="237"/>
    <cellStyle name="เซลล์ที่มีการเชื่อมโยง" xfId="330" builtinId="24" customBuiltin="1"/>
    <cellStyle name="เซลล์ที่มีการเชื่อมโยง 2" xfId="239"/>
    <cellStyle name="ดี" xfId="324" builtinId="26" customBuiltin="1"/>
    <cellStyle name="ดี 2" xfId="241"/>
    <cellStyle name="ปกติ_TAG ใหญ่" xfId="242"/>
    <cellStyle name="ป้อนค่า" xfId="327" builtinId="20" customBuiltin="1"/>
    <cellStyle name="ป้อนค่า 2" xfId="244"/>
    <cellStyle name="ป้อนค่า 2 2" xfId="245"/>
    <cellStyle name="ปานกลาง" xfId="326" builtinId="28" customBuiltin="1"/>
    <cellStyle name="ปานกลาง 2" xfId="247"/>
    <cellStyle name="ผลรวม" xfId="334" builtinId="25" customBuiltin="1"/>
    <cellStyle name="ผลรวม 2" xfId="249"/>
    <cellStyle name="ผลรวม 2 2" xfId="250"/>
    <cellStyle name="แย่" xfId="325" builtinId="27" customBuiltin="1"/>
    <cellStyle name="แย่ 2" xfId="252"/>
    <cellStyle name="ลักษณะ 1" xfId="253"/>
    <cellStyle name="ลักษณะ 1 2" xfId="254"/>
    <cellStyle name="ลักษณะ 1 3" xfId="255"/>
    <cellStyle name="ลักษณะ 1 3 2" xfId="256"/>
    <cellStyle name="ลักษณะ 1 4" xfId="257"/>
    <cellStyle name="ส่วนที่ถูกเน้น1" xfId="335" builtinId="29" customBuiltin="1"/>
    <cellStyle name="ส่วนที่ถูกเน้น1 2" xfId="259"/>
    <cellStyle name="ส่วนที่ถูกเน้น2" xfId="339" builtinId="33" customBuiltin="1"/>
    <cellStyle name="ส่วนที่ถูกเน้น2 2" xfId="261"/>
    <cellStyle name="ส่วนที่ถูกเน้น3" xfId="343" builtinId="37" customBuiltin="1"/>
    <cellStyle name="ส่วนที่ถูกเน้น3 2" xfId="263"/>
    <cellStyle name="ส่วนที่ถูกเน้น4" xfId="347" builtinId="41" customBuiltin="1"/>
    <cellStyle name="ส่วนที่ถูกเน้น4 2" xfId="265"/>
    <cellStyle name="ส่วนที่ถูกเน้น5" xfId="351" builtinId="45" customBuiltin="1"/>
    <cellStyle name="ส่วนที่ถูกเน้น5 2" xfId="267"/>
    <cellStyle name="ส่วนที่ถูกเน้น6" xfId="355" builtinId="49" customBuiltin="1"/>
    <cellStyle name="ส่วนที่ถูกเน้น6 2" xfId="269"/>
    <cellStyle name="แสดงผล" xfId="328" builtinId="21" customBuiltin="1"/>
    <cellStyle name="แสดงผล 2" xfId="271"/>
    <cellStyle name="แสดงผล 2 2" xfId="272"/>
    <cellStyle name="หมายเหตุ 10" xfId="274"/>
    <cellStyle name="หมายเหตุ 10 2" xfId="275"/>
    <cellStyle name="หมายเหตุ 10 2 2" xfId="500"/>
    <cellStyle name="หมายเหตุ 10 3" xfId="499"/>
    <cellStyle name="หมายเหตุ 11" xfId="276"/>
    <cellStyle name="หมายเหตุ 11 2" xfId="277"/>
    <cellStyle name="หมายเหตุ 11 2 2" xfId="502"/>
    <cellStyle name="หมายเหตุ 11 3" xfId="278"/>
    <cellStyle name="หมายเหตุ 11 3 2" xfId="503"/>
    <cellStyle name="หมายเหตุ 11 4" xfId="501"/>
    <cellStyle name="หมายเหตุ 12" xfId="279"/>
    <cellStyle name="หมายเหตุ 12 2" xfId="280"/>
    <cellStyle name="หมายเหตุ 12 2 2" xfId="505"/>
    <cellStyle name="หมายเหตุ 12 3" xfId="281"/>
    <cellStyle name="หมายเหตุ 12 3 2" xfId="506"/>
    <cellStyle name="หมายเหตุ 12 4" xfId="504"/>
    <cellStyle name="หมายเหตุ 13" xfId="282"/>
    <cellStyle name="หมายเหตุ 13 2" xfId="283"/>
    <cellStyle name="หมายเหตุ 13 2 2" xfId="508"/>
    <cellStyle name="หมายเหตุ 13 3" xfId="507"/>
    <cellStyle name="หมายเหตุ 14" xfId="284"/>
    <cellStyle name="หมายเหตุ 14 2" xfId="285"/>
    <cellStyle name="หมายเหตุ 14 2 2" xfId="510"/>
    <cellStyle name="หมายเหตุ 14 3" xfId="509"/>
    <cellStyle name="หมายเหตุ 15" xfId="286"/>
    <cellStyle name="หมายเหตุ 15 2" xfId="511"/>
    <cellStyle name="หมายเหตุ 16" xfId="287"/>
    <cellStyle name="หมายเหตุ 16 2" xfId="288"/>
    <cellStyle name="หมายเหตุ 16 2 2" xfId="513"/>
    <cellStyle name="หมายเหตุ 16 3" xfId="512"/>
    <cellStyle name="หมายเหตุ 17" xfId="361"/>
    <cellStyle name="หมายเหตุ 17 2" xfId="545"/>
    <cellStyle name="หมายเหตุ 2" xfId="289"/>
    <cellStyle name="หมายเหตุ 2 2" xfId="290"/>
    <cellStyle name="หมายเหตุ 2 2 2" xfId="515"/>
    <cellStyle name="หมายเหตุ 2 3" xfId="514"/>
    <cellStyle name="หมายเหตุ 3" xfId="291"/>
    <cellStyle name="หมายเหตุ 3 2" xfId="292"/>
    <cellStyle name="หมายเหตุ 3 2 2" xfId="517"/>
    <cellStyle name="หมายเหตุ 3 3" xfId="293"/>
    <cellStyle name="หมายเหตุ 3 3 2" xfId="294"/>
    <cellStyle name="หมายเหตุ 3 3 2 2" xfId="519"/>
    <cellStyle name="หมายเหตุ 3 3 3" xfId="518"/>
    <cellStyle name="หมายเหตุ 3 4" xfId="516"/>
    <cellStyle name="หมายเหตุ 4" xfId="295"/>
    <cellStyle name="หมายเหตุ 4 2" xfId="296"/>
    <cellStyle name="หมายเหตุ 4 2 2" xfId="521"/>
    <cellStyle name="หมายเหตุ 4 3" xfId="297"/>
    <cellStyle name="หมายเหตุ 4 3 2" xfId="522"/>
    <cellStyle name="หมายเหตุ 4 4" xfId="520"/>
    <cellStyle name="หมายเหตุ 5" xfId="298"/>
    <cellStyle name="หมายเหตุ 5 2" xfId="299"/>
    <cellStyle name="หมายเหตุ 5 2 2" xfId="524"/>
    <cellStyle name="หมายเหตุ 5 3" xfId="523"/>
    <cellStyle name="หมายเหตุ 6" xfId="300"/>
    <cellStyle name="หมายเหตุ 6 2" xfId="301"/>
    <cellStyle name="หมายเหตุ 6 2 2" xfId="526"/>
    <cellStyle name="หมายเหตุ 6 3" xfId="525"/>
    <cellStyle name="หมายเหตุ 7" xfId="302"/>
    <cellStyle name="หมายเหตุ 7 2" xfId="303"/>
    <cellStyle name="หมายเหตุ 7 2 2" xfId="528"/>
    <cellStyle name="หมายเหตุ 7 3" xfId="527"/>
    <cellStyle name="หมายเหตุ 8" xfId="304"/>
    <cellStyle name="หมายเหตุ 8 2" xfId="305"/>
    <cellStyle name="หมายเหตุ 8 2 2" xfId="530"/>
    <cellStyle name="หมายเหตุ 8 3" xfId="529"/>
    <cellStyle name="หมายเหตุ 9" xfId="306"/>
    <cellStyle name="หมายเหตุ 9 2" xfId="307"/>
    <cellStyle name="หมายเหตุ 9 2 2" xfId="532"/>
    <cellStyle name="หมายเหตุ 9 3" xfId="531"/>
    <cellStyle name="หัวเรื่อง 1" xfId="320" builtinId="16" customBuiltin="1"/>
    <cellStyle name="หัวเรื่อง 1 2" xfId="309"/>
    <cellStyle name="หัวเรื่อง 2" xfId="321" builtinId="17" customBuiltin="1"/>
    <cellStyle name="หัวเรื่อง 2 2" xfId="311"/>
    <cellStyle name="หัวเรื่อง 3" xfId="322" builtinId="18" customBuiltin="1"/>
    <cellStyle name="หัวเรื่อง 3 2" xfId="313"/>
    <cellStyle name="หัวเรื่อง 4" xfId="323" builtinId="19" customBuiltin="1"/>
    <cellStyle name="หัวเรื่อง 4 2" xfId="315"/>
    <cellStyle name="หัวเรื่อง 4 2 2" xfId="316"/>
    <cellStyle name="หัวเรื่อง 4 2 2 2" xfId="317"/>
    <cellStyle name="หัวเรื่อง 4 2 2 2 2" xfId="318"/>
  </cellStyles>
  <dxfs count="29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66FFFF"/>
      <color rgb="FF33CCCC"/>
      <color rgb="FF00CC99"/>
      <color rgb="FF66CCFF"/>
      <color rgb="FFFFCCCC"/>
      <color rgb="FFCCECFF"/>
      <color rgb="FFFF66FF"/>
      <color rgb="FFCC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.sunrise%20&#3605;.&#3588;.%2025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ความเข้ากันได้ (1)"/>
      <sheetName val="21-3"/>
      <sheetName val="22-3"/>
      <sheetName val="23-3"/>
      <sheetName val="24-3"/>
      <sheetName val="25-3"/>
      <sheetName val="26-3"/>
      <sheetName val="27-3"/>
      <sheetName val="28-3"/>
      <sheetName val="29-3"/>
      <sheetName val="30-3"/>
      <sheetName val="31-3"/>
      <sheetName val="31-3 แทรก"/>
      <sheetName val="26-9"/>
      <sheetName val="แทรก26-9"/>
      <sheetName val="27-9"/>
      <sheetName val="28-9"/>
      <sheetName val="แทรก28-9"/>
      <sheetName val="29-9"/>
      <sheetName val="30-9"/>
      <sheetName val="1-10"/>
      <sheetName val="2-10"/>
      <sheetName val="3-10"/>
      <sheetName val="4-10"/>
      <sheetName val="5-10"/>
      <sheetName val="7-10"/>
      <sheetName val="8-10"/>
      <sheetName val="แทรก8-10"/>
      <sheetName val="9-10"/>
      <sheetName val="10-10"/>
      <sheetName val="11-10"/>
      <sheetName val="12-10"/>
      <sheetName val="14-10"/>
      <sheetName val="15-10"/>
      <sheetName val="รอเรียกมะพร้าว"/>
      <sheetName val="ชันฟู้ด"/>
      <sheetName val="เชียนหนิง"/>
      <sheetName val="ไวด์เฟธฟูด"/>
      <sheetName val="รอเรียกไทยเทียน"/>
      <sheetName val="รวมOrderทั้งหม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9">
          <cell r="AC9">
            <v>85</v>
          </cell>
        </row>
        <row r="33">
          <cell r="AC33">
            <v>765.88000000000011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17">
          <cell r="AC17">
            <v>202.5</v>
          </cell>
        </row>
        <row r="46">
          <cell r="AC46">
            <v>30.2</v>
          </cell>
        </row>
        <row r="47">
          <cell r="AC47">
            <v>65</v>
          </cell>
        </row>
        <row r="48">
          <cell r="AC48">
            <v>65</v>
          </cell>
        </row>
        <row r="49">
          <cell r="AC49">
            <v>18</v>
          </cell>
        </row>
        <row r="50">
          <cell r="AC50">
            <v>27.1</v>
          </cell>
        </row>
        <row r="51">
          <cell r="AC51">
            <v>20</v>
          </cell>
        </row>
        <row r="52">
          <cell r="AC52">
            <v>32.1</v>
          </cell>
        </row>
      </sheetData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D52"/>
  <sheetViews>
    <sheetView zoomScale="110" zoomScaleNormal="110"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0" style="15" customWidth="1"/>
    <col min="9" max="10" width="5.85546875" style="15" customWidth="1"/>
    <col min="11" max="11" width="12.140625" style="15" customWidth="1"/>
    <col min="12" max="12" width="12" style="15" customWidth="1"/>
    <col min="13" max="13" width="6.57031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285156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6.42578125" style="15" customWidth="1"/>
    <col min="37" max="37" width="3.42578125" style="15" customWidth="1"/>
    <col min="38" max="38" width="4.140625" style="15" customWidth="1"/>
    <col min="39" max="16384" width="9.140625" style="15"/>
  </cols>
  <sheetData>
    <row r="1" spans="1:40" ht="6" customHeight="1" thickBot="1"/>
    <row r="2" spans="1:40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40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191</v>
      </c>
      <c r="AC3" s="62"/>
      <c r="AD3" s="63"/>
      <c r="AE3" s="64"/>
      <c r="AF3" s="64"/>
      <c r="AG3" s="64"/>
      <c r="AH3" s="64"/>
      <c r="AI3" s="65"/>
      <c r="AJ3" s="66"/>
    </row>
    <row r="4" spans="1:40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40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40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>AD6+AE5</f>
        <v>0</v>
      </c>
      <c r="AF6" s="109">
        <f>(7+(AE6/60))</f>
        <v>7</v>
      </c>
      <c r="AG6" s="110">
        <f>FLOOR(AF6,1)</f>
        <v>7</v>
      </c>
      <c r="AH6" s="111">
        <f>(AG6+((AF6-AG6)*60*0.01))</f>
        <v>7</v>
      </c>
      <c r="AI6" s="112"/>
      <c r="AJ6" s="113"/>
    </row>
    <row r="7" spans="1:40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>T7/AK7+AL7</f>
        <v>30</v>
      </c>
      <c r="AE7" s="107">
        <f>AD7+AE6</f>
        <v>30</v>
      </c>
      <c r="AF7" s="121">
        <f>(8+(AE7/60))</f>
        <v>8.5</v>
      </c>
      <c r="AG7" s="122">
        <f>FLOOR(AF7,1)</f>
        <v>8</v>
      </c>
      <c r="AH7" s="121">
        <f>(AG7+((AF7-AG7)*60*0.01))</f>
        <v>8.3000000000000007</v>
      </c>
      <c r="AI7" s="121"/>
      <c r="AJ7" s="123"/>
      <c r="AK7" s="124">
        <v>50</v>
      </c>
      <c r="AL7" s="124">
        <v>30</v>
      </c>
    </row>
    <row r="8" spans="1:40" s="24" customFormat="1" ht="18.95" customHeight="1">
      <c r="A8" s="196">
        <v>10</v>
      </c>
      <c r="B8" s="190">
        <v>42805</v>
      </c>
      <c r="C8" s="191" t="s">
        <v>518</v>
      </c>
      <c r="D8" s="191"/>
      <c r="E8" s="191"/>
      <c r="F8" s="191"/>
      <c r="G8" s="192" t="s">
        <v>138</v>
      </c>
      <c r="H8" s="192" t="s">
        <v>517</v>
      </c>
      <c r="I8" s="193">
        <v>2000</v>
      </c>
      <c r="J8" s="190">
        <v>42816</v>
      </c>
      <c r="K8" s="192" t="s">
        <v>10</v>
      </c>
      <c r="L8" s="192" t="s">
        <v>64</v>
      </c>
      <c r="M8" s="192" t="s">
        <v>64</v>
      </c>
      <c r="N8" s="192" t="s">
        <v>516</v>
      </c>
      <c r="O8" s="192"/>
      <c r="P8" s="25"/>
      <c r="Q8" s="194"/>
      <c r="R8" s="194"/>
      <c r="S8" s="190">
        <v>42812</v>
      </c>
      <c r="T8" s="193">
        <v>2010</v>
      </c>
      <c r="U8" s="193"/>
      <c r="V8" s="193"/>
      <c r="W8" s="193"/>
      <c r="X8" s="193"/>
      <c r="Y8" s="193"/>
      <c r="Z8" s="191" t="s">
        <v>12</v>
      </c>
      <c r="AA8" s="192" t="s">
        <v>139</v>
      </c>
      <c r="AB8" s="195">
        <v>392</v>
      </c>
      <c r="AC8" s="195">
        <v>955</v>
      </c>
      <c r="AD8" s="107">
        <f t="shared" ref="AD8:AD44" si="0">T8/AK8+AL8</f>
        <v>55.2</v>
      </c>
      <c r="AE8" s="107">
        <f t="shared" ref="AE8:AE44" si="1">AD8+AE7</f>
        <v>85.2</v>
      </c>
      <c r="AF8" s="121">
        <f t="shared" ref="AF8:AF44" si="2">(8+(AE8/60))</f>
        <v>9.42</v>
      </c>
      <c r="AG8" s="122">
        <f t="shared" ref="AG8:AG44" si="3">FLOOR(AF8,1)</f>
        <v>9</v>
      </c>
      <c r="AH8" s="121">
        <f t="shared" ref="AH8:AH44" si="4">(AG8+((AF8-AG8)*60*0.01))</f>
        <v>9.2520000000000007</v>
      </c>
      <c r="AI8" s="25"/>
      <c r="AJ8" s="159" t="s">
        <v>2</v>
      </c>
      <c r="AK8" s="159">
        <v>50</v>
      </c>
      <c r="AL8" s="159">
        <v>15</v>
      </c>
      <c r="AN8" s="24" t="s">
        <v>579</v>
      </c>
    </row>
    <row r="9" spans="1:40" s="24" customFormat="1" ht="15" customHeight="1">
      <c r="A9" s="196" t="s">
        <v>69</v>
      </c>
      <c r="B9" s="190">
        <v>42807</v>
      </c>
      <c r="C9" s="191" t="s">
        <v>538</v>
      </c>
      <c r="D9" s="191"/>
      <c r="E9" s="191"/>
      <c r="F9" s="191"/>
      <c r="G9" s="192" t="s">
        <v>211</v>
      </c>
      <c r="H9" s="192" t="s">
        <v>475</v>
      </c>
      <c r="I9" s="193">
        <v>120</v>
      </c>
      <c r="J9" s="190">
        <v>42816</v>
      </c>
      <c r="K9" s="192" t="s">
        <v>476</v>
      </c>
      <c r="L9" s="192" t="s">
        <v>477</v>
      </c>
      <c r="M9" s="29" t="s">
        <v>88</v>
      </c>
      <c r="N9" s="192" t="s">
        <v>479</v>
      </c>
      <c r="O9" s="192"/>
      <c r="P9" s="25"/>
      <c r="Q9" s="194"/>
      <c r="R9" s="194"/>
      <c r="S9" s="190">
        <v>42812</v>
      </c>
      <c r="T9" s="193">
        <v>130</v>
      </c>
      <c r="U9" s="193"/>
      <c r="V9" s="193"/>
      <c r="W9" s="193"/>
      <c r="X9" s="193"/>
      <c r="Y9" s="193"/>
      <c r="Z9" s="191" t="s">
        <v>35</v>
      </c>
      <c r="AA9" s="192" t="s">
        <v>301</v>
      </c>
      <c r="AB9" s="195">
        <v>630</v>
      </c>
      <c r="AC9" s="195">
        <v>1595</v>
      </c>
      <c r="AD9" s="107">
        <f t="shared" si="0"/>
        <v>17.600000000000001</v>
      </c>
      <c r="AE9" s="107">
        <f t="shared" si="1"/>
        <v>102.80000000000001</v>
      </c>
      <c r="AF9" s="121">
        <f t="shared" si="2"/>
        <v>9.7133333333333329</v>
      </c>
      <c r="AG9" s="122">
        <f t="shared" si="3"/>
        <v>9</v>
      </c>
      <c r="AH9" s="121">
        <f t="shared" si="4"/>
        <v>9.427999999999999</v>
      </c>
      <c r="AI9" s="25"/>
      <c r="AJ9" s="25" t="s">
        <v>2</v>
      </c>
      <c r="AK9" s="25">
        <v>50</v>
      </c>
      <c r="AL9" s="25">
        <v>15</v>
      </c>
      <c r="AN9" s="24" t="s">
        <v>522</v>
      </c>
    </row>
    <row r="10" spans="1:40" s="24" customFormat="1" ht="15" customHeight="1">
      <c r="A10" s="196" t="s">
        <v>69</v>
      </c>
      <c r="B10" s="190">
        <v>42807</v>
      </c>
      <c r="C10" s="191" t="s">
        <v>538</v>
      </c>
      <c r="D10" s="191"/>
      <c r="E10" s="191"/>
      <c r="F10" s="191"/>
      <c r="G10" s="192" t="s">
        <v>211</v>
      </c>
      <c r="H10" s="192" t="s">
        <v>475</v>
      </c>
      <c r="I10" s="193">
        <v>120</v>
      </c>
      <c r="J10" s="190">
        <v>42816</v>
      </c>
      <c r="K10" s="192" t="s">
        <v>478</v>
      </c>
      <c r="L10" s="192"/>
      <c r="M10" s="29" t="s">
        <v>103</v>
      </c>
      <c r="N10" s="192" t="s">
        <v>479</v>
      </c>
      <c r="O10" s="192"/>
      <c r="P10" s="25"/>
      <c r="Q10" s="194"/>
      <c r="R10" s="194"/>
      <c r="S10" s="190">
        <v>42812</v>
      </c>
      <c r="T10" s="193">
        <v>130</v>
      </c>
      <c r="U10" s="193"/>
      <c r="V10" s="193"/>
      <c r="W10" s="193"/>
      <c r="X10" s="193"/>
      <c r="Y10" s="193"/>
      <c r="Z10" s="191" t="s">
        <v>35</v>
      </c>
      <c r="AA10" s="192" t="s">
        <v>301</v>
      </c>
      <c r="AB10" s="195">
        <v>630</v>
      </c>
      <c r="AC10" s="195">
        <v>1595</v>
      </c>
      <c r="AD10" s="107">
        <f t="shared" si="0"/>
        <v>17.600000000000001</v>
      </c>
      <c r="AE10" s="107">
        <f t="shared" si="1"/>
        <v>120.4</v>
      </c>
      <c r="AF10" s="121">
        <f t="shared" si="2"/>
        <v>10.006666666666668</v>
      </c>
      <c r="AG10" s="122">
        <f t="shared" si="3"/>
        <v>10</v>
      </c>
      <c r="AH10" s="121">
        <f t="shared" si="4"/>
        <v>10.004000000000001</v>
      </c>
      <c r="AI10" s="25"/>
      <c r="AJ10" s="25" t="s">
        <v>2</v>
      </c>
      <c r="AK10" s="25">
        <v>50</v>
      </c>
      <c r="AL10" s="25">
        <v>15</v>
      </c>
      <c r="AN10" s="24" t="s">
        <v>522</v>
      </c>
    </row>
    <row r="11" spans="1:40" s="24" customFormat="1" ht="15" customHeight="1">
      <c r="A11" s="196" t="s">
        <v>69</v>
      </c>
      <c r="B11" s="190">
        <v>42807</v>
      </c>
      <c r="C11" s="191" t="s">
        <v>532</v>
      </c>
      <c r="D11" s="191"/>
      <c r="E11" s="191"/>
      <c r="F11" s="191"/>
      <c r="G11" s="192" t="s">
        <v>211</v>
      </c>
      <c r="H11" s="192" t="s">
        <v>475</v>
      </c>
      <c r="I11" s="193">
        <v>380</v>
      </c>
      <c r="J11" s="190">
        <v>42816</v>
      </c>
      <c r="K11" s="192" t="s">
        <v>476</v>
      </c>
      <c r="L11" s="192" t="s">
        <v>477</v>
      </c>
      <c r="M11" s="192" t="s">
        <v>88</v>
      </c>
      <c r="N11" s="192" t="s">
        <v>479</v>
      </c>
      <c r="O11" s="192"/>
      <c r="P11" s="25"/>
      <c r="Q11" s="194"/>
      <c r="R11" s="194"/>
      <c r="S11" s="190">
        <v>42812</v>
      </c>
      <c r="T11" s="193">
        <v>390</v>
      </c>
      <c r="U11" s="193"/>
      <c r="V11" s="193"/>
      <c r="W11" s="193"/>
      <c r="X11" s="193"/>
      <c r="Y11" s="193"/>
      <c r="Z11" s="191" t="s">
        <v>35</v>
      </c>
      <c r="AA11" s="192" t="s">
        <v>301</v>
      </c>
      <c r="AB11" s="195">
        <v>630</v>
      </c>
      <c r="AC11" s="195">
        <v>1595</v>
      </c>
      <c r="AD11" s="107">
        <f t="shared" si="0"/>
        <v>22.8</v>
      </c>
      <c r="AE11" s="107">
        <f t="shared" si="1"/>
        <v>143.20000000000002</v>
      </c>
      <c r="AF11" s="121">
        <f t="shared" si="2"/>
        <v>10.386666666666667</v>
      </c>
      <c r="AG11" s="122">
        <f t="shared" si="3"/>
        <v>10</v>
      </c>
      <c r="AH11" s="121">
        <f t="shared" si="4"/>
        <v>10.231999999999999</v>
      </c>
      <c r="AI11" s="25"/>
      <c r="AJ11" s="159" t="s">
        <v>2</v>
      </c>
      <c r="AK11" s="159">
        <v>50</v>
      </c>
      <c r="AL11" s="159">
        <v>15</v>
      </c>
      <c r="AN11" s="24" t="s">
        <v>522</v>
      </c>
    </row>
    <row r="12" spans="1:40" s="24" customFormat="1" ht="15" customHeight="1">
      <c r="A12" s="196" t="s">
        <v>69</v>
      </c>
      <c r="B12" s="190">
        <v>42807</v>
      </c>
      <c r="C12" s="191" t="s">
        <v>532</v>
      </c>
      <c r="D12" s="191"/>
      <c r="E12" s="191"/>
      <c r="F12" s="191"/>
      <c r="G12" s="192" t="s">
        <v>211</v>
      </c>
      <c r="H12" s="192" t="s">
        <v>475</v>
      </c>
      <c r="I12" s="193">
        <v>380</v>
      </c>
      <c r="J12" s="190">
        <v>42816</v>
      </c>
      <c r="K12" s="192" t="s">
        <v>478</v>
      </c>
      <c r="L12" s="192"/>
      <c r="M12" s="192" t="s">
        <v>103</v>
      </c>
      <c r="N12" s="192" t="s">
        <v>479</v>
      </c>
      <c r="O12" s="192"/>
      <c r="P12" s="25"/>
      <c r="Q12" s="194"/>
      <c r="R12" s="194"/>
      <c r="S12" s="190">
        <v>42812</v>
      </c>
      <c r="T12" s="193">
        <v>390</v>
      </c>
      <c r="U12" s="193"/>
      <c r="V12" s="193"/>
      <c r="W12" s="193"/>
      <c r="X12" s="193"/>
      <c r="Y12" s="193"/>
      <c r="Z12" s="191" t="s">
        <v>35</v>
      </c>
      <c r="AA12" s="192" t="s">
        <v>301</v>
      </c>
      <c r="AB12" s="195">
        <v>630</v>
      </c>
      <c r="AC12" s="195">
        <v>1595</v>
      </c>
      <c r="AD12" s="107">
        <f t="shared" si="0"/>
        <v>22.8</v>
      </c>
      <c r="AE12" s="107">
        <f t="shared" si="1"/>
        <v>166.00000000000003</v>
      </c>
      <c r="AF12" s="121">
        <f t="shared" si="2"/>
        <v>10.766666666666667</v>
      </c>
      <c r="AG12" s="122">
        <f t="shared" si="3"/>
        <v>10</v>
      </c>
      <c r="AH12" s="121">
        <f t="shared" si="4"/>
        <v>10.46</v>
      </c>
      <c r="AI12" s="25"/>
      <c r="AJ12" s="159" t="s">
        <v>2</v>
      </c>
      <c r="AK12" s="159">
        <v>50</v>
      </c>
      <c r="AL12" s="159">
        <v>15</v>
      </c>
      <c r="AN12" s="24" t="s">
        <v>522</v>
      </c>
    </row>
    <row r="13" spans="1:40" s="24" customFormat="1" ht="15" customHeight="1">
      <c r="A13" s="196" t="s">
        <v>69</v>
      </c>
      <c r="B13" s="190">
        <v>42807</v>
      </c>
      <c r="C13" s="191" t="s">
        <v>523</v>
      </c>
      <c r="D13" s="191"/>
      <c r="E13" s="191"/>
      <c r="F13" s="191"/>
      <c r="G13" s="192" t="s">
        <v>211</v>
      </c>
      <c r="H13" s="192" t="s">
        <v>524</v>
      </c>
      <c r="I13" s="193">
        <v>500</v>
      </c>
      <c r="J13" s="190">
        <v>42816</v>
      </c>
      <c r="K13" s="192" t="s">
        <v>213</v>
      </c>
      <c r="L13" s="192" t="s">
        <v>525</v>
      </c>
      <c r="M13" s="192" t="s">
        <v>64</v>
      </c>
      <c r="N13" s="192" t="s">
        <v>526</v>
      </c>
      <c r="O13" s="192"/>
      <c r="P13" s="25"/>
      <c r="Q13" s="194"/>
      <c r="R13" s="194"/>
      <c r="S13" s="190">
        <v>42812</v>
      </c>
      <c r="T13" s="193">
        <v>510</v>
      </c>
      <c r="U13" s="193"/>
      <c r="V13" s="193"/>
      <c r="W13" s="193"/>
      <c r="X13" s="193"/>
      <c r="Y13" s="193"/>
      <c r="Z13" s="191" t="s">
        <v>35</v>
      </c>
      <c r="AA13" s="192" t="s">
        <v>301</v>
      </c>
      <c r="AB13" s="195">
        <v>491</v>
      </c>
      <c r="AC13" s="195">
        <v>1339</v>
      </c>
      <c r="AD13" s="107">
        <f t="shared" si="0"/>
        <v>25.2</v>
      </c>
      <c r="AE13" s="107">
        <f t="shared" si="1"/>
        <v>191.20000000000002</v>
      </c>
      <c r="AF13" s="121">
        <f t="shared" si="2"/>
        <v>11.186666666666667</v>
      </c>
      <c r="AG13" s="122">
        <f t="shared" si="3"/>
        <v>11</v>
      </c>
      <c r="AH13" s="121">
        <f t="shared" si="4"/>
        <v>11.112</v>
      </c>
      <c r="AI13" s="25"/>
      <c r="AJ13" s="159" t="s">
        <v>2</v>
      </c>
      <c r="AK13" s="159">
        <v>50</v>
      </c>
      <c r="AL13" s="159">
        <v>15</v>
      </c>
      <c r="AN13" s="24" t="s">
        <v>522</v>
      </c>
    </row>
    <row r="14" spans="1:40" s="24" customFormat="1" ht="15" customHeight="1">
      <c r="A14" s="168"/>
      <c r="B14" s="169"/>
      <c r="C14" s="170"/>
      <c r="D14" s="171"/>
      <c r="E14" s="172"/>
      <c r="F14" s="172"/>
      <c r="G14" s="173"/>
      <c r="H14" s="173"/>
      <c r="I14" s="174"/>
      <c r="J14" s="169"/>
      <c r="K14" s="173" t="s">
        <v>210</v>
      </c>
      <c r="L14" s="173"/>
      <c r="M14" s="173"/>
      <c r="N14" s="170"/>
      <c r="O14" s="173"/>
      <c r="P14" s="159"/>
      <c r="Q14" s="175"/>
      <c r="R14" s="175"/>
      <c r="S14" s="169"/>
      <c r="T14" s="174"/>
      <c r="U14" s="174"/>
      <c r="V14" s="168"/>
      <c r="W14" s="176"/>
      <c r="X14" s="176"/>
      <c r="Y14" s="176"/>
      <c r="Z14" s="170"/>
      <c r="AA14" s="173"/>
      <c r="AB14" s="177"/>
      <c r="AC14" s="177"/>
      <c r="AD14" s="107">
        <f t="shared" si="0"/>
        <v>120</v>
      </c>
      <c r="AE14" s="107">
        <f t="shared" si="1"/>
        <v>311.20000000000005</v>
      </c>
      <c r="AF14" s="121">
        <f t="shared" si="2"/>
        <v>13.186666666666667</v>
      </c>
      <c r="AG14" s="122">
        <f t="shared" si="3"/>
        <v>13</v>
      </c>
      <c r="AH14" s="121">
        <f t="shared" si="4"/>
        <v>13.112</v>
      </c>
      <c r="AI14" s="159"/>
      <c r="AJ14" s="159"/>
      <c r="AK14" s="124">
        <v>50</v>
      </c>
      <c r="AL14" s="124">
        <v>120</v>
      </c>
    </row>
    <row r="15" spans="1:40" s="24" customFormat="1" ht="15" customHeight="1">
      <c r="A15" s="196" t="s">
        <v>69</v>
      </c>
      <c r="B15" s="190">
        <v>42807</v>
      </c>
      <c r="C15" s="191" t="s">
        <v>527</v>
      </c>
      <c r="D15" s="191"/>
      <c r="E15" s="191"/>
      <c r="F15" s="191"/>
      <c r="G15" s="192" t="s">
        <v>211</v>
      </c>
      <c r="H15" s="192" t="s">
        <v>528</v>
      </c>
      <c r="I15" s="193">
        <v>320</v>
      </c>
      <c r="J15" s="190">
        <v>42816</v>
      </c>
      <c r="K15" s="192" t="s">
        <v>529</v>
      </c>
      <c r="L15" s="192" t="s">
        <v>530</v>
      </c>
      <c r="M15" s="192" t="s">
        <v>64</v>
      </c>
      <c r="N15" s="192" t="s">
        <v>531</v>
      </c>
      <c r="O15" s="192"/>
      <c r="P15" s="25"/>
      <c r="Q15" s="194"/>
      <c r="R15" s="194"/>
      <c r="S15" s="190">
        <v>42812</v>
      </c>
      <c r="T15" s="193">
        <v>330</v>
      </c>
      <c r="U15" s="193"/>
      <c r="V15" s="193"/>
      <c r="W15" s="193"/>
      <c r="X15" s="193"/>
      <c r="Y15" s="193"/>
      <c r="Z15" s="191" t="s">
        <v>35</v>
      </c>
      <c r="AA15" s="192" t="s">
        <v>301</v>
      </c>
      <c r="AB15" s="195">
        <v>586</v>
      </c>
      <c r="AC15" s="195">
        <v>1767</v>
      </c>
      <c r="AD15" s="107">
        <f t="shared" si="0"/>
        <v>21.6</v>
      </c>
      <c r="AE15" s="107">
        <f t="shared" si="1"/>
        <v>332.80000000000007</v>
      </c>
      <c r="AF15" s="121">
        <f t="shared" si="2"/>
        <v>13.546666666666667</v>
      </c>
      <c r="AG15" s="122">
        <f t="shared" si="3"/>
        <v>13</v>
      </c>
      <c r="AH15" s="121">
        <f t="shared" si="4"/>
        <v>13.327999999999999</v>
      </c>
      <c r="AI15" s="25"/>
      <c r="AJ15" s="159" t="s">
        <v>2</v>
      </c>
      <c r="AK15" s="159">
        <v>50</v>
      </c>
      <c r="AL15" s="159">
        <v>15</v>
      </c>
      <c r="AN15" s="24" t="s">
        <v>522</v>
      </c>
    </row>
    <row r="16" spans="1:40" s="24" customFormat="1" ht="15" customHeight="1">
      <c r="A16" s="196" t="s">
        <v>69</v>
      </c>
      <c r="B16" s="190">
        <v>42807</v>
      </c>
      <c r="C16" s="191" t="s">
        <v>539</v>
      </c>
      <c r="D16" s="191"/>
      <c r="E16" s="191"/>
      <c r="F16" s="191"/>
      <c r="G16" s="192" t="s">
        <v>211</v>
      </c>
      <c r="H16" s="192" t="s">
        <v>528</v>
      </c>
      <c r="I16" s="193">
        <v>180</v>
      </c>
      <c r="J16" s="190">
        <v>42816</v>
      </c>
      <c r="K16" s="192" t="s">
        <v>529</v>
      </c>
      <c r="L16" s="192" t="s">
        <v>530</v>
      </c>
      <c r="M16" s="192" t="s">
        <v>64</v>
      </c>
      <c r="N16" s="192" t="s">
        <v>531</v>
      </c>
      <c r="O16" s="192"/>
      <c r="P16" s="25"/>
      <c r="Q16" s="194"/>
      <c r="R16" s="194"/>
      <c r="S16" s="190">
        <v>42812</v>
      </c>
      <c r="T16" s="193">
        <v>190</v>
      </c>
      <c r="U16" s="193"/>
      <c r="V16" s="193"/>
      <c r="W16" s="193"/>
      <c r="X16" s="193"/>
      <c r="Y16" s="193"/>
      <c r="Z16" s="191" t="s">
        <v>35</v>
      </c>
      <c r="AA16" s="192" t="s">
        <v>301</v>
      </c>
      <c r="AB16" s="195">
        <v>586</v>
      </c>
      <c r="AC16" s="195">
        <v>1767</v>
      </c>
      <c r="AD16" s="107">
        <f t="shared" si="0"/>
        <v>18.8</v>
      </c>
      <c r="AE16" s="107">
        <f t="shared" si="1"/>
        <v>351.60000000000008</v>
      </c>
      <c r="AF16" s="121">
        <f t="shared" si="2"/>
        <v>13.860000000000001</v>
      </c>
      <c r="AG16" s="122">
        <f t="shared" si="3"/>
        <v>13</v>
      </c>
      <c r="AH16" s="121">
        <f t="shared" si="4"/>
        <v>13.516</v>
      </c>
      <c r="AI16" s="25"/>
      <c r="AJ16" s="25" t="s">
        <v>2</v>
      </c>
      <c r="AK16" s="25">
        <v>50</v>
      </c>
      <c r="AL16" s="25">
        <v>15</v>
      </c>
      <c r="AN16" s="24" t="s">
        <v>522</v>
      </c>
    </row>
    <row r="17" spans="1:40" s="24" customFormat="1" ht="15" customHeight="1">
      <c r="A17" s="167">
        <v>90</v>
      </c>
      <c r="B17" s="166">
        <v>42791</v>
      </c>
      <c r="C17" s="165" t="s">
        <v>309</v>
      </c>
      <c r="D17" s="165"/>
      <c r="E17" s="165"/>
      <c r="F17" s="165"/>
      <c r="G17" s="164" t="s">
        <v>265</v>
      </c>
      <c r="H17" s="164" t="s">
        <v>275</v>
      </c>
      <c r="I17" s="163">
        <v>130</v>
      </c>
      <c r="J17" s="166">
        <v>42816</v>
      </c>
      <c r="K17" s="164" t="s">
        <v>10</v>
      </c>
      <c r="L17" s="164" t="s">
        <v>267</v>
      </c>
      <c r="M17" s="164" t="s">
        <v>64</v>
      </c>
      <c r="N17" s="164" t="s">
        <v>276</v>
      </c>
      <c r="O17" s="164"/>
      <c r="P17" s="25"/>
      <c r="Q17" s="162"/>
      <c r="R17" s="162"/>
      <c r="S17" s="166" t="s">
        <v>312</v>
      </c>
      <c r="T17" s="163">
        <v>130</v>
      </c>
      <c r="U17" s="163"/>
      <c r="V17" s="163"/>
      <c r="W17" s="163"/>
      <c r="X17" s="163"/>
      <c r="Y17" s="163"/>
      <c r="Z17" s="165" t="s">
        <v>12</v>
      </c>
      <c r="AA17" s="164" t="s">
        <v>274</v>
      </c>
      <c r="AB17" s="161">
        <v>631</v>
      </c>
      <c r="AC17" s="161">
        <v>1719</v>
      </c>
      <c r="AD17" s="107">
        <f t="shared" si="0"/>
        <v>17.600000000000001</v>
      </c>
      <c r="AE17" s="107">
        <f t="shared" si="1"/>
        <v>369.2000000000001</v>
      </c>
      <c r="AF17" s="121">
        <f t="shared" si="2"/>
        <v>14.153333333333336</v>
      </c>
      <c r="AG17" s="122">
        <f t="shared" si="3"/>
        <v>14</v>
      </c>
      <c r="AH17" s="121">
        <f t="shared" si="4"/>
        <v>14.092000000000002</v>
      </c>
      <c r="AI17" s="25"/>
      <c r="AJ17" s="25" t="s">
        <v>2</v>
      </c>
      <c r="AK17" s="25">
        <v>50</v>
      </c>
      <c r="AL17" s="25">
        <v>15</v>
      </c>
      <c r="AN17" s="24" t="s">
        <v>580</v>
      </c>
    </row>
    <row r="18" spans="1:40" s="24" customFormat="1" ht="15" customHeight="1">
      <c r="A18" s="167">
        <v>100</v>
      </c>
      <c r="B18" s="166">
        <v>42791</v>
      </c>
      <c r="C18" s="165" t="s">
        <v>323</v>
      </c>
      <c r="D18" s="165"/>
      <c r="E18" s="165"/>
      <c r="F18" s="165"/>
      <c r="G18" s="164" t="s">
        <v>265</v>
      </c>
      <c r="H18" s="164" t="s">
        <v>270</v>
      </c>
      <c r="I18" s="163">
        <v>700</v>
      </c>
      <c r="J18" s="166">
        <v>42816</v>
      </c>
      <c r="K18" s="164" t="s">
        <v>10</v>
      </c>
      <c r="L18" s="164" t="s">
        <v>267</v>
      </c>
      <c r="M18" s="164" t="s">
        <v>64</v>
      </c>
      <c r="N18" s="164" t="s">
        <v>271</v>
      </c>
      <c r="O18" s="164"/>
      <c r="P18" s="25"/>
      <c r="Q18" s="162"/>
      <c r="R18" s="162"/>
      <c r="S18" s="166">
        <v>42811</v>
      </c>
      <c r="T18" s="163">
        <v>705</v>
      </c>
      <c r="U18" s="163"/>
      <c r="V18" s="163"/>
      <c r="W18" s="163"/>
      <c r="X18" s="163"/>
      <c r="Y18" s="163"/>
      <c r="Z18" s="165" t="s">
        <v>35</v>
      </c>
      <c r="AA18" s="164" t="s">
        <v>269</v>
      </c>
      <c r="AB18" s="161">
        <v>549</v>
      </c>
      <c r="AC18" s="161">
        <v>1183</v>
      </c>
      <c r="AD18" s="107">
        <f t="shared" si="0"/>
        <v>29.1</v>
      </c>
      <c r="AE18" s="107">
        <f t="shared" si="1"/>
        <v>398.30000000000013</v>
      </c>
      <c r="AF18" s="121">
        <f t="shared" si="2"/>
        <v>14.638333333333335</v>
      </c>
      <c r="AG18" s="122">
        <f t="shared" si="3"/>
        <v>14</v>
      </c>
      <c r="AH18" s="121">
        <f t="shared" si="4"/>
        <v>14.383000000000001</v>
      </c>
      <c r="AI18" s="25"/>
      <c r="AJ18" s="25" t="s">
        <v>2</v>
      </c>
      <c r="AK18" s="25">
        <v>50</v>
      </c>
      <c r="AL18" s="25">
        <v>15</v>
      </c>
      <c r="AN18" s="24" t="s">
        <v>580</v>
      </c>
    </row>
    <row r="19" spans="1:40" s="24" customFormat="1" ht="15" customHeight="1">
      <c r="A19" s="167">
        <v>110</v>
      </c>
      <c r="B19" s="166">
        <v>42791</v>
      </c>
      <c r="C19" s="165" t="s">
        <v>324</v>
      </c>
      <c r="D19" s="165"/>
      <c r="E19" s="165"/>
      <c r="F19" s="165"/>
      <c r="G19" s="164" t="s">
        <v>265</v>
      </c>
      <c r="H19" s="164" t="s">
        <v>266</v>
      </c>
      <c r="I19" s="163">
        <v>800</v>
      </c>
      <c r="J19" s="166">
        <v>42816</v>
      </c>
      <c r="K19" s="164" t="s">
        <v>10</v>
      </c>
      <c r="L19" s="164" t="s">
        <v>267</v>
      </c>
      <c r="M19" s="164" t="s">
        <v>64</v>
      </c>
      <c r="N19" s="164" t="s">
        <v>268</v>
      </c>
      <c r="O19" s="164"/>
      <c r="P19" s="25"/>
      <c r="Q19" s="162"/>
      <c r="R19" s="162"/>
      <c r="S19" s="166">
        <v>42811</v>
      </c>
      <c r="T19" s="163">
        <v>805</v>
      </c>
      <c r="U19" s="163"/>
      <c r="V19" s="163"/>
      <c r="W19" s="163"/>
      <c r="X19" s="163"/>
      <c r="Y19" s="163"/>
      <c r="Z19" s="165" t="s">
        <v>35</v>
      </c>
      <c r="AA19" s="164" t="s">
        <v>269</v>
      </c>
      <c r="AB19" s="161">
        <v>421</v>
      </c>
      <c r="AC19" s="161">
        <v>1027</v>
      </c>
      <c r="AD19" s="107">
        <f t="shared" si="0"/>
        <v>31.1</v>
      </c>
      <c r="AE19" s="107">
        <f t="shared" si="1"/>
        <v>429.40000000000015</v>
      </c>
      <c r="AF19" s="121">
        <f t="shared" si="2"/>
        <v>15.15666666666667</v>
      </c>
      <c r="AG19" s="122">
        <f t="shared" si="3"/>
        <v>15</v>
      </c>
      <c r="AH19" s="121">
        <f t="shared" si="4"/>
        <v>15.094000000000001</v>
      </c>
      <c r="AI19" s="25"/>
      <c r="AJ19" s="25" t="s">
        <v>2</v>
      </c>
      <c r="AK19" s="25">
        <v>50</v>
      </c>
      <c r="AL19" s="25">
        <v>15</v>
      </c>
      <c r="AN19" s="24" t="s">
        <v>580</v>
      </c>
    </row>
    <row r="20" spans="1:40" s="24" customFormat="1" ht="15" customHeight="1">
      <c r="A20" s="167">
        <v>120</v>
      </c>
      <c r="B20" s="166">
        <v>42791</v>
      </c>
      <c r="C20" s="165" t="s">
        <v>325</v>
      </c>
      <c r="D20" s="165"/>
      <c r="E20" s="165"/>
      <c r="F20" s="165"/>
      <c r="G20" s="164" t="s">
        <v>265</v>
      </c>
      <c r="H20" s="164" t="s">
        <v>279</v>
      </c>
      <c r="I20" s="163">
        <v>500</v>
      </c>
      <c r="J20" s="166">
        <v>42816</v>
      </c>
      <c r="K20" s="164" t="s">
        <v>10</v>
      </c>
      <c r="L20" s="164" t="s">
        <v>267</v>
      </c>
      <c r="M20" s="164" t="s">
        <v>64</v>
      </c>
      <c r="N20" s="164" t="s">
        <v>280</v>
      </c>
      <c r="O20" s="164"/>
      <c r="P20" s="25"/>
      <c r="Q20" s="162"/>
      <c r="R20" s="162"/>
      <c r="S20" s="166">
        <v>42811</v>
      </c>
      <c r="T20" s="163">
        <v>505</v>
      </c>
      <c r="U20" s="163"/>
      <c r="V20" s="163"/>
      <c r="W20" s="163"/>
      <c r="X20" s="163"/>
      <c r="Y20" s="163"/>
      <c r="Z20" s="165" t="s">
        <v>12</v>
      </c>
      <c r="AA20" s="164" t="s">
        <v>274</v>
      </c>
      <c r="AB20" s="161">
        <v>754</v>
      </c>
      <c r="AC20" s="161">
        <v>1671</v>
      </c>
      <c r="AD20" s="107">
        <f t="shared" si="0"/>
        <v>25.1</v>
      </c>
      <c r="AE20" s="107">
        <f t="shared" si="1"/>
        <v>454.50000000000017</v>
      </c>
      <c r="AF20" s="121">
        <f t="shared" si="2"/>
        <v>15.575000000000003</v>
      </c>
      <c r="AG20" s="122">
        <f t="shared" si="3"/>
        <v>15</v>
      </c>
      <c r="AH20" s="121">
        <f t="shared" si="4"/>
        <v>15.345000000000002</v>
      </c>
      <c r="AI20" s="25"/>
      <c r="AJ20" s="25" t="s">
        <v>2</v>
      </c>
      <c r="AK20" s="25">
        <v>50</v>
      </c>
      <c r="AL20" s="25">
        <v>15</v>
      </c>
      <c r="AN20" s="24" t="s">
        <v>580</v>
      </c>
    </row>
    <row r="21" spans="1:40" s="24" customFormat="1" ht="15" customHeight="1">
      <c r="A21" s="167">
        <v>130</v>
      </c>
      <c r="B21" s="166">
        <v>42791</v>
      </c>
      <c r="C21" s="165" t="s">
        <v>326</v>
      </c>
      <c r="D21" s="165"/>
      <c r="E21" s="165"/>
      <c r="F21" s="165"/>
      <c r="G21" s="164" t="s">
        <v>265</v>
      </c>
      <c r="H21" s="164" t="s">
        <v>277</v>
      </c>
      <c r="I21" s="163">
        <v>140</v>
      </c>
      <c r="J21" s="166">
        <v>42816</v>
      </c>
      <c r="K21" s="164" t="s">
        <v>10</v>
      </c>
      <c r="L21" s="164" t="s">
        <v>267</v>
      </c>
      <c r="M21" s="164" t="s">
        <v>64</v>
      </c>
      <c r="N21" s="164" t="s">
        <v>278</v>
      </c>
      <c r="O21" s="164"/>
      <c r="P21" s="25"/>
      <c r="Q21" s="162"/>
      <c r="R21" s="162"/>
      <c r="S21" s="166">
        <v>42810</v>
      </c>
      <c r="T21" s="163">
        <v>145</v>
      </c>
      <c r="U21" s="163"/>
      <c r="V21" s="163"/>
      <c r="W21" s="163"/>
      <c r="X21" s="163"/>
      <c r="Y21" s="163"/>
      <c r="Z21" s="165" t="s">
        <v>12</v>
      </c>
      <c r="AA21" s="164" t="s">
        <v>274</v>
      </c>
      <c r="AB21" s="161">
        <v>847</v>
      </c>
      <c r="AC21" s="161">
        <v>1763</v>
      </c>
      <c r="AD21" s="107">
        <f t="shared" si="0"/>
        <v>17.899999999999999</v>
      </c>
      <c r="AE21" s="107">
        <f t="shared" si="1"/>
        <v>472.40000000000015</v>
      </c>
      <c r="AF21" s="121">
        <f t="shared" si="2"/>
        <v>15.873333333333335</v>
      </c>
      <c r="AG21" s="122">
        <f t="shared" si="3"/>
        <v>15</v>
      </c>
      <c r="AH21" s="121">
        <f t="shared" si="4"/>
        <v>15.524000000000001</v>
      </c>
      <c r="AI21" s="25"/>
      <c r="AJ21" s="25" t="s">
        <v>2</v>
      </c>
      <c r="AK21" s="25">
        <v>50</v>
      </c>
      <c r="AL21" s="25">
        <v>15</v>
      </c>
      <c r="AN21" s="24" t="s">
        <v>580</v>
      </c>
    </row>
    <row r="22" spans="1:40" s="24" customFormat="1" ht="15" customHeight="1">
      <c r="A22" s="167">
        <v>140</v>
      </c>
      <c r="B22" s="166">
        <v>42791</v>
      </c>
      <c r="C22" s="165" t="s">
        <v>327</v>
      </c>
      <c r="D22" s="165"/>
      <c r="E22" s="165"/>
      <c r="F22" s="165"/>
      <c r="G22" s="164" t="s">
        <v>265</v>
      </c>
      <c r="H22" s="164" t="s">
        <v>272</v>
      </c>
      <c r="I22" s="163">
        <v>700</v>
      </c>
      <c r="J22" s="166">
        <v>42816</v>
      </c>
      <c r="K22" s="164" t="s">
        <v>10</v>
      </c>
      <c r="L22" s="164" t="s">
        <v>267</v>
      </c>
      <c r="M22" s="164" t="s">
        <v>64</v>
      </c>
      <c r="N22" s="164" t="s">
        <v>273</v>
      </c>
      <c r="O22" s="164"/>
      <c r="P22" s="25"/>
      <c r="Q22" s="162"/>
      <c r="R22" s="162"/>
      <c r="S22" s="166">
        <v>42811</v>
      </c>
      <c r="T22" s="163">
        <v>705</v>
      </c>
      <c r="U22" s="163"/>
      <c r="V22" s="163"/>
      <c r="W22" s="163"/>
      <c r="X22" s="163"/>
      <c r="Y22" s="163"/>
      <c r="Z22" s="165" t="s">
        <v>12</v>
      </c>
      <c r="AA22" s="164" t="s">
        <v>274</v>
      </c>
      <c r="AB22" s="161">
        <v>553</v>
      </c>
      <c r="AC22" s="161">
        <v>1553</v>
      </c>
      <c r="AD22" s="107">
        <f t="shared" si="0"/>
        <v>29.1</v>
      </c>
      <c r="AE22" s="107">
        <f t="shared" si="1"/>
        <v>501.50000000000017</v>
      </c>
      <c r="AF22" s="121">
        <f t="shared" si="2"/>
        <v>16.358333333333334</v>
      </c>
      <c r="AG22" s="122">
        <f t="shared" si="3"/>
        <v>16</v>
      </c>
      <c r="AH22" s="121">
        <f t="shared" si="4"/>
        <v>16.215</v>
      </c>
      <c r="AI22" s="25"/>
      <c r="AJ22" s="25" t="s">
        <v>2</v>
      </c>
      <c r="AK22" s="25">
        <v>50</v>
      </c>
      <c r="AL22" s="25">
        <v>15</v>
      </c>
      <c r="AN22" s="24" t="s">
        <v>580</v>
      </c>
    </row>
    <row r="23" spans="1:40" s="24" customFormat="1" ht="15" customHeight="1">
      <c r="A23" s="167">
        <v>150</v>
      </c>
      <c r="B23" s="190">
        <v>42808</v>
      </c>
      <c r="C23" s="191" t="s">
        <v>544</v>
      </c>
      <c r="D23" s="191"/>
      <c r="E23" s="191"/>
      <c r="F23" s="191"/>
      <c r="G23" s="192" t="s">
        <v>77</v>
      </c>
      <c r="H23" s="192" t="s">
        <v>232</v>
      </c>
      <c r="I23" s="193">
        <v>1590</v>
      </c>
      <c r="J23" s="190">
        <v>42816</v>
      </c>
      <c r="K23" s="192" t="s">
        <v>10</v>
      </c>
      <c r="L23" s="192" t="s">
        <v>60</v>
      </c>
      <c r="M23" s="192" t="s">
        <v>64</v>
      </c>
      <c r="N23" s="192" t="s">
        <v>545</v>
      </c>
      <c r="O23" s="192"/>
      <c r="P23" s="25"/>
      <c r="Q23" s="194"/>
      <c r="R23" s="194"/>
      <c r="S23" s="190">
        <v>42812</v>
      </c>
      <c r="T23" s="193">
        <v>1600</v>
      </c>
      <c r="U23" s="193"/>
      <c r="V23" s="193"/>
      <c r="W23" s="193"/>
      <c r="X23" s="193"/>
      <c r="Y23" s="193"/>
      <c r="Z23" s="191" t="s">
        <v>11</v>
      </c>
      <c r="AA23" s="192" t="s">
        <v>108</v>
      </c>
      <c r="AB23" s="195">
        <v>426</v>
      </c>
      <c r="AC23" s="195">
        <v>1547</v>
      </c>
      <c r="AD23" s="107">
        <f t="shared" si="0"/>
        <v>47</v>
      </c>
      <c r="AE23" s="107">
        <f t="shared" si="1"/>
        <v>548.50000000000023</v>
      </c>
      <c r="AF23" s="121">
        <f t="shared" si="2"/>
        <v>17.141666666666673</v>
      </c>
      <c r="AG23" s="122">
        <f t="shared" si="3"/>
        <v>17</v>
      </c>
      <c r="AH23" s="121">
        <f t="shared" si="4"/>
        <v>17.085000000000004</v>
      </c>
      <c r="AI23" s="25"/>
      <c r="AJ23" s="159" t="s">
        <v>2</v>
      </c>
      <c r="AK23" s="159">
        <v>50</v>
      </c>
      <c r="AL23" s="159">
        <v>15</v>
      </c>
      <c r="AN23" s="24" t="s">
        <v>511</v>
      </c>
    </row>
    <row r="24" spans="1:40" s="24" customFormat="1" ht="15" customHeight="1">
      <c r="A24" s="167">
        <v>160</v>
      </c>
      <c r="B24" s="190">
        <v>42807</v>
      </c>
      <c r="C24" s="191" t="s">
        <v>533</v>
      </c>
      <c r="D24" s="191"/>
      <c r="E24" s="191"/>
      <c r="F24" s="191"/>
      <c r="G24" s="192" t="s">
        <v>534</v>
      </c>
      <c r="H24" s="192" t="s">
        <v>535</v>
      </c>
      <c r="I24" s="193">
        <v>400</v>
      </c>
      <c r="J24" s="190">
        <v>42816</v>
      </c>
      <c r="K24" s="192" t="s">
        <v>10</v>
      </c>
      <c r="L24" s="192" t="s">
        <v>64</v>
      </c>
      <c r="M24" s="192" t="s">
        <v>64</v>
      </c>
      <c r="N24" s="192" t="s">
        <v>536</v>
      </c>
      <c r="O24" s="192"/>
      <c r="P24" s="25"/>
      <c r="Q24" s="194"/>
      <c r="R24" s="194"/>
      <c r="S24" s="190">
        <v>42812</v>
      </c>
      <c r="T24" s="193">
        <v>410</v>
      </c>
      <c r="U24" s="193"/>
      <c r="V24" s="193"/>
      <c r="W24" s="193"/>
      <c r="X24" s="193"/>
      <c r="Y24" s="193"/>
      <c r="Z24" s="191" t="s">
        <v>35</v>
      </c>
      <c r="AA24" s="192" t="s">
        <v>537</v>
      </c>
      <c r="AB24" s="195">
        <v>395</v>
      </c>
      <c r="AC24" s="195">
        <v>1587</v>
      </c>
      <c r="AD24" s="107">
        <f t="shared" si="0"/>
        <v>23.2</v>
      </c>
      <c r="AE24" s="107">
        <f t="shared" si="1"/>
        <v>571.70000000000027</v>
      </c>
      <c r="AF24" s="121">
        <f t="shared" si="2"/>
        <v>17.528333333333336</v>
      </c>
      <c r="AG24" s="122">
        <f t="shared" si="3"/>
        <v>17</v>
      </c>
      <c r="AH24" s="121">
        <f t="shared" si="4"/>
        <v>17.317</v>
      </c>
      <c r="AI24" s="25"/>
      <c r="AJ24" s="25" t="s">
        <v>2</v>
      </c>
      <c r="AK24" s="25">
        <v>50</v>
      </c>
      <c r="AL24" s="25">
        <v>15</v>
      </c>
      <c r="AN24" s="24" t="s">
        <v>578</v>
      </c>
    </row>
    <row r="25" spans="1:40" s="24" customFormat="1" ht="15" customHeight="1">
      <c r="A25" s="167">
        <v>170</v>
      </c>
      <c r="B25" s="190">
        <v>42808</v>
      </c>
      <c r="C25" s="191" t="s">
        <v>540</v>
      </c>
      <c r="D25" s="191"/>
      <c r="E25" s="191"/>
      <c r="F25" s="191"/>
      <c r="G25" s="192" t="s">
        <v>359</v>
      </c>
      <c r="H25" s="192" t="s">
        <v>363</v>
      </c>
      <c r="I25" s="193">
        <v>2000</v>
      </c>
      <c r="J25" s="190">
        <v>42816</v>
      </c>
      <c r="K25" s="192" t="s">
        <v>10</v>
      </c>
      <c r="L25" s="192" t="s">
        <v>64</v>
      </c>
      <c r="M25" s="192" t="s">
        <v>64</v>
      </c>
      <c r="N25" s="192" t="s">
        <v>364</v>
      </c>
      <c r="O25" s="192"/>
      <c r="P25" s="25"/>
      <c r="Q25" s="194"/>
      <c r="R25" s="194"/>
      <c r="S25" s="190">
        <v>42812</v>
      </c>
      <c r="T25" s="193">
        <v>2010</v>
      </c>
      <c r="U25" s="193"/>
      <c r="V25" s="193"/>
      <c r="W25" s="193"/>
      <c r="X25" s="193"/>
      <c r="Y25" s="193"/>
      <c r="Z25" s="191" t="s">
        <v>12</v>
      </c>
      <c r="AA25" s="192" t="s">
        <v>365</v>
      </c>
      <c r="AB25" s="195">
        <v>506</v>
      </c>
      <c r="AC25" s="195">
        <v>1765</v>
      </c>
      <c r="AD25" s="107">
        <f t="shared" si="0"/>
        <v>55.2</v>
      </c>
      <c r="AE25" s="107">
        <f t="shared" si="1"/>
        <v>626.90000000000032</v>
      </c>
      <c r="AF25" s="121">
        <f t="shared" si="2"/>
        <v>18.448333333333338</v>
      </c>
      <c r="AG25" s="122">
        <f t="shared" si="3"/>
        <v>18</v>
      </c>
      <c r="AH25" s="121">
        <f t="shared" si="4"/>
        <v>18.269000000000002</v>
      </c>
      <c r="AI25" s="25"/>
      <c r="AJ25" s="25" t="s">
        <v>2</v>
      </c>
      <c r="AK25" s="25">
        <v>50</v>
      </c>
      <c r="AL25" s="25">
        <v>15</v>
      </c>
      <c r="AN25" s="182" t="s">
        <v>511</v>
      </c>
    </row>
    <row r="26" spans="1:40" s="24" customFormat="1" ht="15" customHeight="1">
      <c r="A26" s="31" t="s">
        <v>66</v>
      </c>
      <c r="B26" s="190">
        <v>42800</v>
      </c>
      <c r="C26" s="191">
        <v>154464</v>
      </c>
      <c r="D26" s="191"/>
      <c r="E26" s="191"/>
      <c r="F26" s="191"/>
      <c r="G26" s="192" t="s">
        <v>78</v>
      </c>
      <c r="H26" s="192" t="s">
        <v>444</v>
      </c>
      <c r="I26" s="193">
        <v>143</v>
      </c>
      <c r="J26" s="190">
        <v>42803</v>
      </c>
      <c r="K26" s="192" t="s">
        <v>10</v>
      </c>
      <c r="L26" s="192" t="s">
        <v>445</v>
      </c>
      <c r="M26" s="192"/>
      <c r="N26" s="199">
        <v>5629</v>
      </c>
      <c r="O26" s="192"/>
      <c r="P26" s="25"/>
      <c r="Q26" s="194"/>
      <c r="R26" s="194"/>
      <c r="S26" s="190">
        <v>42805</v>
      </c>
      <c r="T26" s="193">
        <v>150</v>
      </c>
      <c r="U26" s="193"/>
      <c r="V26" s="193"/>
      <c r="W26" s="193"/>
      <c r="X26" s="193"/>
      <c r="Y26" s="193"/>
      <c r="Z26" s="191" t="s">
        <v>12</v>
      </c>
      <c r="AA26" s="192" t="s">
        <v>446</v>
      </c>
      <c r="AB26" s="195">
        <v>1017</v>
      </c>
      <c r="AC26" s="195">
        <v>1805</v>
      </c>
      <c r="AD26" s="107">
        <f t="shared" si="0"/>
        <v>19.285714285714285</v>
      </c>
      <c r="AE26" s="107">
        <f t="shared" si="1"/>
        <v>646.18571428571465</v>
      </c>
      <c r="AF26" s="121">
        <f t="shared" si="2"/>
        <v>18.769761904761911</v>
      </c>
      <c r="AG26" s="122">
        <f t="shared" si="3"/>
        <v>18</v>
      </c>
      <c r="AH26" s="121">
        <f t="shared" si="4"/>
        <v>18.461857142857145</v>
      </c>
      <c r="AI26" s="25"/>
      <c r="AJ26" s="200" t="s">
        <v>2</v>
      </c>
      <c r="AK26" s="124">
        <v>35</v>
      </c>
      <c r="AL26" s="124">
        <v>15</v>
      </c>
    </row>
    <row r="27" spans="1:40" s="24" customFormat="1" ht="15" customHeight="1">
      <c r="A27" s="31" t="s">
        <v>69</v>
      </c>
      <c r="B27" s="27">
        <v>42804</v>
      </c>
      <c r="C27" s="28" t="s">
        <v>463</v>
      </c>
      <c r="D27" s="28"/>
      <c r="E27" s="28"/>
      <c r="F27" s="28"/>
      <c r="G27" s="29" t="s">
        <v>78</v>
      </c>
      <c r="H27" s="29" t="s">
        <v>444</v>
      </c>
      <c r="I27" s="32">
        <v>4000</v>
      </c>
      <c r="J27" s="27">
        <v>42816</v>
      </c>
      <c r="K27" s="29" t="s">
        <v>10</v>
      </c>
      <c r="L27" s="29" t="s">
        <v>445</v>
      </c>
      <c r="M27" s="29" t="s">
        <v>64</v>
      </c>
      <c r="N27" s="29" t="s">
        <v>464</v>
      </c>
      <c r="O27" s="29"/>
      <c r="P27" s="25"/>
      <c r="Q27" s="30"/>
      <c r="R27" s="30"/>
      <c r="S27" s="27">
        <v>42805</v>
      </c>
      <c r="T27" s="32">
        <v>4010</v>
      </c>
      <c r="U27" s="32"/>
      <c r="V27" s="32"/>
      <c r="W27" s="32"/>
      <c r="X27" s="32"/>
      <c r="Y27" s="32"/>
      <c r="Z27" s="28" t="s">
        <v>12</v>
      </c>
      <c r="AA27" s="29" t="s">
        <v>446</v>
      </c>
      <c r="AB27" s="33">
        <v>1017</v>
      </c>
      <c r="AC27" s="33">
        <v>1805</v>
      </c>
      <c r="AD27" s="107">
        <f t="shared" si="0"/>
        <v>129.57142857142856</v>
      </c>
      <c r="AE27" s="107">
        <f t="shared" si="1"/>
        <v>775.75714285714321</v>
      </c>
      <c r="AF27" s="121">
        <f t="shared" si="2"/>
        <v>20.929285714285719</v>
      </c>
      <c r="AG27" s="122">
        <f t="shared" si="3"/>
        <v>20</v>
      </c>
      <c r="AH27" s="121">
        <f t="shared" si="4"/>
        <v>20.557571428571432</v>
      </c>
      <c r="AI27" s="25"/>
      <c r="AJ27" s="200" t="s">
        <v>2</v>
      </c>
      <c r="AK27" s="159">
        <v>35</v>
      </c>
      <c r="AL27" s="159">
        <v>15</v>
      </c>
    </row>
    <row r="28" spans="1:40" s="24" customFormat="1" ht="15" customHeight="1">
      <c r="A28" s="167">
        <v>200</v>
      </c>
      <c r="B28" s="166">
        <v>42793</v>
      </c>
      <c r="C28" s="165" t="s">
        <v>310</v>
      </c>
      <c r="D28" s="165"/>
      <c r="E28" s="165"/>
      <c r="F28" s="165"/>
      <c r="G28" s="164" t="s">
        <v>202</v>
      </c>
      <c r="H28" s="164" t="s">
        <v>305</v>
      </c>
      <c r="I28" s="163">
        <v>4000</v>
      </c>
      <c r="J28" s="166">
        <v>42816</v>
      </c>
      <c r="K28" s="164" t="s">
        <v>306</v>
      </c>
      <c r="L28" s="164" t="s">
        <v>64</v>
      </c>
      <c r="M28" s="164" t="s">
        <v>64</v>
      </c>
      <c r="N28" s="164" t="s">
        <v>307</v>
      </c>
      <c r="O28" s="164"/>
      <c r="P28" s="25"/>
      <c r="Q28" s="162"/>
      <c r="R28" s="162"/>
      <c r="S28" s="166">
        <v>42812</v>
      </c>
      <c r="T28" s="163">
        <v>4005</v>
      </c>
      <c r="U28" s="163"/>
      <c r="V28" s="163"/>
      <c r="W28" s="163"/>
      <c r="X28" s="163"/>
      <c r="Y28" s="163"/>
      <c r="Z28" s="165" t="s">
        <v>35</v>
      </c>
      <c r="AA28" s="164" t="s">
        <v>90</v>
      </c>
      <c r="AB28" s="161">
        <v>397</v>
      </c>
      <c r="AC28" s="161">
        <v>989</v>
      </c>
      <c r="AD28" s="107">
        <f t="shared" si="0"/>
        <v>95.1</v>
      </c>
      <c r="AE28" s="107">
        <f t="shared" si="1"/>
        <v>870.85714285714323</v>
      </c>
      <c r="AF28" s="121">
        <f t="shared" si="2"/>
        <v>22.51428571428572</v>
      </c>
      <c r="AG28" s="122">
        <f t="shared" si="3"/>
        <v>22</v>
      </c>
      <c r="AH28" s="121">
        <f t="shared" si="4"/>
        <v>22.308571428571433</v>
      </c>
      <c r="AI28" s="25"/>
      <c r="AJ28" s="25" t="s">
        <v>2</v>
      </c>
      <c r="AK28" s="25">
        <v>50</v>
      </c>
      <c r="AL28" s="25">
        <v>15</v>
      </c>
      <c r="AN28" s="24" t="s">
        <v>509</v>
      </c>
    </row>
    <row r="29" spans="1:40" s="24" customFormat="1" ht="15" customHeight="1">
      <c r="A29" s="196">
        <v>210</v>
      </c>
      <c r="B29" s="190">
        <v>42798</v>
      </c>
      <c r="C29" s="191" t="s">
        <v>407</v>
      </c>
      <c r="D29" s="191"/>
      <c r="E29" s="191"/>
      <c r="F29" s="191"/>
      <c r="G29" s="192" t="s">
        <v>76</v>
      </c>
      <c r="H29" s="192" t="s">
        <v>118</v>
      </c>
      <c r="I29" s="193">
        <v>600</v>
      </c>
      <c r="J29" s="190">
        <v>42817</v>
      </c>
      <c r="K29" s="192" t="s">
        <v>116</v>
      </c>
      <c r="L29" s="192" t="s">
        <v>64</v>
      </c>
      <c r="M29" s="192" t="s">
        <v>64</v>
      </c>
      <c r="N29" s="192" t="s">
        <v>119</v>
      </c>
      <c r="O29" s="192"/>
      <c r="P29" s="25"/>
      <c r="Q29" s="194"/>
      <c r="R29" s="194"/>
      <c r="S29" s="190">
        <v>42814</v>
      </c>
      <c r="T29" s="193">
        <v>620</v>
      </c>
      <c r="U29" s="193"/>
      <c r="V29" s="193"/>
      <c r="W29" s="193"/>
      <c r="X29" s="193"/>
      <c r="Y29" s="193"/>
      <c r="Z29" s="191" t="s">
        <v>12</v>
      </c>
      <c r="AA29" s="192" t="s">
        <v>120</v>
      </c>
      <c r="AB29" s="195">
        <v>665</v>
      </c>
      <c r="AC29" s="195">
        <v>1340</v>
      </c>
      <c r="AD29" s="107">
        <f t="shared" si="0"/>
        <v>67.714285714285722</v>
      </c>
      <c r="AE29" s="107">
        <f t="shared" si="1"/>
        <v>938.5714285714289</v>
      </c>
      <c r="AF29" s="121">
        <f t="shared" si="2"/>
        <v>23.642857142857146</v>
      </c>
      <c r="AG29" s="122">
        <f t="shared" si="3"/>
        <v>23</v>
      </c>
      <c r="AH29" s="121">
        <f t="shared" si="4"/>
        <v>23.385714285714286</v>
      </c>
      <c r="AI29" s="25"/>
      <c r="AJ29" s="25" t="s">
        <v>65</v>
      </c>
      <c r="AK29" s="25">
        <v>35</v>
      </c>
      <c r="AL29" s="25">
        <v>50</v>
      </c>
      <c r="AN29" s="182" t="s">
        <v>520</v>
      </c>
    </row>
    <row r="30" spans="1:40" s="24" customFormat="1" ht="15" customHeight="1">
      <c r="A30" s="167">
        <v>220</v>
      </c>
      <c r="B30" s="27">
        <v>42803</v>
      </c>
      <c r="C30" s="28" t="s">
        <v>480</v>
      </c>
      <c r="D30" s="28"/>
      <c r="E30" s="28"/>
      <c r="F30" s="28"/>
      <c r="G30" s="29" t="s">
        <v>481</v>
      </c>
      <c r="H30" s="29" t="s">
        <v>482</v>
      </c>
      <c r="I30" s="32">
        <v>200</v>
      </c>
      <c r="J30" s="27">
        <v>42816</v>
      </c>
      <c r="K30" s="29" t="s">
        <v>6</v>
      </c>
      <c r="L30" s="29" t="s">
        <v>64</v>
      </c>
      <c r="M30" s="29" t="s">
        <v>64</v>
      </c>
      <c r="N30" s="29" t="s">
        <v>483</v>
      </c>
      <c r="O30" s="29"/>
      <c r="P30" s="25"/>
      <c r="Q30" s="30"/>
      <c r="R30" s="30"/>
      <c r="S30" s="27">
        <v>42811</v>
      </c>
      <c r="T30" s="32">
        <v>420</v>
      </c>
      <c r="U30" s="32"/>
      <c r="V30" s="32"/>
      <c r="W30" s="32"/>
      <c r="X30" s="32"/>
      <c r="Y30" s="32"/>
      <c r="Z30" s="28" t="s">
        <v>12</v>
      </c>
      <c r="AA30" s="29" t="s">
        <v>110</v>
      </c>
      <c r="AB30" s="33">
        <v>383</v>
      </c>
      <c r="AC30" s="33">
        <v>1110</v>
      </c>
      <c r="AD30" s="107">
        <f t="shared" si="0"/>
        <v>23.4</v>
      </c>
      <c r="AE30" s="107">
        <f t="shared" si="1"/>
        <v>961.97142857142887</v>
      </c>
      <c r="AF30" s="121">
        <f t="shared" si="2"/>
        <v>24.032857142857146</v>
      </c>
      <c r="AG30" s="122">
        <f t="shared" si="3"/>
        <v>24</v>
      </c>
      <c r="AH30" s="121">
        <f t="shared" si="4"/>
        <v>24.019714285714286</v>
      </c>
      <c r="AI30" s="25"/>
      <c r="AJ30" s="197" t="s">
        <v>65</v>
      </c>
      <c r="AK30" s="159">
        <v>50</v>
      </c>
      <c r="AL30" s="159">
        <v>15</v>
      </c>
      <c r="AN30" s="182" t="s">
        <v>581</v>
      </c>
    </row>
    <row r="31" spans="1:40" s="24" customFormat="1" ht="15" customHeight="1">
      <c r="A31" s="196">
        <v>230</v>
      </c>
      <c r="B31" s="27">
        <v>42803</v>
      </c>
      <c r="C31" s="28" t="s">
        <v>484</v>
      </c>
      <c r="D31" s="28"/>
      <c r="E31" s="28"/>
      <c r="F31" s="28"/>
      <c r="G31" s="29" t="s">
        <v>481</v>
      </c>
      <c r="H31" s="29" t="s">
        <v>485</v>
      </c>
      <c r="I31" s="32">
        <v>600</v>
      </c>
      <c r="J31" s="27">
        <v>42816</v>
      </c>
      <c r="K31" s="29" t="s">
        <v>6</v>
      </c>
      <c r="L31" s="29" t="s">
        <v>64</v>
      </c>
      <c r="M31" s="29" t="s">
        <v>64</v>
      </c>
      <c r="N31" s="29" t="s">
        <v>486</v>
      </c>
      <c r="O31" s="29"/>
      <c r="P31" s="25"/>
      <c r="Q31" s="30"/>
      <c r="R31" s="30"/>
      <c r="S31" s="27">
        <v>42811</v>
      </c>
      <c r="T31" s="32">
        <v>1220</v>
      </c>
      <c r="U31" s="32"/>
      <c r="V31" s="32"/>
      <c r="W31" s="32"/>
      <c r="X31" s="32"/>
      <c r="Y31" s="32"/>
      <c r="Z31" s="28" t="s">
        <v>12</v>
      </c>
      <c r="AA31" s="29" t="s">
        <v>110</v>
      </c>
      <c r="AB31" s="33">
        <v>379</v>
      </c>
      <c r="AC31" s="33">
        <v>1722</v>
      </c>
      <c r="AD31" s="107">
        <f t="shared" si="0"/>
        <v>39.4</v>
      </c>
      <c r="AE31" s="107">
        <f t="shared" si="1"/>
        <v>1001.3714285714289</v>
      </c>
      <c r="AF31" s="121">
        <f t="shared" si="2"/>
        <v>24.689523809523813</v>
      </c>
      <c r="AG31" s="122">
        <f t="shared" si="3"/>
        <v>24</v>
      </c>
      <c r="AH31" s="121">
        <f t="shared" si="4"/>
        <v>24.413714285714288</v>
      </c>
      <c r="AI31" s="25"/>
      <c r="AJ31" s="197" t="s">
        <v>65</v>
      </c>
      <c r="AK31" s="159">
        <v>50</v>
      </c>
      <c r="AL31" s="159">
        <v>15</v>
      </c>
      <c r="AN31" s="182" t="s">
        <v>581</v>
      </c>
    </row>
    <row r="32" spans="1:40" s="24" customFormat="1" ht="15" customHeight="1">
      <c r="A32" s="167">
        <v>240</v>
      </c>
      <c r="B32" s="190">
        <v>42811</v>
      </c>
      <c r="C32" s="191" t="s">
        <v>680</v>
      </c>
      <c r="D32" s="191"/>
      <c r="E32" s="191"/>
      <c r="F32" s="191"/>
      <c r="G32" s="192" t="s">
        <v>135</v>
      </c>
      <c r="H32" s="192" t="s">
        <v>468</v>
      </c>
      <c r="I32" s="193">
        <v>300</v>
      </c>
      <c r="J32" s="190">
        <v>42816</v>
      </c>
      <c r="K32" s="192" t="s">
        <v>60</v>
      </c>
      <c r="L32" s="192" t="s">
        <v>64</v>
      </c>
      <c r="M32" s="192" t="s">
        <v>64</v>
      </c>
      <c r="N32" s="192" t="s">
        <v>469</v>
      </c>
      <c r="O32" s="192"/>
      <c r="P32" s="25"/>
      <c r="Q32" s="194"/>
      <c r="R32" s="194"/>
      <c r="S32" s="190">
        <v>42814</v>
      </c>
      <c r="T32" s="193">
        <v>632</v>
      </c>
      <c r="U32" s="193"/>
      <c r="V32" s="193"/>
      <c r="W32" s="193"/>
      <c r="X32" s="193"/>
      <c r="Y32" s="193"/>
      <c r="Z32" s="191" t="s">
        <v>35</v>
      </c>
      <c r="AA32" s="192" t="s">
        <v>353</v>
      </c>
      <c r="AB32" s="195">
        <v>407</v>
      </c>
      <c r="AC32" s="195">
        <v>1505</v>
      </c>
      <c r="AD32" s="107">
        <f t="shared" si="0"/>
        <v>27.64</v>
      </c>
      <c r="AE32" s="107">
        <f t="shared" si="1"/>
        <v>1029.011428571429</v>
      </c>
      <c r="AF32" s="121">
        <f t="shared" si="2"/>
        <v>25.150190476190481</v>
      </c>
      <c r="AG32" s="122">
        <f t="shared" si="3"/>
        <v>25</v>
      </c>
      <c r="AH32" s="121">
        <f t="shared" si="4"/>
        <v>25.090114285714289</v>
      </c>
      <c r="AI32" s="25"/>
      <c r="AJ32" s="25" t="s">
        <v>65</v>
      </c>
      <c r="AK32" s="25">
        <v>50</v>
      </c>
      <c r="AL32" s="25">
        <v>15</v>
      </c>
      <c r="AN32" s="24" t="s">
        <v>513</v>
      </c>
    </row>
    <row r="33" spans="1:186" s="24" customFormat="1" ht="15" customHeight="1">
      <c r="A33" s="196" t="s">
        <v>70</v>
      </c>
      <c r="B33" s="190">
        <v>42808</v>
      </c>
      <c r="C33" s="191" t="s">
        <v>563</v>
      </c>
      <c r="D33" s="191"/>
      <c r="E33" s="191"/>
      <c r="F33" s="191"/>
      <c r="G33" s="192" t="s">
        <v>183</v>
      </c>
      <c r="H33" s="192" t="s">
        <v>564</v>
      </c>
      <c r="I33" s="193">
        <v>5</v>
      </c>
      <c r="J33" s="190">
        <v>42817</v>
      </c>
      <c r="K33" s="192" t="s">
        <v>60</v>
      </c>
      <c r="L33" s="192" t="s">
        <v>64</v>
      </c>
      <c r="M33" s="192" t="s">
        <v>64</v>
      </c>
      <c r="N33" s="192" t="s">
        <v>565</v>
      </c>
      <c r="O33" s="192"/>
      <c r="P33" s="25"/>
      <c r="Q33" s="194"/>
      <c r="R33" s="194"/>
      <c r="S33" s="190">
        <v>42812</v>
      </c>
      <c r="T33" s="193">
        <v>20</v>
      </c>
      <c r="U33" s="193"/>
      <c r="V33" s="193"/>
      <c r="W33" s="193"/>
      <c r="X33" s="193"/>
      <c r="Y33" s="193"/>
      <c r="Z33" s="191" t="s">
        <v>12</v>
      </c>
      <c r="AA33" s="192" t="s">
        <v>112</v>
      </c>
      <c r="AB33" s="195">
        <v>450</v>
      </c>
      <c r="AC33" s="195">
        <v>1237</v>
      </c>
      <c r="AD33" s="107">
        <f t="shared" si="0"/>
        <v>15.4</v>
      </c>
      <c r="AE33" s="107">
        <f t="shared" si="1"/>
        <v>1044.411428571429</v>
      </c>
      <c r="AF33" s="121">
        <f t="shared" si="2"/>
        <v>25.406857142857152</v>
      </c>
      <c r="AG33" s="122">
        <f t="shared" si="3"/>
        <v>25</v>
      </c>
      <c r="AH33" s="121">
        <f t="shared" si="4"/>
        <v>25.244114285714293</v>
      </c>
      <c r="AI33" s="25"/>
      <c r="AJ33" s="159" t="s">
        <v>162</v>
      </c>
      <c r="AK33" s="159">
        <v>50</v>
      </c>
      <c r="AL33" s="159">
        <v>15</v>
      </c>
      <c r="AN33" s="24" t="s">
        <v>507</v>
      </c>
    </row>
    <row r="34" spans="1:186" s="24" customFormat="1" ht="15" customHeight="1">
      <c r="A34" s="196" t="s">
        <v>70</v>
      </c>
      <c r="B34" s="190">
        <v>42808</v>
      </c>
      <c r="C34" s="191" t="s">
        <v>566</v>
      </c>
      <c r="D34" s="191"/>
      <c r="E34" s="191"/>
      <c r="F34" s="191"/>
      <c r="G34" s="192" t="s">
        <v>183</v>
      </c>
      <c r="H34" s="192" t="s">
        <v>567</v>
      </c>
      <c r="I34" s="193">
        <v>5</v>
      </c>
      <c r="J34" s="190">
        <v>42817</v>
      </c>
      <c r="K34" s="192" t="s">
        <v>60</v>
      </c>
      <c r="L34" s="192" t="s">
        <v>64</v>
      </c>
      <c r="M34" s="192" t="s">
        <v>64</v>
      </c>
      <c r="N34" s="192" t="s">
        <v>568</v>
      </c>
      <c r="O34" s="192"/>
      <c r="P34" s="25"/>
      <c r="Q34" s="194"/>
      <c r="R34" s="194"/>
      <c r="S34" s="190">
        <v>42812</v>
      </c>
      <c r="T34" s="193">
        <v>20</v>
      </c>
      <c r="U34" s="193"/>
      <c r="V34" s="193"/>
      <c r="W34" s="193"/>
      <c r="X34" s="193"/>
      <c r="Y34" s="193"/>
      <c r="Z34" s="191" t="s">
        <v>12</v>
      </c>
      <c r="AA34" s="192" t="s">
        <v>112</v>
      </c>
      <c r="AB34" s="195">
        <v>515</v>
      </c>
      <c r="AC34" s="195">
        <v>1533</v>
      </c>
      <c r="AD34" s="107">
        <f t="shared" si="0"/>
        <v>50.571428571428569</v>
      </c>
      <c r="AE34" s="107">
        <f t="shared" si="1"/>
        <v>1094.9828571428577</v>
      </c>
      <c r="AF34" s="121">
        <f t="shared" si="2"/>
        <v>26.249714285714294</v>
      </c>
      <c r="AG34" s="122">
        <f t="shared" si="3"/>
        <v>26</v>
      </c>
      <c r="AH34" s="121">
        <f t="shared" si="4"/>
        <v>26.149828571428575</v>
      </c>
      <c r="AI34" s="25"/>
      <c r="AJ34" s="159" t="s">
        <v>2</v>
      </c>
      <c r="AK34" s="159">
        <v>35</v>
      </c>
      <c r="AL34" s="159">
        <v>50</v>
      </c>
      <c r="AN34" s="24" t="s">
        <v>507</v>
      </c>
    </row>
    <row r="35" spans="1:186" s="24" customFormat="1" ht="15" customHeight="1">
      <c r="A35" s="196" t="s">
        <v>70</v>
      </c>
      <c r="B35" s="190">
        <v>42808</v>
      </c>
      <c r="C35" s="191" t="s">
        <v>569</v>
      </c>
      <c r="D35" s="191"/>
      <c r="E35" s="191"/>
      <c r="F35" s="191"/>
      <c r="G35" s="192" t="s">
        <v>183</v>
      </c>
      <c r="H35" s="192" t="s">
        <v>570</v>
      </c>
      <c r="I35" s="193">
        <v>5</v>
      </c>
      <c r="J35" s="190">
        <v>42817</v>
      </c>
      <c r="K35" s="192" t="s">
        <v>60</v>
      </c>
      <c r="L35" s="192" t="s">
        <v>64</v>
      </c>
      <c r="M35" s="192" t="s">
        <v>64</v>
      </c>
      <c r="N35" s="192" t="s">
        <v>571</v>
      </c>
      <c r="O35" s="192"/>
      <c r="P35" s="25"/>
      <c r="Q35" s="194"/>
      <c r="R35" s="194"/>
      <c r="S35" s="190">
        <v>42812</v>
      </c>
      <c r="T35" s="193">
        <v>20</v>
      </c>
      <c r="U35" s="193"/>
      <c r="V35" s="193"/>
      <c r="W35" s="193"/>
      <c r="X35" s="193"/>
      <c r="Y35" s="193"/>
      <c r="Z35" s="191" t="s">
        <v>12</v>
      </c>
      <c r="AA35" s="192" t="s">
        <v>112</v>
      </c>
      <c r="AB35" s="195">
        <v>577</v>
      </c>
      <c r="AC35" s="195">
        <v>1653</v>
      </c>
      <c r="AD35" s="107">
        <f t="shared" si="0"/>
        <v>50.571428571428569</v>
      </c>
      <c r="AE35" s="107">
        <f t="shared" si="1"/>
        <v>1145.5542857142864</v>
      </c>
      <c r="AF35" s="121">
        <f t="shared" si="2"/>
        <v>27.092571428571439</v>
      </c>
      <c r="AG35" s="122">
        <f t="shared" si="3"/>
        <v>27</v>
      </c>
      <c r="AH35" s="121">
        <f t="shared" si="4"/>
        <v>27.055542857142864</v>
      </c>
      <c r="AI35" s="25"/>
      <c r="AJ35" s="159" t="s">
        <v>2</v>
      </c>
      <c r="AK35" s="159">
        <v>35</v>
      </c>
      <c r="AL35" s="159">
        <v>50</v>
      </c>
      <c r="AN35" s="24" t="s">
        <v>507</v>
      </c>
    </row>
    <row r="36" spans="1:186" s="24" customFormat="1" ht="15" customHeight="1">
      <c r="A36" s="168" t="s">
        <v>70</v>
      </c>
      <c r="B36" s="169">
        <v>42787</v>
      </c>
      <c r="C36" s="170" t="s">
        <v>186</v>
      </c>
      <c r="D36" s="170"/>
      <c r="E36" s="170"/>
      <c r="F36" s="170"/>
      <c r="G36" s="173" t="s">
        <v>125</v>
      </c>
      <c r="H36" s="173" t="s">
        <v>126</v>
      </c>
      <c r="I36" s="176">
        <v>2000</v>
      </c>
      <c r="J36" s="169">
        <v>42817</v>
      </c>
      <c r="K36" s="173" t="s">
        <v>10</v>
      </c>
      <c r="L36" s="173" t="s">
        <v>64</v>
      </c>
      <c r="M36" s="173" t="s">
        <v>64</v>
      </c>
      <c r="N36" s="173" t="s">
        <v>127</v>
      </c>
      <c r="O36" s="173"/>
      <c r="P36" s="159"/>
      <c r="Q36" s="175"/>
      <c r="R36" s="175"/>
      <c r="S36" s="169">
        <v>42805</v>
      </c>
      <c r="T36" s="176">
        <v>2005</v>
      </c>
      <c r="U36" s="176"/>
      <c r="V36" s="176"/>
      <c r="W36" s="176"/>
      <c r="X36" s="176"/>
      <c r="Y36" s="176"/>
      <c r="Z36" s="170" t="s">
        <v>12</v>
      </c>
      <c r="AA36" s="173" t="s">
        <v>128</v>
      </c>
      <c r="AB36" s="178">
        <v>487</v>
      </c>
      <c r="AC36" s="178">
        <v>1347</v>
      </c>
      <c r="AD36" s="107">
        <f t="shared" si="0"/>
        <v>55.1</v>
      </c>
      <c r="AE36" s="107">
        <f t="shared" si="1"/>
        <v>1200.6542857142863</v>
      </c>
      <c r="AF36" s="121">
        <f t="shared" si="2"/>
        <v>28.010904761904772</v>
      </c>
      <c r="AG36" s="122">
        <f t="shared" si="3"/>
        <v>28</v>
      </c>
      <c r="AH36" s="121">
        <f t="shared" si="4"/>
        <v>28.006542857142865</v>
      </c>
      <c r="AI36" s="159"/>
      <c r="AJ36" s="159" t="s">
        <v>2</v>
      </c>
      <c r="AK36" s="159">
        <v>50</v>
      </c>
      <c r="AL36" s="159">
        <v>15</v>
      </c>
      <c r="AM36" s="182"/>
      <c r="AN36" s="198" t="s">
        <v>514</v>
      </c>
    </row>
    <row r="37" spans="1:186" s="24" customFormat="1" ht="15" customHeight="1">
      <c r="A37" s="31">
        <v>290</v>
      </c>
      <c r="B37" s="27">
        <v>42777</v>
      </c>
      <c r="C37" s="28" t="s">
        <v>187</v>
      </c>
      <c r="D37" s="28"/>
      <c r="E37" s="28"/>
      <c r="F37" s="28"/>
      <c r="G37" s="29" t="s">
        <v>55</v>
      </c>
      <c r="H37" s="29" t="s">
        <v>158</v>
      </c>
      <c r="I37" s="32">
        <v>300</v>
      </c>
      <c r="J37" s="27">
        <v>42818</v>
      </c>
      <c r="K37" s="29" t="s">
        <v>10</v>
      </c>
      <c r="L37" s="29" t="s">
        <v>64</v>
      </c>
      <c r="M37" s="29" t="s">
        <v>64</v>
      </c>
      <c r="N37" s="29" t="s">
        <v>159</v>
      </c>
      <c r="O37" s="29"/>
      <c r="P37" s="25"/>
      <c r="Q37" s="30"/>
      <c r="R37" s="30"/>
      <c r="S37" s="27">
        <v>42814</v>
      </c>
      <c r="T37" s="32">
        <v>305</v>
      </c>
      <c r="U37" s="32"/>
      <c r="V37" s="32"/>
      <c r="W37" s="32"/>
      <c r="X37" s="32"/>
      <c r="Y37" s="32"/>
      <c r="Z37" s="28" t="s">
        <v>12</v>
      </c>
      <c r="AA37" s="29" t="s">
        <v>136</v>
      </c>
      <c r="AB37" s="33">
        <v>689</v>
      </c>
      <c r="AC37" s="33">
        <v>1925</v>
      </c>
      <c r="AD37" s="107">
        <f t="shared" si="0"/>
        <v>21.1</v>
      </c>
      <c r="AE37" s="107">
        <f t="shared" si="1"/>
        <v>1221.7542857142862</v>
      </c>
      <c r="AF37" s="121">
        <f t="shared" si="2"/>
        <v>28.362571428571435</v>
      </c>
      <c r="AG37" s="122">
        <f t="shared" si="3"/>
        <v>28</v>
      </c>
      <c r="AH37" s="121">
        <f t="shared" si="4"/>
        <v>28.21754285714286</v>
      </c>
      <c r="AI37" s="25"/>
      <c r="AJ37" s="13" t="s">
        <v>79</v>
      </c>
      <c r="AK37" s="25">
        <v>50</v>
      </c>
      <c r="AL37" s="25">
        <v>15</v>
      </c>
      <c r="AN37" s="24" t="s">
        <v>541</v>
      </c>
    </row>
    <row r="38" spans="1:186" s="24" customFormat="1" ht="15" customHeight="1">
      <c r="A38" s="31">
        <v>300</v>
      </c>
      <c r="B38" s="27">
        <v>42804</v>
      </c>
      <c r="C38" s="28" t="s">
        <v>487</v>
      </c>
      <c r="D38" s="28"/>
      <c r="E38" s="28"/>
      <c r="F38" s="28"/>
      <c r="G38" s="29" t="s">
        <v>488</v>
      </c>
      <c r="H38" s="29" t="s">
        <v>489</v>
      </c>
      <c r="I38" s="32">
        <v>500</v>
      </c>
      <c r="J38" s="27">
        <v>42818</v>
      </c>
      <c r="K38" s="29" t="s">
        <v>10</v>
      </c>
      <c r="L38" s="29" t="s">
        <v>64</v>
      </c>
      <c r="M38" s="29" t="s">
        <v>64</v>
      </c>
      <c r="N38" s="29" t="s">
        <v>490</v>
      </c>
      <c r="O38" s="29"/>
      <c r="P38" s="25"/>
      <c r="Q38" s="30"/>
      <c r="R38" s="30"/>
      <c r="S38" s="27">
        <v>42815</v>
      </c>
      <c r="T38" s="32">
        <v>505</v>
      </c>
      <c r="U38" s="32"/>
      <c r="V38" s="32"/>
      <c r="W38" s="32"/>
      <c r="X38" s="32"/>
      <c r="Y38" s="32"/>
      <c r="Z38" s="28" t="s">
        <v>35</v>
      </c>
      <c r="AA38" s="29" t="s">
        <v>206</v>
      </c>
      <c r="AB38" s="33">
        <v>531</v>
      </c>
      <c r="AC38" s="33">
        <v>1655</v>
      </c>
      <c r="AD38" s="107">
        <f t="shared" si="0"/>
        <v>25.1</v>
      </c>
      <c r="AE38" s="107">
        <f t="shared" si="1"/>
        <v>1246.8542857142861</v>
      </c>
      <c r="AF38" s="121">
        <f t="shared" si="2"/>
        <v>28.780904761904768</v>
      </c>
      <c r="AG38" s="122">
        <f t="shared" si="3"/>
        <v>28</v>
      </c>
      <c r="AH38" s="121">
        <f t="shared" si="4"/>
        <v>28.468542857142861</v>
      </c>
      <c r="AI38" s="25"/>
      <c r="AJ38" s="197" t="s">
        <v>394</v>
      </c>
      <c r="AK38" s="159">
        <v>50</v>
      </c>
      <c r="AL38" s="159">
        <v>15</v>
      </c>
      <c r="AN38" s="182" t="s">
        <v>575</v>
      </c>
    </row>
    <row r="39" spans="1:186" s="24" customFormat="1" ht="15" customHeight="1">
      <c r="A39" s="31">
        <v>310</v>
      </c>
      <c r="B39" s="190">
        <v>42808</v>
      </c>
      <c r="C39" s="191" t="s">
        <v>546</v>
      </c>
      <c r="D39" s="191"/>
      <c r="E39" s="191"/>
      <c r="F39" s="191"/>
      <c r="G39" s="192" t="s">
        <v>547</v>
      </c>
      <c r="H39" s="192" t="s">
        <v>548</v>
      </c>
      <c r="I39" s="193">
        <v>500</v>
      </c>
      <c r="J39" s="190">
        <v>42818</v>
      </c>
      <c r="K39" s="192" t="s">
        <v>369</v>
      </c>
      <c r="L39" s="192" t="s">
        <v>10</v>
      </c>
      <c r="M39" s="192" t="s">
        <v>64</v>
      </c>
      <c r="N39" s="192" t="s">
        <v>549</v>
      </c>
      <c r="O39" s="192"/>
      <c r="P39" s="25"/>
      <c r="Q39" s="194"/>
      <c r="R39" s="194"/>
      <c r="S39" s="190">
        <v>42815</v>
      </c>
      <c r="T39" s="193">
        <v>505</v>
      </c>
      <c r="U39" s="193"/>
      <c r="V39" s="193"/>
      <c r="W39" s="193"/>
      <c r="X39" s="193"/>
      <c r="Y39" s="193"/>
      <c r="Z39" s="191" t="s">
        <v>12</v>
      </c>
      <c r="AA39" s="192" t="s">
        <v>550</v>
      </c>
      <c r="AB39" s="195">
        <v>634</v>
      </c>
      <c r="AC39" s="195">
        <v>1775</v>
      </c>
      <c r="AD39" s="107">
        <f t="shared" si="0"/>
        <v>25.1</v>
      </c>
      <c r="AE39" s="107">
        <f t="shared" si="1"/>
        <v>1271.954285714286</v>
      </c>
      <c r="AF39" s="121">
        <f t="shared" si="2"/>
        <v>29.199238095238101</v>
      </c>
      <c r="AG39" s="122">
        <f t="shared" si="3"/>
        <v>29</v>
      </c>
      <c r="AH39" s="121">
        <f t="shared" si="4"/>
        <v>29.119542857142861</v>
      </c>
      <c r="AI39" s="25"/>
      <c r="AJ39" s="159" t="s">
        <v>2</v>
      </c>
      <c r="AK39" s="159">
        <v>50</v>
      </c>
      <c r="AL39" s="159">
        <v>15</v>
      </c>
      <c r="AN39" s="24" t="s">
        <v>507</v>
      </c>
    </row>
    <row r="40" spans="1:186" s="24" customFormat="1" ht="15" customHeight="1">
      <c r="A40" s="31">
        <v>320</v>
      </c>
      <c r="B40" s="190">
        <v>42808</v>
      </c>
      <c r="C40" s="191" t="s">
        <v>551</v>
      </c>
      <c r="D40" s="191"/>
      <c r="E40" s="191"/>
      <c r="F40" s="191"/>
      <c r="G40" s="192" t="s">
        <v>547</v>
      </c>
      <c r="H40" s="192" t="s">
        <v>552</v>
      </c>
      <c r="I40" s="193">
        <v>500</v>
      </c>
      <c r="J40" s="190">
        <v>42818</v>
      </c>
      <c r="K40" s="192" t="s">
        <v>553</v>
      </c>
      <c r="L40" s="192" t="s">
        <v>64</v>
      </c>
      <c r="M40" s="192" t="s">
        <v>64</v>
      </c>
      <c r="N40" s="192" t="s">
        <v>554</v>
      </c>
      <c r="O40" s="192"/>
      <c r="P40" s="25"/>
      <c r="Q40" s="194"/>
      <c r="R40" s="194"/>
      <c r="S40" s="190">
        <v>42815</v>
      </c>
      <c r="T40" s="193">
        <v>505</v>
      </c>
      <c r="U40" s="193"/>
      <c r="V40" s="193"/>
      <c r="W40" s="193"/>
      <c r="X40" s="193"/>
      <c r="Y40" s="193"/>
      <c r="Z40" s="191" t="s">
        <v>35</v>
      </c>
      <c r="AA40" s="192" t="s">
        <v>350</v>
      </c>
      <c r="AB40" s="195">
        <v>640</v>
      </c>
      <c r="AC40" s="195">
        <v>1875</v>
      </c>
      <c r="AD40" s="107">
        <f t="shared" si="0"/>
        <v>25.1</v>
      </c>
      <c r="AE40" s="107">
        <f t="shared" si="1"/>
        <v>1297.0542857142859</v>
      </c>
      <c r="AF40" s="121">
        <f t="shared" si="2"/>
        <v>29.617571428571431</v>
      </c>
      <c r="AG40" s="122">
        <f t="shared" si="3"/>
        <v>29</v>
      </c>
      <c r="AH40" s="121">
        <f t="shared" si="4"/>
        <v>29.370542857142858</v>
      </c>
      <c r="AI40" s="25"/>
      <c r="AJ40" s="159" t="s">
        <v>2</v>
      </c>
      <c r="AK40" s="159">
        <v>50</v>
      </c>
      <c r="AL40" s="159">
        <v>15</v>
      </c>
      <c r="AN40" s="24" t="s">
        <v>507</v>
      </c>
    </row>
    <row r="41" spans="1:186" s="24" customFormat="1" ht="15" customHeight="1">
      <c r="A41" s="31">
        <v>330</v>
      </c>
      <c r="B41" s="190">
        <v>42802</v>
      </c>
      <c r="C41" s="191" t="s">
        <v>454</v>
      </c>
      <c r="D41" s="191"/>
      <c r="E41" s="191"/>
      <c r="F41" s="191"/>
      <c r="G41" s="192" t="s">
        <v>63</v>
      </c>
      <c r="H41" s="192" t="s">
        <v>452</v>
      </c>
      <c r="I41" s="193">
        <v>1780</v>
      </c>
      <c r="J41" s="190">
        <v>42816</v>
      </c>
      <c r="K41" s="192" t="s">
        <v>447</v>
      </c>
      <c r="L41" s="192" t="s">
        <v>448</v>
      </c>
      <c r="M41" s="192" t="s">
        <v>64</v>
      </c>
      <c r="N41" s="192" t="s">
        <v>453</v>
      </c>
      <c r="O41" s="192"/>
      <c r="P41" s="25"/>
      <c r="Q41" s="194"/>
      <c r="R41" s="194"/>
      <c r="S41" s="190">
        <v>42812</v>
      </c>
      <c r="T41" s="193">
        <v>1785</v>
      </c>
      <c r="U41" s="193"/>
      <c r="V41" s="193"/>
      <c r="W41" s="193"/>
      <c r="X41" s="193"/>
      <c r="Y41" s="193"/>
      <c r="Z41" s="191" t="s">
        <v>11</v>
      </c>
      <c r="AA41" s="192" t="s">
        <v>222</v>
      </c>
      <c r="AB41" s="195">
        <v>357</v>
      </c>
      <c r="AC41" s="195">
        <v>1643</v>
      </c>
      <c r="AD41" s="107">
        <f t="shared" si="0"/>
        <v>50.7</v>
      </c>
      <c r="AE41" s="107">
        <f t="shared" si="1"/>
        <v>1347.754285714286</v>
      </c>
      <c r="AF41" s="121">
        <f t="shared" si="2"/>
        <v>30.462571428571433</v>
      </c>
      <c r="AG41" s="122">
        <f t="shared" si="3"/>
        <v>30</v>
      </c>
      <c r="AH41" s="121">
        <f t="shared" si="4"/>
        <v>30.277542857142858</v>
      </c>
      <c r="AI41" s="25"/>
      <c r="AJ41" s="25" t="s">
        <v>2</v>
      </c>
      <c r="AK41" s="159">
        <v>50</v>
      </c>
      <c r="AL41" s="159">
        <v>15</v>
      </c>
    </row>
    <row r="42" spans="1:186" s="24" customFormat="1" ht="15" customHeight="1">
      <c r="A42" s="31">
        <v>340</v>
      </c>
      <c r="B42" s="190">
        <v>42801</v>
      </c>
      <c r="C42" s="191" t="s">
        <v>430</v>
      </c>
      <c r="D42" s="191"/>
      <c r="E42" s="191"/>
      <c r="F42" s="191"/>
      <c r="G42" s="192" t="s">
        <v>313</v>
      </c>
      <c r="H42" s="192" t="s">
        <v>318</v>
      </c>
      <c r="I42" s="193">
        <v>500</v>
      </c>
      <c r="J42" s="190">
        <v>42818</v>
      </c>
      <c r="K42" s="192" t="s">
        <v>319</v>
      </c>
      <c r="L42" s="192" t="s">
        <v>320</v>
      </c>
      <c r="M42" s="192" t="s">
        <v>64</v>
      </c>
      <c r="N42" s="192" t="s">
        <v>321</v>
      </c>
      <c r="O42" s="192"/>
      <c r="P42" s="25"/>
      <c r="Q42" s="194"/>
      <c r="R42" s="194"/>
      <c r="S42" s="190">
        <v>42814</v>
      </c>
      <c r="T42" s="193">
        <v>540</v>
      </c>
      <c r="U42" s="193"/>
      <c r="V42" s="193"/>
      <c r="W42" s="193"/>
      <c r="X42" s="193"/>
      <c r="Y42" s="193"/>
      <c r="Z42" s="191" t="s">
        <v>12</v>
      </c>
      <c r="AA42" s="192" t="s">
        <v>322</v>
      </c>
      <c r="AB42" s="195">
        <v>829</v>
      </c>
      <c r="AC42" s="195">
        <v>2145</v>
      </c>
      <c r="AD42" s="107">
        <f t="shared" si="0"/>
        <v>25.8</v>
      </c>
      <c r="AE42" s="107">
        <f t="shared" si="1"/>
        <v>1373.5542857142859</v>
      </c>
      <c r="AF42" s="121">
        <f t="shared" si="2"/>
        <v>30.892571428571433</v>
      </c>
      <c r="AG42" s="122">
        <f t="shared" si="3"/>
        <v>30</v>
      </c>
      <c r="AH42" s="121">
        <f t="shared" si="4"/>
        <v>30.535542857142861</v>
      </c>
      <c r="AI42" s="25"/>
      <c r="AJ42" s="25" t="s">
        <v>65</v>
      </c>
      <c r="AK42" s="25">
        <v>50</v>
      </c>
      <c r="AL42" s="25">
        <v>15</v>
      </c>
    </row>
    <row r="43" spans="1:186" s="24" customFormat="1" ht="15" customHeight="1">
      <c r="A43" s="196" t="s">
        <v>66</v>
      </c>
      <c r="B43" s="190">
        <v>42797</v>
      </c>
      <c r="C43" s="191" t="s">
        <v>386</v>
      </c>
      <c r="D43" s="191"/>
      <c r="E43" s="191"/>
      <c r="F43" s="191"/>
      <c r="G43" s="192" t="s">
        <v>205</v>
      </c>
      <c r="H43" s="192" t="s">
        <v>337</v>
      </c>
      <c r="I43" s="193">
        <v>1</v>
      </c>
      <c r="J43" s="190">
        <v>42809</v>
      </c>
      <c r="K43" s="192" t="s">
        <v>60</v>
      </c>
      <c r="L43" s="192" t="s">
        <v>204</v>
      </c>
      <c r="M43" s="192" t="s">
        <v>64</v>
      </c>
      <c r="N43" s="192" t="s">
        <v>338</v>
      </c>
      <c r="O43" s="192"/>
      <c r="P43" s="25"/>
      <c r="Q43" s="194"/>
      <c r="R43" s="194"/>
      <c r="S43" s="190">
        <v>42812</v>
      </c>
      <c r="T43" s="193">
        <v>12</v>
      </c>
      <c r="U43" s="193"/>
      <c r="V43" s="193"/>
      <c r="W43" s="193"/>
      <c r="X43" s="193"/>
      <c r="Y43" s="193"/>
      <c r="Z43" s="191" t="s">
        <v>12</v>
      </c>
      <c r="AA43" s="192" t="s">
        <v>109</v>
      </c>
      <c r="AB43" s="195">
        <v>557</v>
      </c>
      <c r="AC43" s="195">
        <v>1877</v>
      </c>
      <c r="AD43" s="107">
        <f t="shared" si="0"/>
        <v>15.24</v>
      </c>
      <c r="AE43" s="107">
        <f t="shared" si="1"/>
        <v>1388.7942857142859</v>
      </c>
      <c r="AF43" s="121">
        <f t="shared" si="2"/>
        <v>31.146571428571431</v>
      </c>
      <c r="AG43" s="122">
        <f t="shared" si="3"/>
        <v>31</v>
      </c>
      <c r="AH43" s="121">
        <f t="shared" si="4"/>
        <v>31.08794285714286</v>
      </c>
      <c r="AI43" s="25"/>
      <c r="AJ43" s="25" t="s">
        <v>65</v>
      </c>
      <c r="AK43" s="25">
        <v>50</v>
      </c>
      <c r="AL43" s="25">
        <v>15</v>
      </c>
    </row>
    <row r="44" spans="1:186" s="24" customFormat="1" ht="15" customHeight="1">
      <c r="A44" s="31">
        <v>360</v>
      </c>
      <c r="B44" s="27">
        <v>42809</v>
      </c>
      <c r="C44" s="28" t="s">
        <v>587</v>
      </c>
      <c r="D44" s="28"/>
      <c r="E44" s="28"/>
      <c r="F44" s="28"/>
      <c r="G44" s="29" t="s">
        <v>354</v>
      </c>
      <c r="H44" s="29" t="s">
        <v>588</v>
      </c>
      <c r="I44" s="32">
        <v>3000</v>
      </c>
      <c r="J44" s="27">
        <v>42817</v>
      </c>
      <c r="K44" s="29" t="s">
        <v>60</v>
      </c>
      <c r="L44" s="29" t="s">
        <v>589</v>
      </c>
      <c r="M44" s="29" t="s">
        <v>64</v>
      </c>
      <c r="N44" s="29" t="s">
        <v>590</v>
      </c>
      <c r="O44" s="29"/>
      <c r="P44" s="25"/>
      <c r="Q44" s="30"/>
      <c r="R44" s="30"/>
      <c r="S44" s="27">
        <v>42814</v>
      </c>
      <c r="T44" s="32">
        <v>3010</v>
      </c>
      <c r="U44" s="32"/>
      <c r="V44" s="32"/>
      <c r="W44" s="32"/>
      <c r="X44" s="32"/>
      <c r="Y44" s="32"/>
      <c r="Z44" s="28" t="s">
        <v>35</v>
      </c>
      <c r="AA44" s="29" t="s">
        <v>295</v>
      </c>
      <c r="AB44" s="33">
        <v>372</v>
      </c>
      <c r="AC44" s="33">
        <v>1557</v>
      </c>
      <c r="AD44" s="107">
        <f t="shared" si="0"/>
        <v>75.2</v>
      </c>
      <c r="AE44" s="107">
        <f t="shared" si="1"/>
        <v>1463.994285714286</v>
      </c>
      <c r="AF44" s="121">
        <f t="shared" si="2"/>
        <v>32.399904761904764</v>
      </c>
      <c r="AG44" s="122">
        <f t="shared" si="3"/>
        <v>32</v>
      </c>
      <c r="AH44" s="121">
        <f t="shared" si="4"/>
        <v>32.239942857142857</v>
      </c>
      <c r="AI44" s="25"/>
      <c r="AJ44" s="13" t="s">
        <v>2</v>
      </c>
      <c r="AK44" s="25">
        <v>50</v>
      </c>
      <c r="AL44" s="25">
        <v>15</v>
      </c>
    </row>
    <row r="45" spans="1:186" s="9" customFormat="1" ht="12.75" customHeight="1">
      <c r="A45" s="3"/>
      <c r="B45" s="4"/>
      <c r="C45" s="14"/>
      <c r="D45" s="5"/>
      <c r="E45" s="3"/>
      <c r="F45" s="3"/>
      <c r="G45" s="1"/>
      <c r="H45" s="1"/>
      <c r="I45" s="3">
        <f>SUM(I8:I44)</f>
        <v>29899</v>
      </c>
      <c r="J45" s="4"/>
      <c r="K45" s="1"/>
      <c r="L45" s="1"/>
      <c r="M45" s="1"/>
      <c r="N45" s="14"/>
      <c r="O45" s="1"/>
      <c r="P45" s="1"/>
      <c r="Q45" s="1"/>
      <c r="R45" s="1"/>
      <c r="S45" s="4"/>
      <c r="T45" s="3">
        <f>SUM(T8:T44)</f>
        <v>31384</v>
      </c>
      <c r="U45" s="3"/>
      <c r="V45" s="3"/>
      <c r="W45" s="3"/>
      <c r="X45" s="3"/>
      <c r="Y45" s="12"/>
      <c r="Z45" s="3"/>
      <c r="AA45" s="6"/>
      <c r="AB45" s="14"/>
      <c r="AC45" s="7"/>
      <c r="AD45" s="11">
        <f>SUM(AD7:AD44)</f>
        <v>1463.994285714286</v>
      </c>
      <c r="AE45" s="11"/>
      <c r="AF45" s="126"/>
      <c r="AG45" s="127"/>
      <c r="AH45" s="11">
        <f>AD45/60</f>
        <v>24.399904761904768</v>
      </c>
      <c r="AI45" s="8"/>
      <c r="AJ45" s="23"/>
      <c r="AK45" s="2"/>
      <c r="AL45" s="2"/>
      <c r="GD45" s="10"/>
    </row>
    <row r="46" spans="1:186" ht="12.75" customHeight="1" thickBot="1">
      <c r="A46" s="128" t="s">
        <v>3</v>
      </c>
      <c r="B46" s="129"/>
      <c r="C46" s="129"/>
      <c r="D46" s="130"/>
      <c r="E46" s="130"/>
      <c r="F46" s="131"/>
      <c r="G46" s="129"/>
      <c r="H46" s="132"/>
      <c r="I46" s="132"/>
      <c r="J46" s="133"/>
      <c r="K46" s="133" t="s">
        <v>4</v>
      </c>
      <c r="L46" s="134"/>
      <c r="M46" s="135"/>
      <c r="N46" s="135"/>
      <c r="O46" s="135"/>
      <c r="P46" s="135"/>
      <c r="Q46" s="135"/>
      <c r="R46" s="135"/>
      <c r="S46" s="136"/>
      <c r="T46" s="137"/>
      <c r="U46" s="20"/>
      <c r="V46" s="20"/>
      <c r="W46" s="138"/>
      <c r="X46" s="139"/>
      <c r="Y46" s="140"/>
      <c r="Z46" s="141"/>
      <c r="AA46" s="135"/>
      <c r="AB46" s="135"/>
      <c r="AC46" s="135"/>
      <c r="AD46" s="142"/>
      <c r="AE46" s="143"/>
      <c r="AF46" s="143"/>
      <c r="AG46" s="144"/>
      <c r="AH46" s="145"/>
      <c r="AI46" s="146"/>
      <c r="AJ46" s="147"/>
      <c r="AK46" s="148"/>
      <c r="AL46" s="35"/>
      <c r="AM46" s="22"/>
      <c r="AN46" s="22"/>
      <c r="AO46" s="22"/>
      <c r="AP46" s="22"/>
      <c r="AQ46" s="22"/>
      <c r="AR46" s="22"/>
      <c r="AS46" s="22"/>
      <c r="AT46" s="22"/>
      <c r="AU46" s="22"/>
    </row>
    <row r="47" spans="1:186" s="149" customFormat="1" ht="18" customHeight="1" thickBot="1">
      <c r="A47" s="887" t="s">
        <v>5</v>
      </c>
      <c r="B47" s="888"/>
      <c r="C47" s="888"/>
      <c r="D47" s="888"/>
      <c r="E47" s="888"/>
      <c r="F47" s="888"/>
      <c r="G47" s="888"/>
      <c r="H47" s="888"/>
      <c r="I47" s="888"/>
      <c r="J47" s="888"/>
      <c r="K47" s="888"/>
      <c r="L47" s="888"/>
      <c r="M47" s="888"/>
      <c r="N47" s="888"/>
      <c r="O47" s="888"/>
      <c r="P47" s="888"/>
      <c r="Q47" s="888"/>
      <c r="R47" s="888"/>
      <c r="S47" s="888"/>
      <c r="T47" s="888"/>
      <c r="U47" s="888"/>
      <c r="V47" s="888"/>
      <c r="W47" s="888"/>
      <c r="X47" s="888"/>
      <c r="Y47" s="888"/>
      <c r="Z47" s="888"/>
      <c r="AA47" s="888"/>
      <c r="AB47" s="888"/>
      <c r="AC47" s="888"/>
      <c r="AD47" s="888"/>
      <c r="AE47" s="888"/>
      <c r="AF47" s="888"/>
      <c r="AG47" s="888"/>
      <c r="AH47" s="888"/>
      <c r="AI47" s="888"/>
      <c r="AJ47" s="888"/>
      <c r="AK47" s="888"/>
      <c r="AL47" s="889"/>
    </row>
    <row r="48" spans="1:186" ht="14.25" customHeight="1">
      <c r="A48" s="150"/>
      <c r="H48" s="151"/>
      <c r="I48" s="151"/>
      <c r="J48" s="151"/>
      <c r="K48" s="152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153"/>
      <c r="Z48" s="151"/>
      <c r="AA48" s="154"/>
      <c r="AB48" s="154"/>
      <c r="AC48" s="154"/>
      <c r="AD48" s="155"/>
      <c r="AE48" s="151"/>
      <c r="AF48" s="151"/>
      <c r="AG48" s="151"/>
      <c r="AH48" s="151"/>
      <c r="AI48" s="151"/>
      <c r="AJ48" s="151"/>
    </row>
    <row r="49" spans="1:42" ht="14.25" customHeight="1">
      <c r="T49" s="22"/>
      <c r="U49" s="22"/>
      <c r="V49" s="22"/>
      <c r="W49" s="156"/>
      <c r="X49" s="156"/>
      <c r="Y49" s="157"/>
      <c r="AB49" s="158" t="s">
        <v>160</v>
      </c>
    </row>
    <row r="50" spans="1:42" ht="19.5" customHeight="1">
      <c r="H50" s="58" t="s">
        <v>455</v>
      </c>
      <c r="S50" s="58" t="s">
        <v>457</v>
      </c>
      <c r="Y50" s="15"/>
      <c r="AO50" s="22"/>
      <c r="AP50" s="22"/>
    </row>
    <row r="51" spans="1:42" s="179" customFormat="1" ht="16.5" customHeight="1">
      <c r="H51" s="886"/>
      <c r="I51" s="886"/>
      <c r="S51" s="886" t="s">
        <v>61</v>
      </c>
      <c r="T51" s="886"/>
      <c r="U51" s="886"/>
      <c r="V51" s="886"/>
      <c r="W51" s="886"/>
      <c r="X51" s="886"/>
      <c r="Y51" s="886"/>
      <c r="Z51" s="886"/>
      <c r="AA51" s="180"/>
      <c r="AB51" s="180"/>
      <c r="AC51" s="180"/>
      <c r="AN51" s="181"/>
      <c r="AO51" s="181"/>
    </row>
    <row r="52" spans="1:42" ht="19.5" customHeight="1">
      <c r="A52" s="58"/>
      <c r="B52" s="58"/>
      <c r="H52" s="58" t="s">
        <v>456</v>
      </c>
      <c r="N52" s="58"/>
      <c r="T52" s="58"/>
      <c r="U52" s="58"/>
      <c r="Y52" s="15"/>
      <c r="AO52" s="22"/>
      <c r="AP52" s="22"/>
    </row>
  </sheetData>
  <mergeCells count="10">
    <mergeCell ref="S51:Z51"/>
    <mergeCell ref="A47:AL47"/>
    <mergeCell ref="H51:I51"/>
    <mergeCell ref="A2:AC2"/>
    <mergeCell ref="D4:E5"/>
    <mergeCell ref="G4:G5"/>
    <mergeCell ref="H4:H5"/>
    <mergeCell ref="K4:M4"/>
    <mergeCell ref="P4:R4"/>
    <mergeCell ref="AB4:AC4"/>
  </mergeCells>
  <conditionalFormatting sqref="C45:C49 C53:C65536">
    <cfRule type="duplicateValues" dxfId="2935" priority="451" stopIfTrue="1"/>
  </conditionalFormatting>
  <conditionalFormatting sqref="C45:C49 C1:C7 C53:C65536">
    <cfRule type="duplicateValues" dxfId="2934" priority="452" stopIfTrue="1"/>
  </conditionalFormatting>
  <conditionalFormatting sqref="C45:C49 C1:C7 C53:C65536">
    <cfRule type="duplicateValues" dxfId="2933" priority="453" stopIfTrue="1"/>
    <cfRule type="duplicateValues" dxfId="2932" priority="454" stopIfTrue="1"/>
  </conditionalFormatting>
  <conditionalFormatting sqref="C37:AC37 AR37:AU37 BJ37 BA37:BB37 AI37:AL37">
    <cfRule type="duplicateValues" dxfId="2931" priority="385" stopIfTrue="1"/>
  </conditionalFormatting>
  <conditionalFormatting sqref="C37:AC37 AR37:AU37 BJ37 BA37:BB37 AI37:AL37">
    <cfRule type="duplicateValues" dxfId="2930" priority="386" stopIfTrue="1"/>
    <cfRule type="duplicateValues" dxfId="2929" priority="387" stopIfTrue="1"/>
  </conditionalFormatting>
  <conditionalFormatting sqref="BK37">
    <cfRule type="duplicateValues" dxfId="2928" priority="388" stopIfTrue="1"/>
  </conditionalFormatting>
  <conditionalFormatting sqref="BK37">
    <cfRule type="duplicateValues" dxfId="2927" priority="389" stopIfTrue="1"/>
    <cfRule type="duplicateValues" dxfId="2926" priority="390" stopIfTrue="1"/>
  </conditionalFormatting>
  <conditionalFormatting sqref="C50:C52">
    <cfRule type="duplicateValues" dxfId="2925" priority="379" stopIfTrue="1"/>
    <cfRule type="duplicateValues" dxfId="2924" priority="380" stopIfTrue="1"/>
  </conditionalFormatting>
  <conditionalFormatting sqref="C50:C52">
    <cfRule type="duplicateValues" dxfId="2923" priority="381" stopIfTrue="1"/>
  </conditionalFormatting>
  <conditionalFormatting sqref="C50:C52">
    <cfRule type="duplicateValues" dxfId="2922" priority="382" stopIfTrue="1"/>
  </conditionalFormatting>
  <conditionalFormatting sqref="C50:C52">
    <cfRule type="duplicateValues" dxfId="2921" priority="383" stopIfTrue="1"/>
    <cfRule type="duplicateValues" dxfId="2920" priority="384" stopIfTrue="1"/>
  </conditionalFormatting>
  <conditionalFormatting sqref="AR18:AU22 BJ18:BJ22 BA18:BB22 C18:AC22 AI18:AL22">
    <cfRule type="duplicateValues" dxfId="2919" priority="373" stopIfTrue="1"/>
  </conditionalFormatting>
  <conditionalFormatting sqref="AR18:AU22 BJ18:BJ22 BA18:BB22 C18:AC22 AI18:AL22">
    <cfRule type="duplicateValues" dxfId="2918" priority="374" stopIfTrue="1"/>
    <cfRule type="duplicateValues" dxfId="2917" priority="375" stopIfTrue="1"/>
  </conditionalFormatting>
  <conditionalFormatting sqref="BK18:BK22">
    <cfRule type="duplicateValues" dxfId="2916" priority="376" stopIfTrue="1"/>
  </conditionalFormatting>
  <conditionalFormatting sqref="BK18:BK22">
    <cfRule type="duplicateValues" dxfId="2915" priority="377" stopIfTrue="1"/>
    <cfRule type="duplicateValues" dxfId="2914" priority="378" stopIfTrue="1"/>
  </conditionalFormatting>
  <conditionalFormatting sqref="AR17:AU17 BJ17 BA17:BB17 C17:AC17 AI17:AL17">
    <cfRule type="duplicateValues" dxfId="2913" priority="367" stopIfTrue="1"/>
  </conditionalFormatting>
  <conditionalFormatting sqref="AR17:AU17 BJ17 BA17:BB17 C17:AC17 AI17:AL17">
    <cfRule type="duplicateValues" dxfId="2912" priority="368" stopIfTrue="1"/>
    <cfRule type="duplicateValues" dxfId="2911" priority="369" stopIfTrue="1"/>
  </conditionalFormatting>
  <conditionalFormatting sqref="BK17">
    <cfRule type="duplicateValues" dxfId="2910" priority="370" stopIfTrue="1"/>
  </conditionalFormatting>
  <conditionalFormatting sqref="BK17">
    <cfRule type="duplicateValues" dxfId="2909" priority="371" stopIfTrue="1"/>
    <cfRule type="duplicateValues" dxfId="2908" priority="372" stopIfTrue="1"/>
  </conditionalFormatting>
  <conditionalFormatting sqref="C14">
    <cfRule type="duplicateValues" dxfId="2907" priority="346" stopIfTrue="1"/>
  </conditionalFormatting>
  <conditionalFormatting sqref="C14">
    <cfRule type="duplicateValues" dxfId="2906" priority="347" stopIfTrue="1"/>
    <cfRule type="duplicateValues" dxfId="2905" priority="348" stopIfTrue="1"/>
  </conditionalFormatting>
  <conditionalFormatting sqref="AJ14">
    <cfRule type="duplicateValues" dxfId="2904" priority="343" stopIfTrue="1"/>
  </conditionalFormatting>
  <conditionalFormatting sqref="AJ14">
    <cfRule type="duplicateValues" dxfId="2903" priority="344" stopIfTrue="1"/>
    <cfRule type="duplicateValues" dxfId="2902" priority="345" stopIfTrue="1"/>
  </conditionalFormatting>
  <conditionalFormatting sqref="BS30:BS31 BJ30:BK31 BA30:BD31 C30:AC31 AR30:AU31 AI30:AL31">
    <cfRule type="duplicateValues" dxfId="2901" priority="337" stopIfTrue="1"/>
  </conditionalFormatting>
  <conditionalFormatting sqref="BS30:BS31 BJ30:BK31 BA30:BD31 C30:AC31 AR30:AU31 AI30:AL31">
    <cfRule type="duplicateValues" dxfId="2900" priority="338" stopIfTrue="1"/>
    <cfRule type="duplicateValues" dxfId="2899" priority="339" stopIfTrue="1"/>
  </conditionalFormatting>
  <conditionalFormatting sqref="BT30:BT31">
    <cfRule type="duplicateValues" dxfId="2898" priority="340" stopIfTrue="1"/>
  </conditionalFormatting>
  <conditionalFormatting sqref="BT30:BT31">
    <cfRule type="duplicateValues" dxfId="2897" priority="341" stopIfTrue="1"/>
    <cfRule type="duplicateValues" dxfId="2896" priority="342" stopIfTrue="1"/>
  </conditionalFormatting>
  <conditionalFormatting sqref="C25:F25">
    <cfRule type="duplicateValues" dxfId="2895" priority="334" stopIfTrue="1"/>
  </conditionalFormatting>
  <conditionalFormatting sqref="C25:F25">
    <cfRule type="duplicateValues" dxfId="2894" priority="335" stopIfTrue="1"/>
    <cfRule type="duplicateValues" dxfId="2893" priority="336" stopIfTrue="1"/>
  </conditionalFormatting>
  <conditionalFormatting sqref="AK25:AL25">
    <cfRule type="duplicateValues" dxfId="2892" priority="328" stopIfTrue="1"/>
  </conditionalFormatting>
  <conditionalFormatting sqref="AK25:AL25">
    <cfRule type="duplicateValues" dxfId="2891" priority="329" stopIfTrue="1"/>
    <cfRule type="duplicateValues" dxfId="2890" priority="330" stopIfTrue="1"/>
  </conditionalFormatting>
  <conditionalFormatting sqref="AJ25">
    <cfRule type="duplicateValues" dxfId="2889" priority="331" stopIfTrue="1"/>
  </conditionalFormatting>
  <conditionalFormatting sqref="AJ25">
    <cfRule type="duplicateValues" dxfId="2888" priority="332" stopIfTrue="1"/>
    <cfRule type="duplicateValues" dxfId="2887" priority="333" stopIfTrue="1"/>
  </conditionalFormatting>
  <conditionalFormatting sqref="BS41 BJ41:BK41 BA41:BD41 C41:AC41 AR41:AU41 AI41:AL41">
    <cfRule type="duplicateValues" dxfId="2886" priority="322" stopIfTrue="1"/>
  </conditionalFormatting>
  <conditionalFormatting sqref="BS41 BJ41:BK41 BA41:BD41 C41:AC41 AR41:AU41 AI41:AL41">
    <cfRule type="duplicateValues" dxfId="2885" priority="323" stopIfTrue="1"/>
    <cfRule type="duplicateValues" dxfId="2884" priority="324" stopIfTrue="1"/>
  </conditionalFormatting>
  <conditionalFormatting sqref="BT41">
    <cfRule type="duplicateValues" dxfId="2883" priority="325" stopIfTrue="1"/>
  </conditionalFormatting>
  <conditionalFormatting sqref="BT41">
    <cfRule type="duplicateValues" dxfId="2882" priority="326" stopIfTrue="1"/>
    <cfRule type="duplicateValues" dxfId="2881" priority="327" stopIfTrue="1"/>
  </conditionalFormatting>
  <conditionalFormatting sqref="AJ33:AL35">
    <cfRule type="duplicateValues" dxfId="2880" priority="319" stopIfTrue="1"/>
  </conditionalFormatting>
  <conditionalFormatting sqref="AJ33:AL35">
    <cfRule type="duplicateValues" dxfId="2879" priority="320" stopIfTrue="1"/>
    <cfRule type="duplicateValues" dxfId="2878" priority="321" stopIfTrue="1"/>
  </conditionalFormatting>
  <conditionalFormatting sqref="BA36:BB36 BJ36 AR36:AU36 C36:AC36 AI36:AL36">
    <cfRule type="duplicateValues" dxfId="2877" priority="313" stopIfTrue="1"/>
  </conditionalFormatting>
  <conditionalFormatting sqref="BA36:BB36 BJ36 AR36:AU36 C36:AC36 AI36:AL36">
    <cfRule type="duplicateValues" dxfId="2876" priority="314" stopIfTrue="1"/>
    <cfRule type="duplicateValues" dxfId="2875" priority="315" stopIfTrue="1"/>
  </conditionalFormatting>
  <conditionalFormatting sqref="BK36">
    <cfRule type="duplicateValues" dxfId="2874" priority="316" stopIfTrue="1"/>
  </conditionalFormatting>
  <conditionalFormatting sqref="BK36">
    <cfRule type="duplicateValues" dxfId="2873" priority="317" stopIfTrue="1"/>
    <cfRule type="duplicateValues" dxfId="2872" priority="318" stopIfTrue="1"/>
  </conditionalFormatting>
  <conditionalFormatting sqref="BJ23:BK23 BS23 AR23:AU23 BA23:BD23 C23:AC23 AI23:AL23">
    <cfRule type="duplicateValues" dxfId="2871" priority="259" stopIfTrue="1"/>
  </conditionalFormatting>
  <conditionalFormatting sqref="BJ23:BK23 BS23 AR23:AU23 BA23:BD23 C23:AC23 AI23:AL23">
    <cfRule type="duplicateValues" dxfId="2870" priority="260" stopIfTrue="1"/>
    <cfRule type="duplicateValues" dxfId="2869" priority="261" stopIfTrue="1"/>
  </conditionalFormatting>
  <conditionalFormatting sqref="BT23">
    <cfRule type="duplicateValues" dxfId="2868" priority="262" stopIfTrue="1"/>
  </conditionalFormatting>
  <conditionalFormatting sqref="BT23">
    <cfRule type="duplicateValues" dxfId="2867" priority="263" stopIfTrue="1"/>
    <cfRule type="duplicateValues" dxfId="2866" priority="264" stopIfTrue="1"/>
  </conditionalFormatting>
  <conditionalFormatting sqref="C29:L29">
    <cfRule type="duplicateValues" dxfId="2865" priority="256" stopIfTrue="1"/>
  </conditionalFormatting>
  <conditionalFormatting sqref="C29:L29">
    <cfRule type="duplicateValues" dxfId="2864" priority="257" stopIfTrue="1"/>
    <cfRule type="duplicateValues" dxfId="2863" priority="258" stopIfTrue="1"/>
  </conditionalFormatting>
  <conditionalFormatting sqref="AJ29:AL29">
    <cfRule type="duplicateValues" dxfId="2862" priority="253" stopIfTrue="1"/>
  </conditionalFormatting>
  <conditionalFormatting sqref="AJ29:AL29">
    <cfRule type="duplicateValues" dxfId="2861" priority="254" stopIfTrue="1"/>
    <cfRule type="duplicateValues" dxfId="2860" priority="255" stopIfTrue="1"/>
  </conditionalFormatting>
  <conditionalFormatting sqref="AK42:AL42">
    <cfRule type="duplicateValues" dxfId="2859" priority="63488" stopIfTrue="1"/>
  </conditionalFormatting>
  <conditionalFormatting sqref="AK42:AL42">
    <cfRule type="duplicateValues" dxfId="2858" priority="63490" stopIfTrue="1"/>
    <cfRule type="duplicateValues" dxfId="2857" priority="63491" stopIfTrue="1"/>
  </conditionalFormatting>
  <conditionalFormatting sqref="AJ42">
    <cfRule type="duplicateValues" dxfId="2856" priority="63494" stopIfTrue="1"/>
  </conditionalFormatting>
  <conditionalFormatting sqref="AJ42">
    <cfRule type="duplicateValues" dxfId="2855" priority="63496" stopIfTrue="1"/>
    <cfRule type="duplicateValues" dxfId="2854" priority="63497" stopIfTrue="1"/>
  </conditionalFormatting>
  <conditionalFormatting sqref="C42:L42">
    <cfRule type="duplicateValues" dxfId="2853" priority="63500" stopIfTrue="1"/>
  </conditionalFormatting>
  <conditionalFormatting sqref="C42:L42">
    <cfRule type="duplicateValues" dxfId="2852" priority="63502" stopIfTrue="1"/>
    <cfRule type="duplicateValues" dxfId="2851" priority="63503" stopIfTrue="1"/>
  </conditionalFormatting>
  <conditionalFormatting sqref="BJ24:BK24 BS24 AR24:AU24 BA24:BD24 C24:AC24 AI24">
    <cfRule type="duplicateValues" dxfId="2850" priority="196" stopIfTrue="1"/>
  </conditionalFormatting>
  <conditionalFormatting sqref="BJ24:BK24 BS24 AR24:AU24 BA24:BD24 C24:AC24 AI24">
    <cfRule type="duplicateValues" dxfId="2849" priority="197" stopIfTrue="1"/>
    <cfRule type="duplicateValues" dxfId="2848" priority="198" stopIfTrue="1"/>
  </conditionalFormatting>
  <conditionalFormatting sqref="BT24">
    <cfRule type="duplicateValues" dxfId="2847" priority="199" stopIfTrue="1"/>
  </conditionalFormatting>
  <conditionalFormatting sqref="BT24">
    <cfRule type="duplicateValues" dxfId="2846" priority="200" stopIfTrue="1"/>
    <cfRule type="duplicateValues" dxfId="2845" priority="201" stopIfTrue="1"/>
  </conditionalFormatting>
  <conditionalFormatting sqref="AK24:AL24">
    <cfRule type="duplicateValues" dxfId="2844" priority="190" stopIfTrue="1"/>
  </conditionalFormatting>
  <conditionalFormatting sqref="AK24:AL24">
    <cfRule type="duplicateValues" dxfId="2843" priority="191" stopIfTrue="1"/>
    <cfRule type="duplicateValues" dxfId="2842" priority="192" stopIfTrue="1"/>
  </conditionalFormatting>
  <conditionalFormatting sqref="AJ24">
    <cfRule type="duplicateValues" dxfId="2841" priority="193" stopIfTrue="1"/>
  </conditionalFormatting>
  <conditionalFormatting sqref="AJ24">
    <cfRule type="duplicateValues" dxfId="2840" priority="194" stopIfTrue="1"/>
    <cfRule type="duplicateValues" dxfId="2839" priority="195" stopIfTrue="1"/>
  </conditionalFormatting>
  <conditionalFormatting sqref="AR28:AU28 BJ28 BA28:BB28 C28:AC28 AI28:AL28">
    <cfRule type="duplicateValues" dxfId="2838" priority="169" stopIfTrue="1"/>
  </conditionalFormatting>
  <conditionalFormatting sqref="AR28:AU28 BJ28 BA28:BB28 C28:AC28 AI28:AL28">
    <cfRule type="duplicateValues" dxfId="2837" priority="170" stopIfTrue="1"/>
    <cfRule type="duplicateValues" dxfId="2836" priority="171" stopIfTrue="1"/>
  </conditionalFormatting>
  <conditionalFormatting sqref="BK28">
    <cfRule type="duplicateValues" dxfId="2835" priority="172" stopIfTrue="1"/>
  </conditionalFormatting>
  <conditionalFormatting sqref="BK28">
    <cfRule type="duplicateValues" dxfId="2834" priority="173" stopIfTrue="1"/>
    <cfRule type="duplicateValues" dxfId="2833" priority="174" stopIfTrue="1"/>
  </conditionalFormatting>
  <conditionalFormatting sqref="AI27:AL27 C27:AC27 BA27:BD27 AR27:AU27 BJ27:BK27 BS27 AJ26">
    <cfRule type="duplicateValues" dxfId="2832" priority="163" stopIfTrue="1"/>
  </conditionalFormatting>
  <conditionalFormatting sqref="AI27:AL27 C27:AC27 BA27:BD27 AR27:AU27 BJ27:BK27 BS27 AJ26">
    <cfRule type="duplicateValues" dxfId="2831" priority="164" stopIfTrue="1"/>
    <cfRule type="duplicateValues" dxfId="2830" priority="165" stopIfTrue="1"/>
  </conditionalFormatting>
  <conditionalFormatting sqref="BT27">
    <cfRule type="duplicateValues" dxfId="2829" priority="166" stopIfTrue="1"/>
  </conditionalFormatting>
  <conditionalFormatting sqref="BT27">
    <cfRule type="duplicateValues" dxfId="2828" priority="167" stopIfTrue="1"/>
    <cfRule type="duplicateValues" dxfId="2827" priority="168" stopIfTrue="1"/>
  </conditionalFormatting>
  <conditionalFormatting sqref="C26:F26">
    <cfRule type="duplicateValues" dxfId="2826" priority="160" stopIfTrue="1"/>
  </conditionalFormatting>
  <conditionalFormatting sqref="C26:F26">
    <cfRule type="duplicateValues" dxfId="2825" priority="161" stopIfTrue="1"/>
    <cfRule type="duplicateValues" dxfId="2824" priority="162" stopIfTrue="1"/>
  </conditionalFormatting>
  <conditionalFormatting sqref="BS38 BJ38:BK38 BA38:BD38 C38:AC38 AR38:AU38 AI38:AL38">
    <cfRule type="duplicateValues" dxfId="2823" priority="127" stopIfTrue="1"/>
  </conditionalFormatting>
  <conditionalFormatting sqref="BS38 BJ38:BK38 BA38:BD38 C38:AC38 AR38:AU38 AI38:AL38">
    <cfRule type="duplicateValues" dxfId="2822" priority="128" stopIfTrue="1"/>
    <cfRule type="duplicateValues" dxfId="2821" priority="129" stopIfTrue="1"/>
  </conditionalFormatting>
  <conditionalFormatting sqref="BT38">
    <cfRule type="duplicateValues" dxfId="2820" priority="130" stopIfTrue="1"/>
  </conditionalFormatting>
  <conditionalFormatting sqref="BT38">
    <cfRule type="duplicateValues" dxfId="2819" priority="131" stopIfTrue="1"/>
    <cfRule type="duplicateValues" dxfId="2818" priority="132" stopIfTrue="1"/>
  </conditionalFormatting>
  <conditionalFormatting sqref="BJ39:BK40 BS39:BS40 BA39:BD40 AI39:AL40 C39:AC40 AR39:AU40">
    <cfRule type="duplicateValues" dxfId="2817" priority="121" stopIfTrue="1"/>
  </conditionalFormatting>
  <conditionalFormatting sqref="BJ39:BK40 BS39:BS40 BA39:BD40 AI39:AL40 C39:AC40 AR39:AU40">
    <cfRule type="duplicateValues" dxfId="2816" priority="122" stopIfTrue="1"/>
    <cfRule type="duplicateValues" dxfId="2815" priority="123" stopIfTrue="1"/>
  </conditionalFormatting>
  <conditionalFormatting sqref="BT39:BT40">
    <cfRule type="duplicateValues" dxfId="2814" priority="124" stopIfTrue="1"/>
  </conditionalFormatting>
  <conditionalFormatting sqref="BT39:BT40">
    <cfRule type="duplicateValues" dxfId="2813" priority="125" stopIfTrue="1"/>
    <cfRule type="duplicateValues" dxfId="2812" priority="126" stopIfTrue="1"/>
  </conditionalFormatting>
  <conditionalFormatting sqref="BJ44:BK44 BS44 AR44:AU44 BA44:BD44 C44:AC44 AI44:AL44">
    <cfRule type="duplicateValues" dxfId="2811" priority="115" stopIfTrue="1"/>
  </conditionalFormatting>
  <conditionalFormatting sqref="BJ44:BK44 BS44 AR44:AU44 BA44:BD44 C44:AC44 AI44:AL44">
    <cfRule type="duplicateValues" dxfId="2810" priority="116" stopIfTrue="1"/>
    <cfRule type="duplicateValues" dxfId="2809" priority="117" stopIfTrue="1"/>
  </conditionalFormatting>
  <conditionalFormatting sqref="BT44">
    <cfRule type="duplicateValues" dxfId="2808" priority="118" stopIfTrue="1"/>
  </conditionalFormatting>
  <conditionalFormatting sqref="BT44">
    <cfRule type="duplicateValues" dxfId="2807" priority="119" stopIfTrue="1"/>
    <cfRule type="duplicateValues" dxfId="2806" priority="120" stopIfTrue="1"/>
  </conditionalFormatting>
  <conditionalFormatting sqref="BJ32:BK32 BS32 AR32:AU32 BA32:BD32 C32:AC32 AI32:AL32">
    <cfRule type="duplicateValues" dxfId="2805" priority="97" stopIfTrue="1"/>
  </conditionalFormatting>
  <conditionalFormatting sqref="BJ32:BK32 BS32 AR32:AU32 BA32:BD32 C32:AC32 AI32:AL32">
    <cfRule type="duplicateValues" dxfId="2804" priority="98" stopIfTrue="1"/>
    <cfRule type="duplicateValues" dxfId="2803" priority="99" stopIfTrue="1"/>
  </conditionalFormatting>
  <conditionalFormatting sqref="BT32">
    <cfRule type="duplicateValues" dxfId="2802" priority="100" stopIfTrue="1"/>
  </conditionalFormatting>
  <conditionalFormatting sqref="BT32">
    <cfRule type="duplicateValues" dxfId="2801" priority="101" stopIfTrue="1"/>
    <cfRule type="duplicateValues" dxfId="2800" priority="102" stopIfTrue="1"/>
  </conditionalFormatting>
  <conditionalFormatting sqref="C43:L43">
    <cfRule type="duplicateValues" dxfId="2799" priority="82" stopIfTrue="1"/>
  </conditionalFormatting>
  <conditionalFormatting sqref="C43:L43">
    <cfRule type="duplicateValues" dxfId="2798" priority="83" stopIfTrue="1"/>
    <cfRule type="duplicateValues" dxfId="2797" priority="84" stopIfTrue="1"/>
  </conditionalFormatting>
  <conditionalFormatting sqref="AJ43:AL43">
    <cfRule type="duplicateValues" dxfId="2796" priority="79" stopIfTrue="1"/>
  </conditionalFormatting>
  <conditionalFormatting sqref="AJ43:AL43">
    <cfRule type="duplicateValues" dxfId="2795" priority="80" stopIfTrue="1"/>
    <cfRule type="duplicateValues" dxfId="2794" priority="81" stopIfTrue="1"/>
  </conditionalFormatting>
  <conditionalFormatting sqref="AI9 C9:AC9 BA9:BD9 AR9:AU9 BS9 BJ9:BK9">
    <cfRule type="duplicateValues" dxfId="2793" priority="73" stopIfTrue="1"/>
  </conditionalFormatting>
  <conditionalFormatting sqref="AI9 C9:AC9 BA9:BD9 AR9:AU9 BS9 BJ9:BK9">
    <cfRule type="duplicateValues" dxfId="2792" priority="74" stopIfTrue="1"/>
    <cfRule type="duplicateValues" dxfId="2791" priority="75" stopIfTrue="1"/>
  </conditionalFormatting>
  <conditionalFormatting sqref="BT9">
    <cfRule type="duplicateValues" dxfId="2790" priority="76" stopIfTrue="1"/>
  </conditionalFormatting>
  <conditionalFormatting sqref="BT9">
    <cfRule type="duplicateValues" dxfId="2789" priority="77" stopIfTrue="1"/>
    <cfRule type="duplicateValues" dxfId="2788" priority="78" stopIfTrue="1"/>
  </conditionalFormatting>
  <conditionalFormatting sqref="AK9:AL9">
    <cfRule type="duplicateValues" dxfId="2787" priority="67" stopIfTrue="1"/>
  </conditionalFormatting>
  <conditionalFormatting sqref="AK9:AL9">
    <cfRule type="duplicateValues" dxfId="2786" priority="68" stopIfTrue="1"/>
    <cfRule type="duplicateValues" dxfId="2785" priority="69" stopIfTrue="1"/>
  </conditionalFormatting>
  <conditionalFormatting sqref="AJ9">
    <cfRule type="duplicateValues" dxfId="2784" priority="70" stopIfTrue="1"/>
  </conditionalFormatting>
  <conditionalFormatting sqref="AJ9">
    <cfRule type="duplicateValues" dxfId="2783" priority="71" stopIfTrue="1"/>
    <cfRule type="duplicateValues" dxfId="2782" priority="72" stopIfTrue="1"/>
  </conditionalFormatting>
  <conditionalFormatting sqref="BJ10:BK10 BS10 AR10:AU10 BA10:BD10 C10:J10 AI10 L10:AC10">
    <cfRule type="duplicateValues" dxfId="2781" priority="61" stopIfTrue="1"/>
  </conditionalFormatting>
  <conditionalFormatting sqref="BJ10:BK10 BS10 AR10:AU10 BA10:BD10 C10:J10 AI10 L10:AC10">
    <cfRule type="duplicateValues" dxfId="2780" priority="62" stopIfTrue="1"/>
    <cfRule type="duplicateValues" dxfId="2779" priority="63" stopIfTrue="1"/>
  </conditionalFormatting>
  <conditionalFormatting sqref="BT10">
    <cfRule type="duplicateValues" dxfId="2778" priority="64" stopIfTrue="1"/>
  </conditionalFormatting>
  <conditionalFormatting sqref="BT10">
    <cfRule type="duplicateValues" dxfId="2777" priority="65" stopIfTrue="1"/>
    <cfRule type="duplicateValues" dxfId="2776" priority="66" stopIfTrue="1"/>
  </conditionalFormatting>
  <conditionalFormatting sqref="AK10:AL10">
    <cfRule type="duplicateValues" dxfId="2775" priority="55" stopIfTrue="1"/>
  </conditionalFormatting>
  <conditionalFormatting sqref="AK10:AL10">
    <cfRule type="duplicateValues" dxfId="2774" priority="56" stopIfTrue="1"/>
    <cfRule type="duplicateValues" dxfId="2773" priority="57" stopIfTrue="1"/>
  </conditionalFormatting>
  <conditionalFormatting sqref="AJ10">
    <cfRule type="duplicateValues" dxfId="2772" priority="58" stopIfTrue="1"/>
  </conditionalFormatting>
  <conditionalFormatting sqref="AJ10">
    <cfRule type="duplicateValues" dxfId="2771" priority="59" stopIfTrue="1"/>
    <cfRule type="duplicateValues" dxfId="2770" priority="60" stopIfTrue="1"/>
  </conditionalFormatting>
  <conditionalFormatting sqref="K10">
    <cfRule type="duplicateValues" dxfId="2769" priority="52" stopIfTrue="1"/>
  </conditionalFormatting>
  <conditionalFormatting sqref="K10">
    <cfRule type="duplicateValues" dxfId="2768" priority="53" stopIfTrue="1"/>
    <cfRule type="duplicateValues" dxfId="2767" priority="54" stopIfTrue="1"/>
  </conditionalFormatting>
  <conditionalFormatting sqref="BJ12:BK12 BS12 AR12:AU12 BA12:BD12 C12:J12 L12:AC12 AI12:AL12">
    <cfRule type="duplicateValues" dxfId="2766" priority="46" stopIfTrue="1"/>
  </conditionalFormatting>
  <conditionalFormatting sqref="BJ12:BK12 BS12 AR12:AU12 BA12:BD12 C12:J12 L12:AC12 AI12:AL12">
    <cfRule type="duplicateValues" dxfId="2765" priority="47" stopIfTrue="1"/>
    <cfRule type="duplicateValues" dxfId="2764" priority="48" stopIfTrue="1"/>
  </conditionalFormatting>
  <conditionalFormatting sqref="BT12">
    <cfRule type="duplicateValues" dxfId="2763" priority="49" stopIfTrue="1"/>
  </conditionalFormatting>
  <conditionalFormatting sqref="BT12">
    <cfRule type="duplicateValues" dxfId="2762" priority="50" stopIfTrue="1"/>
    <cfRule type="duplicateValues" dxfId="2761" priority="51" stopIfTrue="1"/>
  </conditionalFormatting>
  <conditionalFormatting sqref="K12">
    <cfRule type="duplicateValues" dxfId="2760" priority="43" stopIfTrue="1"/>
  </conditionalFormatting>
  <conditionalFormatting sqref="K12">
    <cfRule type="duplicateValues" dxfId="2759" priority="44" stopIfTrue="1"/>
    <cfRule type="duplicateValues" dxfId="2758" priority="45" stopIfTrue="1"/>
  </conditionalFormatting>
  <conditionalFormatting sqref="BJ11:BK11 BS11 AR11:AU11 BA11:BD11 C11:AC11 AI11:AL11">
    <cfRule type="duplicateValues" dxfId="2757" priority="37" stopIfTrue="1"/>
  </conditionalFormatting>
  <conditionalFormatting sqref="BJ11:BK11 BS11 AR11:AU11 BA11:BD11 C11:AC11 AI11:AL11">
    <cfRule type="duplicateValues" dxfId="2756" priority="38" stopIfTrue="1"/>
    <cfRule type="duplicateValues" dxfId="2755" priority="39" stopIfTrue="1"/>
  </conditionalFormatting>
  <conditionalFormatting sqref="BT11">
    <cfRule type="duplicateValues" dxfId="2754" priority="40" stopIfTrue="1"/>
  </conditionalFormatting>
  <conditionalFormatting sqref="BT11">
    <cfRule type="duplicateValues" dxfId="2753" priority="41" stopIfTrue="1"/>
    <cfRule type="duplicateValues" dxfId="2752" priority="42" stopIfTrue="1"/>
  </conditionalFormatting>
  <conditionalFormatting sqref="BJ13:BK13 BS13 AR13:AU13 BA13:BD13 C13:AC13 AI13:AL13 AI15:AL15 C15:AC15 BA15:BD15 AR15:AU15 BS15 BJ15:BK15">
    <cfRule type="duplicateValues" dxfId="2751" priority="31" stopIfTrue="1"/>
  </conditionalFormatting>
  <conditionalFormatting sqref="BJ13:BK13 BS13 AR13:AU13 BA13:BD13 C13:AC13 AI13:AL13 AI15:AL15 C15:AC15 BA15:BD15 AR15:AU15 BS15 BJ15:BK15">
    <cfRule type="duplicateValues" dxfId="2750" priority="32" stopIfTrue="1"/>
    <cfRule type="duplicateValues" dxfId="2749" priority="33" stopIfTrue="1"/>
  </conditionalFormatting>
  <conditionalFormatting sqref="BT13 BT15">
    <cfRule type="duplicateValues" dxfId="2748" priority="34" stopIfTrue="1"/>
  </conditionalFormatting>
  <conditionalFormatting sqref="BT13 BT15">
    <cfRule type="duplicateValues" dxfId="2747" priority="35" stopIfTrue="1"/>
    <cfRule type="duplicateValues" dxfId="2746" priority="36" stopIfTrue="1"/>
  </conditionalFormatting>
  <conditionalFormatting sqref="AI16 C16:AC16 BA16:BD16 AR16:AU16 BS16 BJ16:BK16">
    <cfRule type="duplicateValues" dxfId="2745" priority="25" stopIfTrue="1"/>
  </conditionalFormatting>
  <conditionalFormatting sqref="AI16 C16:AC16 BA16:BD16 AR16:AU16 BS16 BJ16:BK16">
    <cfRule type="duplicateValues" dxfId="2744" priority="26" stopIfTrue="1"/>
    <cfRule type="duplicateValues" dxfId="2743" priority="27" stopIfTrue="1"/>
  </conditionalFormatting>
  <conditionalFormatting sqref="BT16">
    <cfRule type="duplicateValues" dxfId="2742" priority="28" stopIfTrue="1"/>
  </conditionalFormatting>
  <conditionalFormatting sqref="BT16">
    <cfRule type="duplicateValues" dxfId="2741" priority="29" stopIfTrue="1"/>
    <cfRule type="duplicateValues" dxfId="2740" priority="30" stopIfTrue="1"/>
  </conditionalFormatting>
  <conditionalFormatting sqref="AK16:AL16">
    <cfRule type="duplicateValues" dxfId="2739" priority="19" stopIfTrue="1"/>
  </conditionalFormatting>
  <conditionalFormatting sqref="AK16:AL16">
    <cfRule type="duplicateValues" dxfId="2738" priority="20" stopIfTrue="1"/>
    <cfRule type="duplicateValues" dxfId="2737" priority="21" stopIfTrue="1"/>
  </conditionalFormatting>
  <conditionalFormatting sqref="AJ16">
    <cfRule type="duplicateValues" dxfId="2736" priority="22" stopIfTrue="1"/>
  </conditionalFormatting>
  <conditionalFormatting sqref="AJ16">
    <cfRule type="duplicateValues" dxfId="2735" priority="23" stopIfTrue="1"/>
    <cfRule type="duplicateValues" dxfId="2734" priority="24" stopIfTrue="1"/>
  </conditionalFormatting>
  <conditionalFormatting sqref="C8:F8">
    <cfRule type="duplicateValues" dxfId="2733" priority="4" stopIfTrue="1"/>
  </conditionalFormatting>
  <conditionalFormatting sqref="C8:F8">
    <cfRule type="duplicateValues" dxfId="2732" priority="5" stopIfTrue="1"/>
    <cfRule type="duplicateValues" dxfId="2731" priority="6" stopIfTrue="1"/>
  </conditionalFormatting>
  <conditionalFormatting sqref="AJ8:AL8">
    <cfRule type="duplicateValues" dxfId="2730" priority="1" stopIfTrue="1"/>
  </conditionalFormatting>
  <conditionalFormatting sqref="AJ8:AL8">
    <cfRule type="duplicateValues" dxfId="2729" priority="2" stopIfTrue="1"/>
    <cfRule type="duplicateValues" dxfId="2728" priority="3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D56"/>
  <sheetViews>
    <sheetView topLeftCell="A10" zoomScale="110" zoomScaleNormal="110"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0" style="15" customWidth="1"/>
    <col min="9" max="10" width="5.85546875" style="15" customWidth="1"/>
    <col min="11" max="11" width="12.140625" style="15" customWidth="1"/>
    <col min="12" max="12" width="11.28515625" style="15" customWidth="1"/>
    <col min="13" max="13" width="6.57031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285156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5.85546875" style="15" customWidth="1"/>
    <col min="37" max="37" width="3.42578125" style="15" customWidth="1"/>
    <col min="38" max="38" width="4.140625" style="15" customWidth="1"/>
    <col min="39" max="16384" width="9.140625" style="15"/>
  </cols>
  <sheetData>
    <row r="1" spans="1:40" ht="6" customHeight="1" thickBot="1"/>
    <row r="2" spans="1:40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40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260</v>
      </c>
      <c r="AC3" s="62"/>
      <c r="AD3" s="63"/>
      <c r="AE3" s="64"/>
      <c r="AF3" s="64"/>
      <c r="AG3" s="64"/>
      <c r="AH3" s="64"/>
      <c r="AI3" s="65"/>
      <c r="AJ3" s="66"/>
    </row>
    <row r="4" spans="1:40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40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40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 t="shared" ref="AE6:AE48" si="0">AD6+AE5</f>
        <v>0</v>
      </c>
      <c r="AF6" s="109">
        <f>(7+(AE6/60))</f>
        <v>7</v>
      </c>
      <c r="AG6" s="110">
        <f t="shared" ref="AG6:AG48" si="1">FLOOR(AF6,1)</f>
        <v>7</v>
      </c>
      <c r="AH6" s="111">
        <f t="shared" ref="AH6:AH48" si="2">(AG6+((AF6-AG6)*60*0.01))</f>
        <v>7</v>
      </c>
      <c r="AI6" s="112"/>
      <c r="AJ6" s="113"/>
    </row>
    <row r="7" spans="1:40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 t="shared" ref="AD7:AD48" si="3">T7/AK7+AL7</f>
        <v>30</v>
      </c>
      <c r="AE7" s="107">
        <f t="shared" si="0"/>
        <v>30</v>
      </c>
      <c r="AF7" s="121">
        <f t="shared" ref="AF7:AF48" si="4">(8+(AE7/60))</f>
        <v>8.5</v>
      </c>
      <c r="AG7" s="122">
        <f t="shared" si="1"/>
        <v>8</v>
      </c>
      <c r="AH7" s="121">
        <f t="shared" si="2"/>
        <v>8.3000000000000007</v>
      </c>
      <c r="AI7" s="121"/>
      <c r="AJ7" s="123"/>
      <c r="AK7" s="124">
        <v>50</v>
      </c>
      <c r="AL7" s="124">
        <v>30</v>
      </c>
    </row>
    <row r="8" spans="1:40" s="24" customFormat="1" ht="18" customHeight="1">
      <c r="A8" s="196" t="s">
        <v>69</v>
      </c>
      <c r="B8" s="184">
        <v>42819</v>
      </c>
      <c r="C8" s="185" t="s">
        <v>1042</v>
      </c>
      <c r="D8" s="185"/>
      <c r="E8" s="185"/>
      <c r="F8" s="185"/>
      <c r="G8" s="186" t="s">
        <v>63</v>
      </c>
      <c r="H8" s="186" t="s">
        <v>140</v>
      </c>
      <c r="I8" s="187">
        <v>500</v>
      </c>
      <c r="J8" s="184">
        <v>42824</v>
      </c>
      <c r="K8" s="186" t="s">
        <v>10</v>
      </c>
      <c r="L8" s="186" t="s">
        <v>64</v>
      </c>
      <c r="M8" s="186" t="s">
        <v>64</v>
      </c>
      <c r="N8" s="186" t="s">
        <v>141</v>
      </c>
      <c r="O8" s="186"/>
      <c r="P8" s="25"/>
      <c r="Q8" s="188"/>
      <c r="R8" s="188"/>
      <c r="S8" s="184">
        <v>42822</v>
      </c>
      <c r="T8" s="187">
        <v>510</v>
      </c>
      <c r="U8" s="187"/>
      <c r="V8" s="187"/>
      <c r="W8" s="187"/>
      <c r="X8" s="187"/>
      <c r="Y8" s="187"/>
      <c r="Z8" s="185" t="s">
        <v>11</v>
      </c>
      <c r="AA8" s="186" t="s">
        <v>109</v>
      </c>
      <c r="AB8" s="189">
        <v>531</v>
      </c>
      <c r="AC8" s="189">
        <v>1845</v>
      </c>
      <c r="AD8" s="107">
        <f t="shared" si="3"/>
        <v>25.2</v>
      </c>
      <c r="AE8" s="107">
        <f t="shared" si="0"/>
        <v>55.2</v>
      </c>
      <c r="AF8" s="121">
        <f t="shared" si="4"/>
        <v>8.92</v>
      </c>
      <c r="AG8" s="122">
        <f t="shared" si="1"/>
        <v>8</v>
      </c>
      <c r="AH8" s="121">
        <f t="shared" si="2"/>
        <v>8.5519999999999996</v>
      </c>
      <c r="AI8" s="25"/>
      <c r="AJ8" s="25" t="s">
        <v>2</v>
      </c>
      <c r="AK8" s="25">
        <v>50</v>
      </c>
      <c r="AL8" s="25">
        <v>15</v>
      </c>
    </row>
    <row r="9" spans="1:40" s="24" customFormat="1" ht="18" customHeight="1">
      <c r="A9" s="196" t="s">
        <v>69</v>
      </c>
      <c r="B9" s="184">
        <v>42819</v>
      </c>
      <c r="C9" s="185" t="s">
        <v>1043</v>
      </c>
      <c r="D9" s="185"/>
      <c r="E9" s="185"/>
      <c r="F9" s="185"/>
      <c r="G9" s="186" t="s">
        <v>63</v>
      </c>
      <c r="H9" s="186" t="s">
        <v>223</v>
      </c>
      <c r="I9" s="187">
        <v>800</v>
      </c>
      <c r="J9" s="184">
        <v>42824</v>
      </c>
      <c r="K9" s="186" t="s">
        <v>224</v>
      </c>
      <c r="L9" s="186" t="s">
        <v>60</v>
      </c>
      <c r="M9" s="186" t="s">
        <v>64</v>
      </c>
      <c r="N9" s="186" t="s">
        <v>225</v>
      </c>
      <c r="O9" s="186"/>
      <c r="P9" s="25"/>
      <c r="Q9" s="188"/>
      <c r="R9" s="188"/>
      <c r="S9" s="184">
        <v>42822</v>
      </c>
      <c r="T9" s="187">
        <v>810</v>
      </c>
      <c r="U9" s="187"/>
      <c r="V9" s="187"/>
      <c r="W9" s="187"/>
      <c r="X9" s="187"/>
      <c r="Y9" s="187"/>
      <c r="Z9" s="185" t="s">
        <v>11</v>
      </c>
      <c r="AA9" s="186" t="s">
        <v>81</v>
      </c>
      <c r="AB9" s="189">
        <v>297</v>
      </c>
      <c r="AC9" s="189">
        <v>1583</v>
      </c>
      <c r="AD9" s="107">
        <f t="shared" si="3"/>
        <v>31.2</v>
      </c>
      <c r="AE9" s="107">
        <f t="shared" si="0"/>
        <v>86.4</v>
      </c>
      <c r="AF9" s="121">
        <f t="shared" si="4"/>
        <v>9.44</v>
      </c>
      <c r="AG9" s="122">
        <f t="shared" si="1"/>
        <v>9</v>
      </c>
      <c r="AH9" s="121">
        <f t="shared" si="2"/>
        <v>9.2639999999999993</v>
      </c>
      <c r="AI9" s="25"/>
      <c r="AJ9" s="25" t="s">
        <v>2</v>
      </c>
      <c r="AK9" s="25">
        <v>50</v>
      </c>
      <c r="AL9" s="25">
        <v>15</v>
      </c>
    </row>
    <row r="10" spans="1:40" s="24" customFormat="1" ht="14.1" customHeight="1">
      <c r="A10" s="196" t="s">
        <v>66</v>
      </c>
      <c r="B10" s="190">
        <v>42812</v>
      </c>
      <c r="C10" s="191" t="s">
        <v>741</v>
      </c>
      <c r="D10" s="191"/>
      <c r="E10" s="191"/>
      <c r="F10" s="191"/>
      <c r="G10" s="192" t="s">
        <v>383</v>
      </c>
      <c r="H10" s="192" t="s">
        <v>742</v>
      </c>
      <c r="I10" s="193">
        <v>6</v>
      </c>
      <c r="J10" s="190">
        <v>42821</v>
      </c>
      <c r="K10" s="192" t="s">
        <v>6</v>
      </c>
      <c r="L10" s="192" t="s">
        <v>64</v>
      </c>
      <c r="M10" s="192" t="s">
        <v>64</v>
      </c>
      <c r="N10" s="192" t="s">
        <v>743</v>
      </c>
      <c r="O10" s="192"/>
      <c r="P10" s="25"/>
      <c r="Q10" s="194"/>
      <c r="R10" s="194"/>
      <c r="S10" s="190" t="s">
        <v>312</v>
      </c>
      <c r="T10" s="193">
        <v>14</v>
      </c>
      <c r="U10" s="193"/>
      <c r="V10" s="193"/>
      <c r="W10" s="193"/>
      <c r="X10" s="193"/>
      <c r="Y10" s="193"/>
      <c r="Z10" s="191" t="s">
        <v>12</v>
      </c>
      <c r="AA10" s="192" t="s">
        <v>400</v>
      </c>
      <c r="AB10" s="195">
        <v>570</v>
      </c>
      <c r="AC10" s="195">
        <v>1347</v>
      </c>
      <c r="AD10" s="107">
        <f t="shared" si="3"/>
        <v>15.28</v>
      </c>
      <c r="AE10" s="107">
        <f t="shared" si="0"/>
        <v>101.68</v>
      </c>
      <c r="AF10" s="121">
        <f t="shared" si="4"/>
        <v>9.6946666666666665</v>
      </c>
      <c r="AG10" s="122">
        <f t="shared" si="1"/>
        <v>9</v>
      </c>
      <c r="AH10" s="121">
        <f t="shared" si="2"/>
        <v>9.4168000000000003</v>
      </c>
      <c r="AI10" s="25"/>
      <c r="AJ10" s="25" t="s">
        <v>2</v>
      </c>
      <c r="AK10" s="25">
        <v>50</v>
      </c>
      <c r="AL10" s="25">
        <v>15</v>
      </c>
      <c r="AN10" s="24" t="s">
        <v>577</v>
      </c>
    </row>
    <row r="11" spans="1:40" s="24" customFormat="1" ht="14.1" customHeight="1">
      <c r="A11" s="196" t="s">
        <v>66</v>
      </c>
      <c r="B11" s="190">
        <v>42812</v>
      </c>
      <c r="C11" s="191" t="s">
        <v>800</v>
      </c>
      <c r="D11" s="191"/>
      <c r="E11" s="191"/>
      <c r="F11" s="191"/>
      <c r="G11" s="192" t="s">
        <v>211</v>
      </c>
      <c r="H11" s="192" t="s">
        <v>801</v>
      </c>
      <c r="I11" s="193">
        <v>20</v>
      </c>
      <c r="J11" s="190">
        <v>42822</v>
      </c>
      <c r="K11" s="192" t="s">
        <v>213</v>
      </c>
      <c r="L11" s="192" t="s">
        <v>802</v>
      </c>
      <c r="M11" s="192" t="s">
        <v>64</v>
      </c>
      <c r="N11" s="192" t="s">
        <v>803</v>
      </c>
      <c r="O11" s="192"/>
      <c r="P11" s="25"/>
      <c r="Q11" s="194"/>
      <c r="R11" s="194"/>
      <c r="S11" s="190">
        <v>42823</v>
      </c>
      <c r="T11" s="193">
        <v>25</v>
      </c>
      <c r="U11" s="193"/>
      <c r="V11" s="193"/>
      <c r="W11" s="193"/>
      <c r="X11" s="193"/>
      <c r="Y11" s="193"/>
      <c r="Z11" s="191" t="s">
        <v>35</v>
      </c>
      <c r="AA11" s="192" t="s">
        <v>74</v>
      </c>
      <c r="AB11" s="195">
        <v>721</v>
      </c>
      <c r="AC11" s="195">
        <v>1935</v>
      </c>
      <c r="AD11" s="107">
        <f t="shared" si="3"/>
        <v>15.5</v>
      </c>
      <c r="AE11" s="107">
        <f t="shared" si="0"/>
        <v>117.18</v>
      </c>
      <c r="AF11" s="121">
        <f t="shared" si="4"/>
        <v>9.9529999999999994</v>
      </c>
      <c r="AG11" s="122">
        <f t="shared" si="1"/>
        <v>9</v>
      </c>
      <c r="AH11" s="121">
        <f t="shared" si="2"/>
        <v>9.5717999999999996</v>
      </c>
      <c r="AI11" s="25"/>
      <c r="AJ11" s="25" t="s">
        <v>2</v>
      </c>
      <c r="AK11" s="25">
        <v>50</v>
      </c>
      <c r="AL11" s="25">
        <v>15</v>
      </c>
      <c r="AN11" s="24" t="s">
        <v>522</v>
      </c>
    </row>
    <row r="12" spans="1:40" s="24" customFormat="1" ht="14.1" customHeight="1">
      <c r="A12" s="196">
        <v>50</v>
      </c>
      <c r="B12" s="190">
        <v>42822</v>
      </c>
      <c r="C12" s="191" t="s">
        <v>1124</v>
      </c>
      <c r="D12" s="191"/>
      <c r="E12" s="191"/>
      <c r="F12" s="191"/>
      <c r="G12" s="192" t="s">
        <v>135</v>
      </c>
      <c r="H12" s="192" t="s">
        <v>329</v>
      </c>
      <c r="I12" s="193">
        <v>600</v>
      </c>
      <c r="J12" s="190">
        <v>42825</v>
      </c>
      <c r="K12" s="192" t="s">
        <v>60</v>
      </c>
      <c r="L12" s="192" t="s">
        <v>64</v>
      </c>
      <c r="M12" s="192" t="s">
        <v>64</v>
      </c>
      <c r="N12" s="192" t="s">
        <v>330</v>
      </c>
      <c r="O12" s="192"/>
      <c r="P12" s="25"/>
      <c r="Q12" s="194"/>
      <c r="R12" s="194"/>
      <c r="S12" s="190">
        <v>42823</v>
      </c>
      <c r="T12" s="193">
        <v>1234</v>
      </c>
      <c r="U12" s="193"/>
      <c r="V12" s="193"/>
      <c r="W12" s="193"/>
      <c r="X12" s="193"/>
      <c r="Y12" s="193"/>
      <c r="Z12" s="191" t="s">
        <v>35</v>
      </c>
      <c r="AA12" s="192" t="s">
        <v>298</v>
      </c>
      <c r="AB12" s="195">
        <v>293</v>
      </c>
      <c r="AC12" s="195">
        <v>1395</v>
      </c>
      <c r="AD12" s="107">
        <f t="shared" si="3"/>
        <v>39.68</v>
      </c>
      <c r="AE12" s="107">
        <f t="shared" si="0"/>
        <v>156.86000000000001</v>
      </c>
      <c r="AF12" s="121">
        <f t="shared" si="4"/>
        <v>10.614333333333335</v>
      </c>
      <c r="AG12" s="122">
        <f t="shared" si="1"/>
        <v>10</v>
      </c>
      <c r="AH12" s="121">
        <f t="shared" si="2"/>
        <v>10.368600000000001</v>
      </c>
      <c r="AI12" s="25"/>
      <c r="AJ12" s="25" t="s">
        <v>65</v>
      </c>
      <c r="AK12" s="159">
        <v>50</v>
      </c>
      <c r="AL12" s="159">
        <v>15</v>
      </c>
      <c r="AM12" s="24" t="s">
        <v>513</v>
      </c>
    </row>
    <row r="13" spans="1:40" s="24" customFormat="1" ht="14.1" customHeight="1">
      <c r="A13" s="31">
        <v>60</v>
      </c>
      <c r="B13" s="190">
        <v>42822</v>
      </c>
      <c r="C13" s="191" t="s">
        <v>1125</v>
      </c>
      <c r="D13" s="191"/>
      <c r="E13" s="191"/>
      <c r="F13" s="191"/>
      <c r="G13" s="192" t="s">
        <v>135</v>
      </c>
      <c r="H13" s="192" t="s">
        <v>296</v>
      </c>
      <c r="I13" s="193">
        <v>300</v>
      </c>
      <c r="J13" s="190">
        <v>42825</v>
      </c>
      <c r="K13" s="192" t="s">
        <v>60</v>
      </c>
      <c r="L13" s="192" t="s">
        <v>64</v>
      </c>
      <c r="M13" s="192" t="s">
        <v>64</v>
      </c>
      <c r="N13" s="192" t="s">
        <v>297</v>
      </c>
      <c r="O13" s="192"/>
      <c r="P13" s="25"/>
      <c r="Q13" s="194"/>
      <c r="R13" s="194"/>
      <c r="S13" s="190">
        <v>42823</v>
      </c>
      <c r="T13" s="193">
        <v>622</v>
      </c>
      <c r="U13" s="193"/>
      <c r="V13" s="193"/>
      <c r="W13" s="193"/>
      <c r="X13" s="193"/>
      <c r="Y13" s="193"/>
      <c r="Z13" s="191" t="s">
        <v>35</v>
      </c>
      <c r="AA13" s="192" t="s">
        <v>298</v>
      </c>
      <c r="AB13" s="195">
        <v>663</v>
      </c>
      <c r="AC13" s="195">
        <v>1945</v>
      </c>
      <c r="AD13" s="107">
        <f t="shared" si="3"/>
        <v>27.439999999999998</v>
      </c>
      <c r="AE13" s="107">
        <f t="shared" si="0"/>
        <v>184.3</v>
      </c>
      <c r="AF13" s="121">
        <f t="shared" si="4"/>
        <v>11.071666666666667</v>
      </c>
      <c r="AG13" s="122">
        <f t="shared" si="1"/>
        <v>11</v>
      </c>
      <c r="AH13" s="121">
        <f t="shared" si="2"/>
        <v>11.043000000000001</v>
      </c>
      <c r="AI13" s="25"/>
      <c r="AJ13" s="25" t="s">
        <v>65</v>
      </c>
      <c r="AK13" s="159">
        <v>50</v>
      </c>
      <c r="AL13" s="159">
        <v>15</v>
      </c>
      <c r="AM13" s="24" t="s">
        <v>513</v>
      </c>
    </row>
    <row r="14" spans="1:40" s="24" customFormat="1" ht="14.1" customHeight="1">
      <c r="A14" s="196">
        <v>70</v>
      </c>
      <c r="B14" s="190">
        <v>42822</v>
      </c>
      <c r="C14" s="191" t="s">
        <v>1126</v>
      </c>
      <c r="D14" s="191"/>
      <c r="E14" s="191"/>
      <c r="F14" s="191"/>
      <c r="G14" s="192" t="s">
        <v>135</v>
      </c>
      <c r="H14" s="192" t="s">
        <v>465</v>
      </c>
      <c r="I14" s="193">
        <v>200</v>
      </c>
      <c r="J14" s="190">
        <v>42825</v>
      </c>
      <c r="K14" s="192" t="s">
        <v>60</v>
      </c>
      <c r="L14" s="192" t="s">
        <v>64</v>
      </c>
      <c r="M14" s="192" t="s">
        <v>64</v>
      </c>
      <c r="N14" s="192" t="s">
        <v>466</v>
      </c>
      <c r="O14" s="192"/>
      <c r="P14" s="25"/>
      <c r="Q14" s="194"/>
      <c r="R14" s="194"/>
      <c r="S14" s="190">
        <v>42823</v>
      </c>
      <c r="T14" s="193">
        <v>418</v>
      </c>
      <c r="U14" s="193"/>
      <c r="V14" s="193"/>
      <c r="W14" s="193"/>
      <c r="X14" s="193"/>
      <c r="Y14" s="193"/>
      <c r="Z14" s="191" t="s">
        <v>12</v>
      </c>
      <c r="AA14" s="192" t="s">
        <v>467</v>
      </c>
      <c r="AB14" s="195">
        <v>804</v>
      </c>
      <c r="AC14" s="195">
        <v>1835</v>
      </c>
      <c r="AD14" s="107">
        <f t="shared" si="3"/>
        <v>23.36</v>
      </c>
      <c r="AE14" s="107">
        <f t="shared" si="0"/>
        <v>207.66000000000003</v>
      </c>
      <c r="AF14" s="121">
        <f t="shared" si="4"/>
        <v>11.461</v>
      </c>
      <c r="AG14" s="122">
        <f t="shared" si="1"/>
        <v>11</v>
      </c>
      <c r="AH14" s="121">
        <f t="shared" si="2"/>
        <v>11.2766</v>
      </c>
      <c r="AI14" s="25"/>
      <c r="AJ14" s="25" t="s">
        <v>65</v>
      </c>
      <c r="AK14" s="159">
        <v>50</v>
      </c>
      <c r="AL14" s="159">
        <v>15</v>
      </c>
      <c r="AM14" s="24" t="s">
        <v>513</v>
      </c>
    </row>
    <row r="15" spans="1:40" s="24" customFormat="1" ht="14.1" customHeight="1">
      <c r="A15" s="31">
        <v>80</v>
      </c>
      <c r="B15" s="190">
        <v>42822</v>
      </c>
      <c r="C15" s="191" t="s">
        <v>1127</v>
      </c>
      <c r="D15" s="191"/>
      <c r="E15" s="191"/>
      <c r="F15" s="191"/>
      <c r="G15" s="192" t="s">
        <v>135</v>
      </c>
      <c r="H15" s="192" t="s">
        <v>1128</v>
      </c>
      <c r="I15" s="193">
        <v>150</v>
      </c>
      <c r="J15" s="190">
        <v>42825</v>
      </c>
      <c r="K15" s="192" t="s">
        <v>60</v>
      </c>
      <c r="L15" s="192" t="s">
        <v>64</v>
      </c>
      <c r="M15" s="192" t="s">
        <v>64</v>
      </c>
      <c r="N15" s="192" t="s">
        <v>1129</v>
      </c>
      <c r="O15" s="192"/>
      <c r="P15" s="25"/>
      <c r="Q15" s="194"/>
      <c r="R15" s="194"/>
      <c r="S15" s="190">
        <v>42823</v>
      </c>
      <c r="T15" s="193">
        <v>316</v>
      </c>
      <c r="U15" s="193"/>
      <c r="V15" s="193"/>
      <c r="W15" s="193"/>
      <c r="X15" s="193"/>
      <c r="Y15" s="193"/>
      <c r="Z15" s="191" t="s">
        <v>35</v>
      </c>
      <c r="AA15" s="192" t="s">
        <v>137</v>
      </c>
      <c r="AB15" s="195">
        <v>499</v>
      </c>
      <c r="AC15" s="195">
        <v>1429</v>
      </c>
      <c r="AD15" s="107">
        <f t="shared" si="3"/>
        <v>21.32</v>
      </c>
      <c r="AE15" s="107">
        <f t="shared" si="0"/>
        <v>228.98000000000002</v>
      </c>
      <c r="AF15" s="121">
        <f t="shared" si="4"/>
        <v>11.816333333333333</v>
      </c>
      <c r="AG15" s="122">
        <f t="shared" si="1"/>
        <v>11</v>
      </c>
      <c r="AH15" s="121">
        <f t="shared" si="2"/>
        <v>11.489799999999999</v>
      </c>
      <c r="AI15" s="25"/>
      <c r="AJ15" s="25" t="s">
        <v>65</v>
      </c>
      <c r="AK15" s="159">
        <v>50</v>
      </c>
      <c r="AL15" s="159">
        <v>15</v>
      </c>
      <c r="AM15" s="24" t="s">
        <v>513</v>
      </c>
    </row>
    <row r="16" spans="1:40" s="24" customFormat="1" ht="14.1" customHeight="1">
      <c r="A16" s="168"/>
      <c r="B16" s="169"/>
      <c r="C16" s="170"/>
      <c r="D16" s="171"/>
      <c r="E16" s="172"/>
      <c r="F16" s="172"/>
      <c r="G16" s="173"/>
      <c r="H16" s="173"/>
      <c r="I16" s="174"/>
      <c r="J16" s="169"/>
      <c r="K16" s="173" t="s">
        <v>210</v>
      </c>
      <c r="L16" s="173"/>
      <c r="M16" s="173"/>
      <c r="N16" s="170"/>
      <c r="O16" s="173"/>
      <c r="P16" s="159"/>
      <c r="Q16" s="175"/>
      <c r="R16" s="175"/>
      <c r="S16" s="169"/>
      <c r="T16" s="174"/>
      <c r="U16" s="174"/>
      <c r="V16" s="168"/>
      <c r="W16" s="176"/>
      <c r="X16" s="176"/>
      <c r="Y16" s="176"/>
      <c r="Z16" s="170"/>
      <c r="AA16" s="173"/>
      <c r="AB16" s="177"/>
      <c r="AC16" s="177"/>
      <c r="AD16" s="107">
        <f t="shared" si="3"/>
        <v>120</v>
      </c>
      <c r="AE16" s="107">
        <f t="shared" si="0"/>
        <v>348.98</v>
      </c>
      <c r="AF16" s="121">
        <f t="shared" si="4"/>
        <v>13.816333333333333</v>
      </c>
      <c r="AG16" s="122">
        <f t="shared" si="1"/>
        <v>13</v>
      </c>
      <c r="AH16" s="121">
        <f t="shared" si="2"/>
        <v>13.489799999999999</v>
      </c>
      <c r="AI16" s="159"/>
      <c r="AJ16" s="159"/>
      <c r="AK16" s="124">
        <v>50</v>
      </c>
      <c r="AL16" s="124">
        <v>120</v>
      </c>
    </row>
    <row r="17" spans="1:40" s="24" customFormat="1" ht="14.1" customHeight="1">
      <c r="A17" s="196">
        <v>90</v>
      </c>
      <c r="B17" s="190">
        <v>42821</v>
      </c>
      <c r="C17" s="191" t="s">
        <v>1072</v>
      </c>
      <c r="D17" s="191"/>
      <c r="E17" s="191"/>
      <c r="F17" s="191"/>
      <c r="G17" s="192" t="s">
        <v>1071</v>
      </c>
      <c r="H17" s="192" t="s">
        <v>1073</v>
      </c>
      <c r="I17" s="193">
        <v>500</v>
      </c>
      <c r="J17" s="190">
        <v>42825</v>
      </c>
      <c r="K17" s="192" t="s">
        <v>1074</v>
      </c>
      <c r="L17" s="192" t="s">
        <v>64</v>
      </c>
      <c r="M17" s="192" t="s">
        <v>64</v>
      </c>
      <c r="N17" s="192" t="s">
        <v>1075</v>
      </c>
      <c r="O17" s="192"/>
      <c r="P17" s="25"/>
      <c r="Q17" s="194"/>
      <c r="R17" s="194"/>
      <c r="S17" s="190">
        <v>42823</v>
      </c>
      <c r="T17" s="193">
        <v>525</v>
      </c>
      <c r="U17" s="193"/>
      <c r="V17" s="193"/>
      <c r="W17" s="193"/>
      <c r="X17" s="193"/>
      <c r="Y17" s="193"/>
      <c r="Z17" s="191" t="s">
        <v>12</v>
      </c>
      <c r="AA17" s="192" t="s">
        <v>1076</v>
      </c>
      <c r="AB17" s="195">
        <v>520</v>
      </c>
      <c r="AC17" s="195">
        <v>1335</v>
      </c>
      <c r="AD17" s="107">
        <f t="shared" si="3"/>
        <v>25.5</v>
      </c>
      <c r="AE17" s="107">
        <f t="shared" si="0"/>
        <v>374.48</v>
      </c>
      <c r="AF17" s="121">
        <f t="shared" si="4"/>
        <v>14.241333333333333</v>
      </c>
      <c r="AG17" s="122">
        <f t="shared" si="1"/>
        <v>14</v>
      </c>
      <c r="AH17" s="121">
        <f t="shared" si="2"/>
        <v>14.1448</v>
      </c>
      <c r="AI17" s="25"/>
      <c r="AJ17" s="159" t="s">
        <v>65</v>
      </c>
      <c r="AK17" s="159">
        <v>50</v>
      </c>
      <c r="AL17" s="159">
        <v>15</v>
      </c>
      <c r="AM17" s="24" t="s">
        <v>542</v>
      </c>
    </row>
    <row r="18" spans="1:40" s="24" customFormat="1" ht="14.1" customHeight="1">
      <c r="A18" s="31">
        <v>100</v>
      </c>
      <c r="B18" s="190">
        <v>42821</v>
      </c>
      <c r="C18" s="191" t="s">
        <v>1104</v>
      </c>
      <c r="D18" s="191"/>
      <c r="E18" s="191"/>
      <c r="F18" s="191"/>
      <c r="G18" s="192" t="s">
        <v>1071</v>
      </c>
      <c r="H18" s="192" t="s">
        <v>1105</v>
      </c>
      <c r="I18" s="193">
        <v>500</v>
      </c>
      <c r="J18" s="190">
        <v>42825</v>
      </c>
      <c r="K18" s="192" t="s">
        <v>1106</v>
      </c>
      <c r="L18" s="192" t="s">
        <v>64</v>
      </c>
      <c r="M18" s="192" t="s">
        <v>64</v>
      </c>
      <c r="N18" s="192" t="s">
        <v>1107</v>
      </c>
      <c r="O18" s="192"/>
      <c r="P18" s="25"/>
      <c r="Q18" s="194"/>
      <c r="R18" s="194"/>
      <c r="S18" s="190">
        <v>42823</v>
      </c>
      <c r="T18" s="193">
        <v>510</v>
      </c>
      <c r="U18" s="193"/>
      <c r="V18" s="193"/>
      <c r="W18" s="193"/>
      <c r="X18" s="193"/>
      <c r="Y18" s="193"/>
      <c r="Z18" s="191" t="s">
        <v>12</v>
      </c>
      <c r="AA18" s="192" t="s">
        <v>177</v>
      </c>
      <c r="AB18" s="195">
        <v>859</v>
      </c>
      <c r="AC18" s="195">
        <v>2489</v>
      </c>
      <c r="AD18" s="107">
        <f t="shared" si="3"/>
        <v>25.2</v>
      </c>
      <c r="AE18" s="107">
        <f t="shared" si="0"/>
        <v>399.68</v>
      </c>
      <c r="AF18" s="121">
        <f t="shared" si="4"/>
        <v>14.661333333333333</v>
      </c>
      <c r="AG18" s="122">
        <f t="shared" si="1"/>
        <v>14</v>
      </c>
      <c r="AH18" s="121">
        <f t="shared" si="2"/>
        <v>14.396800000000001</v>
      </c>
      <c r="AI18" s="25"/>
      <c r="AJ18" s="159" t="s">
        <v>65</v>
      </c>
      <c r="AK18" s="159">
        <v>50</v>
      </c>
      <c r="AL18" s="159">
        <v>15</v>
      </c>
      <c r="AM18" s="24" t="s">
        <v>542</v>
      </c>
    </row>
    <row r="19" spans="1:40" s="24" customFormat="1" ht="14.1" customHeight="1">
      <c r="A19" s="196">
        <v>110</v>
      </c>
      <c r="B19" s="190">
        <v>42821</v>
      </c>
      <c r="C19" s="191" t="s">
        <v>1088</v>
      </c>
      <c r="D19" s="191"/>
      <c r="E19" s="191"/>
      <c r="F19" s="191"/>
      <c r="G19" s="192" t="s">
        <v>146</v>
      </c>
      <c r="H19" s="192" t="s">
        <v>1089</v>
      </c>
      <c r="I19" s="193">
        <v>200</v>
      </c>
      <c r="J19" s="190">
        <v>42825</v>
      </c>
      <c r="K19" s="192" t="s">
        <v>147</v>
      </c>
      <c r="L19" s="192" t="s">
        <v>64</v>
      </c>
      <c r="M19" s="192" t="s">
        <v>64</v>
      </c>
      <c r="N19" s="192" t="s">
        <v>1090</v>
      </c>
      <c r="O19" s="192"/>
      <c r="P19" s="25"/>
      <c r="Q19" s="194"/>
      <c r="R19" s="194"/>
      <c r="S19" s="190">
        <v>42823</v>
      </c>
      <c r="T19" s="193">
        <v>210</v>
      </c>
      <c r="U19" s="193"/>
      <c r="V19" s="193"/>
      <c r="W19" s="193"/>
      <c r="X19" s="193"/>
      <c r="Y19" s="193"/>
      <c r="Z19" s="191" t="s">
        <v>12</v>
      </c>
      <c r="AA19" s="192" t="s">
        <v>336</v>
      </c>
      <c r="AB19" s="195">
        <v>598</v>
      </c>
      <c r="AC19" s="195">
        <v>1387</v>
      </c>
      <c r="AD19" s="107">
        <f t="shared" si="3"/>
        <v>19.2</v>
      </c>
      <c r="AE19" s="107">
        <f t="shared" si="0"/>
        <v>418.88</v>
      </c>
      <c r="AF19" s="121">
        <f t="shared" si="4"/>
        <v>14.981333333333334</v>
      </c>
      <c r="AG19" s="122">
        <f t="shared" si="1"/>
        <v>14</v>
      </c>
      <c r="AH19" s="121">
        <f t="shared" si="2"/>
        <v>14.588800000000001</v>
      </c>
      <c r="AI19" s="25"/>
      <c r="AJ19" s="159" t="s">
        <v>65</v>
      </c>
      <c r="AK19" s="159">
        <v>50</v>
      </c>
      <c r="AL19" s="159">
        <v>15</v>
      </c>
      <c r="AN19" s="24" t="s">
        <v>508</v>
      </c>
    </row>
    <row r="20" spans="1:40" s="24" customFormat="1" ht="14.1" customHeight="1">
      <c r="A20" s="31">
        <v>120</v>
      </c>
      <c r="B20" s="190">
        <v>42821</v>
      </c>
      <c r="C20" s="191" t="s">
        <v>1091</v>
      </c>
      <c r="D20" s="191"/>
      <c r="E20" s="191"/>
      <c r="F20" s="191"/>
      <c r="G20" s="192" t="s">
        <v>146</v>
      </c>
      <c r="H20" s="192" t="s">
        <v>1092</v>
      </c>
      <c r="I20" s="193">
        <v>200</v>
      </c>
      <c r="J20" s="190">
        <v>42825</v>
      </c>
      <c r="K20" s="192" t="s">
        <v>147</v>
      </c>
      <c r="L20" s="192" t="s">
        <v>64</v>
      </c>
      <c r="M20" s="192" t="s">
        <v>64</v>
      </c>
      <c r="N20" s="192" t="s">
        <v>1093</v>
      </c>
      <c r="O20" s="192"/>
      <c r="P20" s="25"/>
      <c r="Q20" s="194"/>
      <c r="R20" s="194"/>
      <c r="S20" s="190">
        <v>42823</v>
      </c>
      <c r="T20" s="193">
        <v>210</v>
      </c>
      <c r="U20" s="193"/>
      <c r="V20" s="193"/>
      <c r="W20" s="193"/>
      <c r="X20" s="193"/>
      <c r="Y20" s="193"/>
      <c r="Z20" s="191" t="s">
        <v>12</v>
      </c>
      <c r="AA20" s="192" t="s">
        <v>1094</v>
      </c>
      <c r="AB20" s="195">
        <v>486</v>
      </c>
      <c r="AC20" s="195">
        <v>1071</v>
      </c>
      <c r="AD20" s="107">
        <f t="shared" si="3"/>
        <v>19.2</v>
      </c>
      <c r="AE20" s="107">
        <f t="shared" si="0"/>
        <v>438.08</v>
      </c>
      <c r="AF20" s="121">
        <f t="shared" si="4"/>
        <v>15.301333333333332</v>
      </c>
      <c r="AG20" s="122">
        <f t="shared" si="1"/>
        <v>15</v>
      </c>
      <c r="AH20" s="121">
        <f t="shared" si="2"/>
        <v>15.1808</v>
      </c>
      <c r="AI20" s="25"/>
      <c r="AJ20" s="159" t="s">
        <v>65</v>
      </c>
      <c r="AK20" s="159">
        <v>50</v>
      </c>
      <c r="AL20" s="159">
        <v>15</v>
      </c>
      <c r="AN20" s="24" t="s">
        <v>508</v>
      </c>
    </row>
    <row r="21" spans="1:40" s="24" customFormat="1" ht="14.1" customHeight="1">
      <c r="A21" s="196">
        <v>130</v>
      </c>
      <c r="B21" s="190">
        <v>42821</v>
      </c>
      <c r="C21" s="191" t="s">
        <v>1095</v>
      </c>
      <c r="D21" s="191"/>
      <c r="E21" s="191"/>
      <c r="F21" s="191"/>
      <c r="G21" s="192" t="s">
        <v>146</v>
      </c>
      <c r="H21" s="192" t="s">
        <v>471</v>
      </c>
      <c r="I21" s="193">
        <v>600</v>
      </c>
      <c r="J21" s="190">
        <v>42825</v>
      </c>
      <c r="K21" s="192" t="s">
        <v>147</v>
      </c>
      <c r="L21" s="192" t="s">
        <v>64</v>
      </c>
      <c r="M21" s="192" t="s">
        <v>64</v>
      </c>
      <c r="N21" s="192" t="s">
        <v>472</v>
      </c>
      <c r="O21" s="192"/>
      <c r="P21" s="25"/>
      <c r="Q21" s="194"/>
      <c r="R21" s="194"/>
      <c r="S21" s="190">
        <v>42823</v>
      </c>
      <c r="T21" s="193">
        <v>610</v>
      </c>
      <c r="U21" s="193"/>
      <c r="V21" s="193"/>
      <c r="W21" s="193"/>
      <c r="X21" s="193"/>
      <c r="Y21" s="193"/>
      <c r="Z21" s="191" t="s">
        <v>12</v>
      </c>
      <c r="AA21" s="192" t="s">
        <v>74</v>
      </c>
      <c r="AB21" s="195">
        <v>592</v>
      </c>
      <c r="AC21" s="195">
        <v>1485</v>
      </c>
      <c r="AD21" s="107">
        <f t="shared" si="3"/>
        <v>27.2</v>
      </c>
      <c r="AE21" s="107">
        <f t="shared" si="0"/>
        <v>465.28</v>
      </c>
      <c r="AF21" s="121">
        <f t="shared" si="4"/>
        <v>15.754666666666665</v>
      </c>
      <c r="AG21" s="122">
        <f t="shared" si="1"/>
        <v>15</v>
      </c>
      <c r="AH21" s="121">
        <f t="shared" si="2"/>
        <v>15.4528</v>
      </c>
      <c r="AI21" s="25"/>
      <c r="AJ21" s="159" t="s">
        <v>65</v>
      </c>
      <c r="AK21" s="159">
        <v>50</v>
      </c>
      <c r="AL21" s="159">
        <v>15</v>
      </c>
      <c r="AN21" s="24" t="s">
        <v>508</v>
      </c>
    </row>
    <row r="22" spans="1:40" s="24" customFormat="1" ht="14.1" customHeight="1">
      <c r="A22" s="31">
        <v>140</v>
      </c>
      <c r="B22" s="190">
        <v>42821</v>
      </c>
      <c r="C22" s="191" t="s">
        <v>1096</v>
      </c>
      <c r="D22" s="191"/>
      <c r="E22" s="191"/>
      <c r="F22" s="191"/>
      <c r="G22" s="192" t="s">
        <v>146</v>
      </c>
      <c r="H22" s="192" t="s">
        <v>996</v>
      </c>
      <c r="I22" s="193">
        <v>600</v>
      </c>
      <c r="J22" s="190">
        <v>42825</v>
      </c>
      <c r="K22" s="192" t="s">
        <v>147</v>
      </c>
      <c r="L22" s="192" t="s">
        <v>64</v>
      </c>
      <c r="M22" s="192" t="s">
        <v>64</v>
      </c>
      <c r="N22" s="192" t="s">
        <v>997</v>
      </c>
      <c r="O22" s="192"/>
      <c r="P22" s="25"/>
      <c r="Q22" s="194"/>
      <c r="R22" s="194"/>
      <c r="S22" s="190">
        <v>42823</v>
      </c>
      <c r="T22" s="193">
        <v>610</v>
      </c>
      <c r="U22" s="193"/>
      <c r="V22" s="193"/>
      <c r="W22" s="193"/>
      <c r="X22" s="193"/>
      <c r="Y22" s="193"/>
      <c r="Z22" s="191" t="s">
        <v>12</v>
      </c>
      <c r="AA22" s="192" t="s">
        <v>336</v>
      </c>
      <c r="AB22" s="195">
        <v>735</v>
      </c>
      <c r="AC22" s="195">
        <v>1915</v>
      </c>
      <c r="AD22" s="107">
        <f t="shared" si="3"/>
        <v>27.2</v>
      </c>
      <c r="AE22" s="107">
        <f t="shared" si="0"/>
        <v>492.47999999999996</v>
      </c>
      <c r="AF22" s="121">
        <f t="shared" si="4"/>
        <v>16.207999999999998</v>
      </c>
      <c r="AG22" s="122">
        <f t="shared" si="1"/>
        <v>16</v>
      </c>
      <c r="AH22" s="121">
        <f t="shared" si="2"/>
        <v>16.1248</v>
      </c>
      <c r="AI22" s="25"/>
      <c r="AJ22" s="159" t="s">
        <v>65</v>
      </c>
      <c r="AK22" s="159">
        <v>50</v>
      </c>
      <c r="AL22" s="159">
        <v>15</v>
      </c>
      <c r="AN22" s="24" t="s">
        <v>508</v>
      </c>
    </row>
    <row r="23" spans="1:40" s="24" customFormat="1" ht="14.1" customHeight="1">
      <c r="A23" s="196">
        <v>150</v>
      </c>
      <c r="B23" s="190">
        <v>42821</v>
      </c>
      <c r="C23" s="191" t="s">
        <v>1097</v>
      </c>
      <c r="D23" s="191"/>
      <c r="E23" s="191"/>
      <c r="F23" s="191"/>
      <c r="G23" s="192" t="s">
        <v>146</v>
      </c>
      <c r="H23" s="192" t="s">
        <v>412</v>
      </c>
      <c r="I23" s="193">
        <v>400</v>
      </c>
      <c r="J23" s="190">
        <v>42825</v>
      </c>
      <c r="K23" s="192" t="s">
        <v>147</v>
      </c>
      <c r="L23" s="192" t="s">
        <v>64</v>
      </c>
      <c r="M23" s="192" t="s">
        <v>64</v>
      </c>
      <c r="N23" s="192" t="s">
        <v>413</v>
      </c>
      <c r="O23" s="192"/>
      <c r="P23" s="25"/>
      <c r="Q23" s="194"/>
      <c r="R23" s="194"/>
      <c r="S23" s="190">
        <v>42823</v>
      </c>
      <c r="T23" s="193">
        <v>410</v>
      </c>
      <c r="U23" s="193"/>
      <c r="V23" s="193"/>
      <c r="W23" s="193"/>
      <c r="X23" s="193"/>
      <c r="Y23" s="193"/>
      <c r="Z23" s="191" t="s">
        <v>12</v>
      </c>
      <c r="AA23" s="192" t="s">
        <v>148</v>
      </c>
      <c r="AB23" s="195">
        <v>548</v>
      </c>
      <c r="AC23" s="195">
        <v>1383</v>
      </c>
      <c r="AD23" s="107">
        <f t="shared" si="3"/>
        <v>23.2</v>
      </c>
      <c r="AE23" s="107">
        <f t="shared" si="0"/>
        <v>515.67999999999995</v>
      </c>
      <c r="AF23" s="121">
        <f t="shared" si="4"/>
        <v>16.594666666666665</v>
      </c>
      <c r="AG23" s="122">
        <f t="shared" si="1"/>
        <v>16</v>
      </c>
      <c r="AH23" s="121">
        <f t="shared" si="2"/>
        <v>16.3568</v>
      </c>
      <c r="AI23" s="25"/>
      <c r="AJ23" s="159" t="s">
        <v>65</v>
      </c>
      <c r="AK23" s="159">
        <v>50</v>
      </c>
      <c r="AL23" s="159">
        <v>15</v>
      </c>
      <c r="AN23" s="24" t="s">
        <v>508</v>
      </c>
    </row>
    <row r="24" spans="1:40" s="24" customFormat="1" ht="14.1" customHeight="1">
      <c r="A24" s="31">
        <v>160</v>
      </c>
      <c r="B24" s="190">
        <v>42821</v>
      </c>
      <c r="C24" s="191" t="s">
        <v>1098</v>
      </c>
      <c r="D24" s="191"/>
      <c r="E24" s="191"/>
      <c r="F24" s="191"/>
      <c r="G24" s="192" t="s">
        <v>146</v>
      </c>
      <c r="H24" s="192" t="s">
        <v>334</v>
      </c>
      <c r="I24" s="193">
        <v>600</v>
      </c>
      <c r="J24" s="190">
        <v>42825</v>
      </c>
      <c r="K24" s="192" t="s">
        <v>147</v>
      </c>
      <c r="L24" s="192" t="s">
        <v>64</v>
      </c>
      <c r="M24" s="192" t="s">
        <v>64</v>
      </c>
      <c r="N24" s="192" t="s">
        <v>335</v>
      </c>
      <c r="O24" s="192"/>
      <c r="P24" s="25"/>
      <c r="Q24" s="194"/>
      <c r="R24" s="194"/>
      <c r="S24" s="190">
        <v>42823</v>
      </c>
      <c r="T24" s="193">
        <v>610</v>
      </c>
      <c r="U24" s="193"/>
      <c r="V24" s="193"/>
      <c r="W24" s="193"/>
      <c r="X24" s="193"/>
      <c r="Y24" s="193"/>
      <c r="Z24" s="191" t="s">
        <v>12</v>
      </c>
      <c r="AA24" s="192" t="s">
        <v>336</v>
      </c>
      <c r="AB24" s="195">
        <v>540</v>
      </c>
      <c r="AC24" s="195">
        <v>1661</v>
      </c>
      <c r="AD24" s="107">
        <f t="shared" si="3"/>
        <v>27.2</v>
      </c>
      <c r="AE24" s="107">
        <f t="shared" si="0"/>
        <v>542.88</v>
      </c>
      <c r="AF24" s="121">
        <f t="shared" si="4"/>
        <v>17.048000000000002</v>
      </c>
      <c r="AG24" s="122">
        <f t="shared" si="1"/>
        <v>17</v>
      </c>
      <c r="AH24" s="121">
        <f t="shared" si="2"/>
        <v>17.0288</v>
      </c>
      <c r="AI24" s="25"/>
      <c r="AJ24" s="159" t="s">
        <v>65</v>
      </c>
      <c r="AK24" s="159">
        <v>50</v>
      </c>
      <c r="AL24" s="159">
        <v>15</v>
      </c>
      <c r="AN24" s="24" t="s">
        <v>508</v>
      </c>
    </row>
    <row r="25" spans="1:40" s="24" customFormat="1" ht="14.1" customHeight="1">
      <c r="A25" s="196">
        <v>170</v>
      </c>
      <c r="B25" s="190">
        <v>42821</v>
      </c>
      <c r="C25" s="191" t="s">
        <v>1099</v>
      </c>
      <c r="D25" s="191"/>
      <c r="E25" s="191"/>
      <c r="F25" s="191"/>
      <c r="G25" s="192" t="s">
        <v>146</v>
      </c>
      <c r="H25" s="192" t="s">
        <v>156</v>
      </c>
      <c r="I25" s="193">
        <v>3000</v>
      </c>
      <c r="J25" s="190">
        <v>42825</v>
      </c>
      <c r="K25" s="192" t="s">
        <v>147</v>
      </c>
      <c r="L25" s="192" t="s">
        <v>64</v>
      </c>
      <c r="M25" s="192" t="s">
        <v>64</v>
      </c>
      <c r="N25" s="192" t="s">
        <v>157</v>
      </c>
      <c r="O25" s="192"/>
      <c r="P25" s="25"/>
      <c r="Q25" s="194"/>
      <c r="R25" s="194"/>
      <c r="S25" s="190">
        <v>42823</v>
      </c>
      <c r="T25" s="193">
        <v>3010</v>
      </c>
      <c r="U25" s="193"/>
      <c r="V25" s="193"/>
      <c r="W25" s="193"/>
      <c r="X25" s="193"/>
      <c r="Y25" s="193"/>
      <c r="Z25" s="191" t="s">
        <v>12</v>
      </c>
      <c r="AA25" s="192" t="s">
        <v>148</v>
      </c>
      <c r="AB25" s="195">
        <v>647</v>
      </c>
      <c r="AC25" s="195">
        <v>1907</v>
      </c>
      <c r="AD25" s="107">
        <f t="shared" si="3"/>
        <v>75.2</v>
      </c>
      <c r="AE25" s="107">
        <f t="shared" si="0"/>
        <v>618.08000000000004</v>
      </c>
      <c r="AF25" s="121">
        <f t="shared" si="4"/>
        <v>18.301333333333332</v>
      </c>
      <c r="AG25" s="122">
        <f t="shared" si="1"/>
        <v>18</v>
      </c>
      <c r="AH25" s="121">
        <f t="shared" si="2"/>
        <v>18.180799999999998</v>
      </c>
      <c r="AI25" s="25"/>
      <c r="AJ25" s="159" t="s">
        <v>65</v>
      </c>
      <c r="AK25" s="159">
        <v>50</v>
      </c>
      <c r="AL25" s="159">
        <v>15</v>
      </c>
      <c r="AN25" s="24" t="s">
        <v>508</v>
      </c>
    </row>
    <row r="26" spans="1:40" s="24" customFormat="1" ht="14.1" customHeight="1">
      <c r="A26" s="31">
        <v>180</v>
      </c>
      <c r="B26" s="190">
        <v>42821</v>
      </c>
      <c r="C26" s="191" t="s">
        <v>1077</v>
      </c>
      <c r="D26" s="191"/>
      <c r="E26" s="191"/>
      <c r="F26" s="191"/>
      <c r="G26" s="192" t="s">
        <v>78</v>
      </c>
      <c r="H26" s="192" t="s">
        <v>255</v>
      </c>
      <c r="I26" s="193">
        <v>500</v>
      </c>
      <c r="J26" s="190">
        <v>42825</v>
      </c>
      <c r="K26" s="192" t="s">
        <v>10</v>
      </c>
      <c r="L26" s="192" t="s">
        <v>64</v>
      </c>
      <c r="M26" s="192" t="s">
        <v>64</v>
      </c>
      <c r="N26" s="192" t="s">
        <v>256</v>
      </c>
      <c r="O26" s="192"/>
      <c r="P26" s="25"/>
      <c r="Q26" s="194"/>
      <c r="R26" s="194"/>
      <c r="S26" s="190">
        <v>42823</v>
      </c>
      <c r="T26" s="193">
        <v>510</v>
      </c>
      <c r="U26" s="193"/>
      <c r="V26" s="193"/>
      <c r="W26" s="193"/>
      <c r="X26" s="193"/>
      <c r="Y26" s="193"/>
      <c r="Z26" s="191" t="s">
        <v>12</v>
      </c>
      <c r="AA26" s="192" t="s">
        <v>257</v>
      </c>
      <c r="AB26" s="195">
        <v>988</v>
      </c>
      <c r="AC26" s="195">
        <v>2083</v>
      </c>
      <c r="AD26" s="107">
        <f t="shared" si="3"/>
        <v>29.571428571428569</v>
      </c>
      <c r="AE26" s="107">
        <f t="shared" si="0"/>
        <v>647.6514285714286</v>
      </c>
      <c r="AF26" s="121">
        <f t="shared" si="4"/>
        <v>18.794190476190476</v>
      </c>
      <c r="AG26" s="122">
        <f t="shared" si="1"/>
        <v>18</v>
      </c>
      <c r="AH26" s="121">
        <f t="shared" si="2"/>
        <v>18.476514285714284</v>
      </c>
      <c r="AI26" s="25"/>
      <c r="AJ26" s="159" t="s">
        <v>2</v>
      </c>
      <c r="AK26" s="159">
        <v>35</v>
      </c>
      <c r="AL26" s="159">
        <v>15</v>
      </c>
      <c r="AM26" s="24" t="s">
        <v>507</v>
      </c>
    </row>
    <row r="27" spans="1:40" s="24" customFormat="1" ht="14.1" customHeight="1">
      <c r="A27" s="196">
        <v>190</v>
      </c>
      <c r="B27" s="190">
        <v>42821</v>
      </c>
      <c r="C27" s="191">
        <v>155273</v>
      </c>
      <c r="D27" s="191"/>
      <c r="E27" s="191"/>
      <c r="F27" s="191"/>
      <c r="G27" s="192" t="s">
        <v>78</v>
      </c>
      <c r="H27" s="192" t="s">
        <v>442</v>
      </c>
      <c r="I27" s="193">
        <v>500</v>
      </c>
      <c r="J27" s="190">
        <v>42825</v>
      </c>
      <c r="K27" s="192" t="s">
        <v>10</v>
      </c>
      <c r="L27" s="192" t="s">
        <v>64</v>
      </c>
      <c r="M27" s="192" t="s">
        <v>64</v>
      </c>
      <c r="N27" s="199">
        <v>4308</v>
      </c>
      <c r="O27" s="192"/>
      <c r="P27" s="25"/>
      <c r="Q27" s="194"/>
      <c r="R27" s="194"/>
      <c r="S27" s="190">
        <v>42823</v>
      </c>
      <c r="T27" s="193">
        <v>510</v>
      </c>
      <c r="U27" s="193"/>
      <c r="V27" s="193"/>
      <c r="W27" s="193"/>
      <c r="X27" s="193"/>
      <c r="Y27" s="193"/>
      <c r="Z27" s="191" t="s">
        <v>12</v>
      </c>
      <c r="AA27" s="192" t="s">
        <v>257</v>
      </c>
      <c r="AB27" s="195">
        <v>760</v>
      </c>
      <c r="AC27" s="195">
        <v>1867</v>
      </c>
      <c r="AD27" s="107">
        <f t="shared" si="3"/>
        <v>29.571428571428569</v>
      </c>
      <c r="AE27" s="107">
        <f t="shared" si="0"/>
        <v>677.22285714285715</v>
      </c>
      <c r="AF27" s="121">
        <f t="shared" si="4"/>
        <v>19.28704761904762</v>
      </c>
      <c r="AG27" s="122">
        <f t="shared" si="1"/>
        <v>19</v>
      </c>
      <c r="AH27" s="121">
        <f t="shared" si="2"/>
        <v>19.172228571428573</v>
      </c>
      <c r="AI27" s="25"/>
      <c r="AJ27" s="159" t="s">
        <v>2</v>
      </c>
      <c r="AK27" s="159">
        <v>35</v>
      </c>
      <c r="AL27" s="159">
        <v>15</v>
      </c>
      <c r="AM27" s="24" t="s">
        <v>507</v>
      </c>
    </row>
    <row r="28" spans="1:40" s="24" customFormat="1" ht="14.1" customHeight="1">
      <c r="A28" s="31">
        <v>200</v>
      </c>
      <c r="B28" s="190">
        <v>42821</v>
      </c>
      <c r="C28" s="191" t="s">
        <v>1108</v>
      </c>
      <c r="D28" s="191"/>
      <c r="E28" s="191"/>
      <c r="F28" s="191"/>
      <c r="G28" s="192" t="s">
        <v>89</v>
      </c>
      <c r="H28" s="192" t="s">
        <v>1109</v>
      </c>
      <c r="I28" s="193">
        <v>300</v>
      </c>
      <c r="J28" s="190">
        <v>42825</v>
      </c>
      <c r="K28" s="192" t="s">
        <v>99</v>
      </c>
      <c r="L28" s="192" t="s">
        <v>1110</v>
      </c>
      <c r="M28" s="192" t="s">
        <v>64</v>
      </c>
      <c r="N28" s="192" t="s">
        <v>1111</v>
      </c>
      <c r="O28" s="192"/>
      <c r="P28" s="25"/>
      <c r="Q28" s="194"/>
      <c r="R28" s="194"/>
      <c r="S28" s="190">
        <v>42823</v>
      </c>
      <c r="T28" s="193">
        <v>305</v>
      </c>
      <c r="U28" s="193"/>
      <c r="V28" s="193"/>
      <c r="W28" s="193"/>
      <c r="X28" s="193"/>
      <c r="Y28" s="193"/>
      <c r="Z28" s="191" t="s">
        <v>12</v>
      </c>
      <c r="AA28" s="192" t="s">
        <v>106</v>
      </c>
      <c r="AB28" s="195">
        <v>821</v>
      </c>
      <c r="AC28" s="195">
        <v>1647</v>
      </c>
      <c r="AD28" s="107">
        <f t="shared" si="3"/>
        <v>21.1</v>
      </c>
      <c r="AE28" s="107">
        <f t="shared" si="0"/>
        <v>698.32285714285717</v>
      </c>
      <c r="AF28" s="121">
        <f t="shared" si="4"/>
        <v>19.638714285714286</v>
      </c>
      <c r="AG28" s="122">
        <f t="shared" si="1"/>
        <v>19</v>
      </c>
      <c r="AH28" s="121">
        <f t="shared" si="2"/>
        <v>19.383228571428571</v>
      </c>
      <c r="AI28" s="25"/>
      <c r="AJ28" s="159" t="s">
        <v>2</v>
      </c>
      <c r="AK28" s="159">
        <v>50</v>
      </c>
      <c r="AL28" s="159">
        <v>15</v>
      </c>
      <c r="AM28" s="24" t="s">
        <v>511</v>
      </c>
    </row>
    <row r="29" spans="1:40" s="24" customFormat="1" ht="14.1" customHeight="1">
      <c r="A29" s="196">
        <v>210</v>
      </c>
      <c r="B29" s="190">
        <v>42821</v>
      </c>
      <c r="C29" s="191" t="s">
        <v>1112</v>
      </c>
      <c r="D29" s="191"/>
      <c r="E29" s="191"/>
      <c r="F29" s="191"/>
      <c r="G29" s="192" t="s">
        <v>89</v>
      </c>
      <c r="H29" s="192" t="s">
        <v>1113</v>
      </c>
      <c r="I29" s="193">
        <v>300</v>
      </c>
      <c r="J29" s="190">
        <v>42825</v>
      </c>
      <c r="K29" s="192" t="s">
        <v>99</v>
      </c>
      <c r="L29" s="192" t="s">
        <v>1110</v>
      </c>
      <c r="M29" s="192" t="s">
        <v>64</v>
      </c>
      <c r="N29" s="192" t="s">
        <v>1114</v>
      </c>
      <c r="O29" s="192"/>
      <c r="P29" s="25"/>
      <c r="Q29" s="194"/>
      <c r="R29" s="194"/>
      <c r="S29" s="190">
        <v>42823</v>
      </c>
      <c r="T29" s="193">
        <v>305</v>
      </c>
      <c r="U29" s="193"/>
      <c r="V29" s="193"/>
      <c r="W29" s="193"/>
      <c r="X29" s="193"/>
      <c r="Y29" s="193"/>
      <c r="Z29" s="191" t="s">
        <v>12</v>
      </c>
      <c r="AA29" s="192" t="s">
        <v>106</v>
      </c>
      <c r="AB29" s="195">
        <v>821</v>
      </c>
      <c r="AC29" s="195">
        <v>1647</v>
      </c>
      <c r="AD29" s="107">
        <f t="shared" si="3"/>
        <v>21.1</v>
      </c>
      <c r="AE29" s="107">
        <f t="shared" si="0"/>
        <v>719.4228571428572</v>
      </c>
      <c r="AF29" s="121">
        <f t="shared" si="4"/>
        <v>19.990380952380953</v>
      </c>
      <c r="AG29" s="122">
        <f t="shared" si="1"/>
        <v>19</v>
      </c>
      <c r="AH29" s="121">
        <f t="shared" si="2"/>
        <v>19.594228571428573</v>
      </c>
      <c r="AI29" s="25"/>
      <c r="AJ29" s="159" t="s">
        <v>2</v>
      </c>
      <c r="AK29" s="159">
        <v>50</v>
      </c>
      <c r="AL29" s="159">
        <v>15</v>
      </c>
      <c r="AM29" s="24" t="s">
        <v>511</v>
      </c>
    </row>
    <row r="30" spans="1:40" s="24" customFormat="1" ht="14.1" customHeight="1">
      <c r="A30" s="31">
        <v>220</v>
      </c>
      <c r="B30" s="190">
        <v>42821</v>
      </c>
      <c r="C30" s="191" t="s">
        <v>1115</v>
      </c>
      <c r="D30" s="191"/>
      <c r="E30" s="191"/>
      <c r="F30" s="191"/>
      <c r="G30" s="192" t="s">
        <v>89</v>
      </c>
      <c r="H30" s="192" t="s">
        <v>1116</v>
      </c>
      <c r="I30" s="193">
        <v>300</v>
      </c>
      <c r="J30" s="190">
        <v>42825</v>
      </c>
      <c r="K30" s="192" t="s">
        <v>99</v>
      </c>
      <c r="L30" s="192" t="s">
        <v>1110</v>
      </c>
      <c r="M30" s="192" t="s">
        <v>64</v>
      </c>
      <c r="N30" s="192" t="s">
        <v>1117</v>
      </c>
      <c r="O30" s="192"/>
      <c r="P30" s="25"/>
      <c r="Q30" s="194"/>
      <c r="R30" s="194"/>
      <c r="S30" s="190">
        <v>42823</v>
      </c>
      <c r="T30" s="193">
        <v>305</v>
      </c>
      <c r="U30" s="193"/>
      <c r="V30" s="193"/>
      <c r="W30" s="193"/>
      <c r="X30" s="193"/>
      <c r="Y30" s="193"/>
      <c r="Z30" s="191" t="s">
        <v>12</v>
      </c>
      <c r="AA30" s="192" t="s">
        <v>106</v>
      </c>
      <c r="AB30" s="195">
        <v>878</v>
      </c>
      <c r="AC30" s="195">
        <v>1837</v>
      </c>
      <c r="AD30" s="107">
        <f t="shared" si="3"/>
        <v>21.1</v>
      </c>
      <c r="AE30" s="107">
        <f t="shared" si="0"/>
        <v>740.52285714285722</v>
      </c>
      <c r="AF30" s="121">
        <f t="shared" si="4"/>
        <v>20.342047619047619</v>
      </c>
      <c r="AG30" s="122">
        <f t="shared" si="1"/>
        <v>20</v>
      </c>
      <c r="AH30" s="121">
        <f t="shared" si="2"/>
        <v>20.20522857142857</v>
      </c>
      <c r="AI30" s="25"/>
      <c r="AJ30" s="159" t="s">
        <v>2</v>
      </c>
      <c r="AK30" s="159">
        <v>50</v>
      </c>
      <c r="AL30" s="159">
        <v>15</v>
      </c>
      <c r="AM30" s="24" t="s">
        <v>511</v>
      </c>
    </row>
    <row r="31" spans="1:40" s="24" customFormat="1" ht="14.1" customHeight="1">
      <c r="A31" s="196">
        <v>230</v>
      </c>
      <c r="B31" s="190">
        <v>42821</v>
      </c>
      <c r="C31" s="191" t="s">
        <v>1118</v>
      </c>
      <c r="D31" s="191"/>
      <c r="E31" s="191"/>
      <c r="F31" s="191"/>
      <c r="G31" s="192" t="s">
        <v>89</v>
      </c>
      <c r="H31" s="192" t="s">
        <v>1119</v>
      </c>
      <c r="I31" s="193">
        <v>300</v>
      </c>
      <c r="J31" s="190">
        <v>42825</v>
      </c>
      <c r="K31" s="192" t="s">
        <v>99</v>
      </c>
      <c r="L31" s="192" t="s">
        <v>1110</v>
      </c>
      <c r="M31" s="192" t="s">
        <v>64</v>
      </c>
      <c r="N31" s="192" t="s">
        <v>1120</v>
      </c>
      <c r="O31" s="192"/>
      <c r="P31" s="25"/>
      <c r="Q31" s="194"/>
      <c r="R31" s="194"/>
      <c r="S31" s="190">
        <v>42823</v>
      </c>
      <c r="T31" s="193">
        <v>305</v>
      </c>
      <c r="U31" s="193"/>
      <c r="V31" s="193"/>
      <c r="W31" s="193"/>
      <c r="X31" s="193"/>
      <c r="Y31" s="193"/>
      <c r="Z31" s="191" t="s">
        <v>12</v>
      </c>
      <c r="AA31" s="192" t="s">
        <v>106</v>
      </c>
      <c r="AB31" s="195">
        <v>878</v>
      </c>
      <c r="AC31" s="195">
        <v>1837</v>
      </c>
      <c r="AD31" s="107">
        <f t="shared" si="3"/>
        <v>21.1</v>
      </c>
      <c r="AE31" s="107">
        <f t="shared" si="0"/>
        <v>761.62285714285724</v>
      </c>
      <c r="AF31" s="121">
        <f t="shared" si="4"/>
        <v>20.693714285714286</v>
      </c>
      <c r="AG31" s="122">
        <f t="shared" si="1"/>
        <v>20</v>
      </c>
      <c r="AH31" s="121">
        <f t="shared" si="2"/>
        <v>20.416228571428572</v>
      </c>
      <c r="AI31" s="25"/>
      <c r="AJ31" s="159" t="s">
        <v>2</v>
      </c>
      <c r="AK31" s="159">
        <v>50</v>
      </c>
      <c r="AL31" s="159">
        <v>15</v>
      </c>
      <c r="AM31" s="24" t="s">
        <v>511</v>
      </c>
    </row>
    <row r="32" spans="1:40" s="24" customFormat="1" ht="14.1" customHeight="1">
      <c r="A32" s="31">
        <v>240</v>
      </c>
      <c r="B32" s="190">
        <v>42812</v>
      </c>
      <c r="C32" s="191" t="s">
        <v>778</v>
      </c>
      <c r="D32" s="191"/>
      <c r="E32" s="191"/>
      <c r="F32" s="191"/>
      <c r="G32" s="192" t="s">
        <v>83</v>
      </c>
      <c r="H32" s="192" t="s">
        <v>122</v>
      </c>
      <c r="I32" s="193">
        <v>5000</v>
      </c>
      <c r="J32" s="190">
        <v>42825</v>
      </c>
      <c r="K32" s="192" t="s">
        <v>84</v>
      </c>
      <c r="L32" s="192" t="s">
        <v>10</v>
      </c>
      <c r="M32" s="192" t="s">
        <v>64</v>
      </c>
      <c r="N32" s="192" t="s">
        <v>123</v>
      </c>
      <c r="O32" s="192"/>
      <c r="P32" s="25"/>
      <c r="Q32" s="194"/>
      <c r="R32" s="194"/>
      <c r="S32" s="190">
        <v>42823</v>
      </c>
      <c r="T32" s="193">
        <v>5010</v>
      </c>
      <c r="U32" s="193"/>
      <c r="V32" s="193"/>
      <c r="W32" s="193"/>
      <c r="X32" s="193"/>
      <c r="Y32" s="193"/>
      <c r="Z32" s="191" t="s">
        <v>35</v>
      </c>
      <c r="AA32" s="192" t="s">
        <v>81</v>
      </c>
      <c r="AB32" s="195">
        <v>476</v>
      </c>
      <c r="AC32" s="195">
        <v>1285</v>
      </c>
      <c r="AD32" s="107">
        <f t="shared" si="3"/>
        <v>140.25</v>
      </c>
      <c r="AE32" s="107">
        <f t="shared" si="0"/>
        <v>901.87285714285724</v>
      </c>
      <c r="AF32" s="121">
        <f t="shared" si="4"/>
        <v>23.031214285714288</v>
      </c>
      <c r="AG32" s="122">
        <f t="shared" si="1"/>
        <v>23</v>
      </c>
      <c r="AH32" s="121">
        <f t="shared" si="2"/>
        <v>23.018728571428571</v>
      </c>
      <c r="AI32" s="25"/>
      <c r="AJ32" s="25" t="s">
        <v>2</v>
      </c>
      <c r="AK32" s="25">
        <v>40</v>
      </c>
      <c r="AL32" s="25">
        <v>15</v>
      </c>
      <c r="AN32" s="24" t="s">
        <v>542</v>
      </c>
    </row>
    <row r="33" spans="1:40" s="24" customFormat="1" ht="14.1" customHeight="1">
      <c r="A33" s="196">
        <v>250</v>
      </c>
      <c r="B33" s="190">
        <v>42812</v>
      </c>
      <c r="C33" s="191" t="s">
        <v>777</v>
      </c>
      <c r="D33" s="191"/>
      <c r="E33" s="191"/>
      <c r="F33" s="191"/>
      <c r="G33" s="192" t="s">
        <v>83</v>
      </c>
      <c r="H33" s="192" t="s">
        <v>150</v>
      </c>
      <c r="I33" s="193">
        <v>5000</v>
      </c>
      <c r="J33" s="190">
        <v>42826</v>
      </c>
      <c r="K33" s="192" t="s">
        <v>84</v>
      </c>
      <c r="L33" s="192" t="s">
        <v>10</v>
      </c>
      <c r="M33" s="192" t="s">
        <v>64</v>
      </c>
      <c r="N33" s="192" t="s">
        <v>151</v>
      </c>
      <c r="O33" s="192"/>
      <c r="P33" s="25"/>
      <c r="Q33" s="194"/>
      <c r="R33" s="194"/>
      <c r="S33" s="190">
        <v>42822</v>
      </c>
      <c r="T33" s="193">
        <v>5010</v>
      </c>
      <c r="U33" s="193"/>
      <c r="V33" s="193"/>
      <c r="W33" s="193"/>
      <c r="X33" s="193"/>
      <c r="Y33" s="193"/>
      <c r="Z33" s="191" t="s">
        <v>35</v>
      </c>
      <c r="AA33" s="192" t="s">
        <v>81</v>
      </c>
      <c r="AB33" s="195">
        <v>530</v>
      </c>
      <c r="AC33" s="195">
        <v>1195</v>
      </c>
      <c r="AD33" s="107">
        <f t="shared" si="3"/>
        <v>140.25</v>
      </c>
      <c r="AE33" s="107">
        <f t="shared" si="0"/>
        <v>1042.1228571428574</v>
      </c>
      <c r="AF33" s="121">
        <f t="shared" si="4"/>
        <v>25.36871428571429</v>
      </c>
      <c r="AG33" s="122">
        <f t="shared" si="1"/>
        <v>25</v>
      </c>
      <c r="AH33" s="121">
        <f t="shared" si="2"/>
        <v>25.221228571428576</v>
      </c>
      <c r="AI33" s="25"/>
      <c r="AJ33" s="25" t="s">
        <v>2</v>
      </c>
      <c r="AK33" s="25">
        <v>40</v>
      </c>
      <c r="AL33" s="25">
        <v>15</v>
      </c>
      <c r="AN33" s="24" t="s">
        <v>542</v>
      </c>
    </row>
    <row r="34" spans="1:40" s="24" customFormat="1" ht="14.1" customHeight="1">
      <c r="A34" s="31">
        <v>260</v>
      </c>
      <c r="B34" s="190">
        <v>42819</v>
      </c>
      <c r="C34" s="191" t="s">
        <v>1044</v>
      </c>
      <c r="D34" s="191"/>
      <c r="E34" s="191"/>
      <c r="F34" s="191"/>
      <c r="G34" s="192" t="s">
        <v>63</v>
      </c>
      <c r="H34" s="192" t="s">
        <v>1045</v>
      </c>
      <c r="I34" s="193">
        <v>500</v>
      </c>
      <c r="J34" s="190">
        <v>42825</v>
      </c>
      <c r="K34" s="192" t="s">
        <v>1046</v>
      </c>
      <c r="L34" s="192" t="s">
        <v>1047</v>
      </c>
      <c r="M34" s="192" t="s">
        <v>88</v>
      </c>
      <c r="N34" s="192" t="s">
        <v>1048</v>
      </c>
      <c r="O34" s="192"/>
      <c r="P34" s="25"/>
      <c r="Q34" s="194"/>
      <c r="R34" s="194"/>
      <c r="S34" s="190">
        <v>42823</v>
      </c>
      <c r="T34" s="193">
        <v>510</v>
      </c>
      <c r="U34" s="193"/>
      <c r="V34" s="193"/>
      <c r="W34" s="193"/>
      <c r="X34" s="193"/>
      <c r="Y34" s="193"/>
      <c r="Z34" s="191" t="s">
        <v>11</v>
      </c>
      <c r="AA34" s="192" t="s">
        <v>285</v>
      </c>
      <c r="AB34" s="195">
        <v>661</v>
      </c>
      <c r="AC34" s="195">
        <v>1959</v>
      </c>
      <c r="AD34" s="107">
        <f t="shared" si="3"/>
        <v>25.2</v>
      </c>
      <c r="AE34" s="107">
        <f t="shared" si="0"/>
        <v>1067.3228571428574</v>
      </c>
      <c r="AF34" s="121">
        <f t="shared" si="4"/>
        <v>25.788714285714288</v>
      </c>
      <c r="AG34" s="122">
        <f t="shared" si="1"/>
        <v>25</v>
      </c>
      <c r="AH34" s="121">
        <f t="shared" si="2"/>
        <v>25.473228571428574</v>
      </c>
      <c r="AI34" s="25"/>
      <c r="AJ34" s="25" t="s">
        <v>2</v>
      </c>
      <c r="AK34" s="25">
        <v>50</v>
      </c>
      <c r="AL34" s="25">
        <v>15</v>
      </c>
    </row>
    <row r="35" spans="1:40" s="24" customFormat="1" ht="14.1" customHeight="1">
      <c r="A35" s="196">
        <v>270</v>
      </c>
      <c r="B35" s="190">
        <v>42819</v>
      </c>
      <c r="C35" s="191" t="s">
        <v>1044</v>
      </c>
      <c r="D35" s="191"/>
      <c r="E35" s="191"/>
      <c r="F35" s="191"/>
      <c r="G35" s="192" t="s">
        <v>63</v>
      </c>
      <c r="H35" s="192" t="s">
        <v>1045</v>
      </c>
      <c r="I35" s="193">
        <v>500</v>
      </c>
      <c r="J35" s="190">
        <v>42825</v>
      </c>
      <c r="K35" s="192" t="s">
        <v>10</v>
      </c>
      <c r="L35" s="192"/>
      <c r="M35" s="192" t="s">
        <v>103</v>
      </c>
      <c r="N35" s="192" t="s">
        <v>1048</v>
      </c>
      <c r="O35" s="192"/>
      <c r="P35" s="25"/>
      <c r="Q35" s="194"/>
      <c r="R35" s="194"/>
      <c r="S35" s="190">
        <v>42823</v>
      </c>
      <c r="T35" s="193">
        <v>510</v>
      </c>
      <c r="U35" s="193"/>
      <c r="V35" s="193"/>
      <c r="W35" s="193"/>
      <c r="X35" s="193"/>
      <c r="Y35" s="193"/>
      <c r="Z35" s="191" t="s">
        <v>11</v>
      </c>
      <c r="AA35" s="192" t="s">
        <v>285</v>
      </c>
      <c r="AB35" s="195">
        <v>661</v>
      </c>
      <c r="AC35" s="195">
        <v>1959</v>
      </c>
      <c r="AD35" s="107">
        <f t="shared" si="3"/>
        <v>25.2</v>
      </c>
      <c r="AE35" s="107">
        <f t="shared" si="0"/>
        <v>1092.5228571428574</v>
      </c>
      <c r="AF35" s="121">
        <f t="shared" si="4"/>
        <v>26.20871428571429</v>
      </c>
      <c r="AG35" s="122">
        <f t="shared" si="1"/>
        <v>26</v>
      </c>
      <c r="AH35" s="121">
        <f t="shared" si="2"/>
        <v>26.125228571428575</v>
      </c>
      <c r="AI35" s="25"/>
      <c r="AJ35" s="25" t="s">
        <v>2</v>
      </c>
      <c r="AK35" s="25">
        <v>50</v>
      </c>
      <c r="AL35" s="25">
        <v>15</v>
      </c>
    </row>
    <row r="36" spans="1:40" s="24" customFormat="1" ht="14.1" customHeight="1">
      <c r="A36" s="183" t="s">
        <v>70</v>
      </c>
      <c r="B36" s="184">
        <v>42822</v>
      </c>
      <c r="C36" s="185" t="s">
        <v>1130</v>
      </c>
      <c r="D36" s="185"/>
      <c r="E36" s="185"/>
      <c r="F36" s="185"/>
      <c r="G36" s="186" t="s">
        <v>1131</v>
      </c>
      <c r="H36" s="186" t="s">
        <v>1132</v>
      </c>
      <c r="I36" s="187">
        <v>5</v>
      </c>
      <c r="J36" s="184">
        <v>42825</v>
      </c>
      <c r="K36" s="186" t="s">
        <v>1133</v>
      </c>
      <c r="L36" s="186" t="s">
        <v>1134</v>
      </c>
      <c r="M36" s="186" t="s">
        <v>88</v>
      </c>
      <c r="N36" s="186" t="s">
        <v>1136</v>
      </c>
      <c r="O36" s="186"/>
      <c r="P36" s="25"/>
      <c r="Q36" s="188"/>
      <c r="R36" s="188"/>
      <c r="S36" s="184">
        <v>42824</v>
      </c>
      <c r="T36" s="187">
        <v>20</v>
      </c>
      <c r="U36" s="187"/>
      <c r="V36" s="187"/>
      <c r="W36" s="187"/>
      <c r="X36" s="187"/>
      <c r="Y36" s="187"/>
      <c r="Z36" s="185" t="s">
        <v>35</v>
      </c>
      <c r="AA36" s="186" t="s">
        <v>1137</v>
      </c>
      <c r="AB36" s="189">
        <v>579</v>
      </c>
      <c r="AC36" s="189">
        <v>1575</v>
      </c>
      <c r="AD36" s="107">
        <f t="shared" si="3"/>
        <v>15.5</v>
      </c>
      <c r="AE36" s="107">
        <f t="shared" si="0"/>
        <v>1108.0228571428574</v>
      </c>
      <c r="AF36" s="121">
        <f t="shared" si="4"/>
        <v>26.467047619047623</v>
      </c>
      <c r="AG36" s="122">
        <f t="shared" si="1"/>
        <v>26</v>
      </c>
      <c r="AH36" s="121">
        <f t="shared" si="2"/>
        <v>26.280228571428573</v>
      </c>
      <c r="AI36" s="25"/>
      <c r="AJ36" s="159" t="s">
        <v>2</v>
      </c>
      <c r="AK36" s="159">
        <v>40</v>
      </c>
      <c r="AL36" s="159">
        <v>15</v>
      </c>
      <c r="AM36" s="24" t="s">
        <v>657</v>
      </c>
    </row>
    <row r="37" spans="1:40" s="24" customFormat="1" ht="14.1" customHeight="1">
      <c r="A37" s="183" t="s">
        <v>70</v>
      </c>
      <c r="B37" s="184">
        <v>42822</v>
      </c>
      <c r="C37" s="185" t="s">
        <v>1130</v>
      </c>
      <c r="D37" s="185"/>
      <c r="E37" s="185"/>
      <c r="F37" s="185"/>
      <c r="G37" s="186" t="s">
        <v>1131</v>
      </c>
      <c r="H37" s="186" t="s">
        <v>1132</v>
      </c>
      <c r="I37" s="187">
        <v>5</v>
      </c>
      <c r="J37" s="184">
        <v>42825</v>
      </c>
      <c r="K37" s="186" t="s">
        <v>1135</v>
      </c>
      <c r="L37" s="186"/>
      <c r="M37" s="186" t="s">
        <v>103</v>
      </c>
      <c r="N37" s="186" t="s">
        <v>1136</v>
      </c>
      <c r="O37" s="186"/>
      <c r="P37" s="25"/>
      <c r="Q37" s="188"/>
      <c r="R37" s="188"/>
      <c r="S37" s="184">
        <v>42824</v>
      </c>
      <c r="T37" s="187">
        <v>20</v>
      </c>
      <c r="U37" s="187"/>
      <c r="V37" s="187"/>
      <c r="W37" s="187"/>
      <c r="X37" s="187"/>
      <c r="Y37" s="187"/>
      <c r="Z37" s="185" t="s">
        <v>35</v>
      </c>
      <c r="AA37" s="186" t="s">
        <v>1137</v>
      </c>
      <c r="AB37" s="189">
        <v>579</v>
      </c>
      <c r="AC37" s="189">
        <v>1575</v>
      </c>
      <c r="AD37" s="107">
        <f t="shared" si="3"/>
        <v>15.5</v>
      </c>
      <c r="AE37" s="107">
        <f t="shared" si="0"/>
        <v>1123.5228571428574</v>
      </c>
      <c r="AF37" s="121">
        <f t="shared" si="4"/>
        <v>26.725380952380956</v>
      </c>
      <c r="AG37" s="122">
        <f t="shared" si="1"/>
        <v>26</v>
      </c>
      <c r="AH37" s="121">
        <f t="shared" si="2"/>
        <v>26.435228571428574</v>
      </c>
      <c r="AI37" s="25"/>
      <c r="AJ37" s="159" t="s">
        <v>2</v>
      </c>
      <c r="AK37" s="159">
        <v>40</v>
      </c>
      <c r="AL37" s="159">
        <v>15</v>
      </c>
      <c r="AM37" s="24" t="s">
        <v>657</v>
      </c>
    </row>
    <row r="38" spans="1:40" s="233" customFormat="1" ht="14.1" customHeight="1">
      <c r="A38" s="221" t="s">
        <v>70</v>
      </c>
      <c r="B38" s="222">
        <v>42821</v>
      </c>
      <c r="C38" s="223" t="s">
        <v>1101</v>
      </c>
      <c r="D38" s="223"/>
      <c r="E38" s="223"/>
      <c r="F38" s="223"/>
      <c r="G38" s="224" t="s">
        <v>77</v>
      </c>
      <c r="H38" s="224" t="s">
        <v>1102</v>
      </c>
      <c r="I38" s="225">
        <v>1170</v>
      </c>
      <c r="J38" s="222">
        <v>42826</v>
      </c>
      <c r="K38" s="224" t="s">
        <v>10</v>
      </c>
      <c r="L38" s="224" t="s">
        <v>64</v>
      </c>
      <c r="M38" s="224" t="s">
        <v>64</v>
      </c>
      <c r="N38" s="224" t="s">
        <v>1103</v>
      </c>
      <c r="O38" s="224"/>
      <c r="P38" s="226"/>
      <c r="Q38" s="227"/>
      <c r="R38" s="227"/>
      <c r="S38" s="222">
        <v>42823</v>
      </c>
      <c r="T38" s="225">
        <v>1180</v>
      </c>
      <c r="U38" s="225"/>
      <c r="V38" s="225"/>
      <c r="W38" s="225"/>
      <c r="X38" s="225"/>
      <c r="Y38" s="225"/>
      <c r="Z38" s="223" t="s">
        <v>35</v>
      </c>
      <c r="AA38" s="224" t="s">
        <v>356</v>
      </c>
      <c r="AB38" s="228">
        <v>531</v>
      </c>
      <c r="AC38" s="228">
        <v>1159</v>
      </c>
      <c r="AD38" s="229">
        <f t="shared" si="3"/>
        <v>38.6</v>
      </c>
      <c r="AE38" s="229">
        <f t="shared" si="0"/>
        <v>1162.1228571428574</v>
      </c>
      <c r="AF38" s="230">
        <f t="shared" si="4"/>
        <v>27.36871428571429</v>
      </c>
      <c r="AG38" s="231">
        <f t="shared" si="1"/>
        <v>27</v>
      </c>
      <c r="AH38" s="230">
        <f t="shared" si="2"/>
        <v>27.221228571428576</v>
      </c>
      <c r="AI38" s="226"/>
      <c r="AJ38" s="232" t="s">
        <v>2</v>
      </c>
      <c r="AK38" s="232">
        <v>50</v>
      </c>
      <c r="AL38" s="232">
        <v>15</v>
      </c>
      <c r="AM38" s="233" t="s">
        <v>411</v>
      </c>
      <c r="AN38" s="233" t="s">
        <v>511</v>
      </c>
    </row>
    <row r="39" spans="1:40" s="24" customFormat="1" ht="14.1" customHeight="1">
      <c r="A39" s="196">
        <v>310</v>
      </c>
      <c r="B39" s="190">
        <v>42815</v>
      </c>
      <c r="C39" s="191" t="s">
        <v>929</v>
      </c>
      <c r="D39" s="191"/>
      <c r="E39" s="191"/>
      <c r="F39" s="191"/>
      <c r="G39" s="192" t="s">
        <v>91</v>
      </c>
      <c r="H39" s="192" t="s">
        <v>930</v>
      </c>
      <c r="I39" s="193">
        <v>110</v>
      </c>
      <c r="J39" s="190">
        <v>42828</v>
      </c>
      <c r="K39" s="192" t="s">
        <v>10</v>
      </c>
      <c r="L39" s="192" t="s">
        <v>92</v>
      </c>
      <c r="M39" s="192" t="s">
        <v>64</v>
      </c>
      <c r="N39" s="192" t="s">
        <v>931</v>
      </c>
      <c r="O39" s="192"/>
      <c r="P39" s="25"/>
      <c r="Q39" s="194"/>
      <c r="R39" s="194"/>
      <c r="S39" s="190">
        <v>42823</v>
      </c>
      <c r="T39" s="193">
        <v>120</v>
      </c>
      <c r="U39" s="193"/>
      <c r="V39" s="193"/>
      <c r="W39" s="193"/>
      <c r="X39" s="193"/>
      <c r="Y39" s="193"/>
      <c r="Z39" s="191" t="s">
        <v>12</v>
      </c>
      <c r="AA39" s="192" t="s">
        <v>93</v>
      </c>
      <c r="AB39" s="195">
        <v>583</v>
      </c>
      <c r="AC39" s="195">
        <v>2175</v>
      </c>
      <c r="AD39" s="107">
        <f t="shared" si="3"/>
        <v>17.399999999999999</v>
      </c>
      <c r="AE39" s="107">
        <f t="shared" si="0"/>
        <v>1179.5228571428574</v>
      </c>
      <c r="AF39" s="121">
        <f t="shared" si="4"/>
        <v>27.658714285714289</v>
      </c>
      <c r="AG39" s="122">
        <f t="shared" si="1"/>
        <v>27</v>
      </c>
      <c r="AH39" s="121">
        <f t="shared" si="2"/>
        <v>27.395228571428575</v>
      </c>
      <c r="AI39" s="25"/>
      <c r="AJ39" s="25" t="s">
        <v>2</v>
      </c>
      <c r="AK39" s="25">
        <v>50</v>
      </c>
      <c r="AL39" s="25">
        <v>15</v>
      </c>
      <c r="AN39" s="24" t="s">
        <v>716</v>
      </c>
    </row>
    <row r="40" spans="1:40" s="24" customFormat="1" ht="14.1" customHeight="1">
      <c r="A40" s="196">
        <v>320</v>
      </c>
      <c r="B40" s="190">
        <v>42815</v>
      </c>
      <c r="C40" s="191" t="s">
        <v>932</v>
      </c>
      <c r="D40" s="191"/>
      <c r="E40" s="191"/>
      <c r="F40" s="191"/>
      <c r="G40" s="192" t="s">
        <v>91</v>
      </c>
      <c r="H40" s="192" t="s">
        <v>933</v>
      </c>
      <c r="I40" s="193">
        <v>100</v>
      </c>
      <c r="J40" s="190">
        <v>42828</v>
      </c>
      <c r="K40" s="192" t="s">
        <v>10</v>
      </c>
      <c r="L40" s="192" t="s">
        <v>92</v>
      </c>
      <c r="M40" s="192" t="s">
        <v>64</v>
      </c>
      <c r="N40" s="192" t="s">
        <v>934</v>
      </c>
      <c r="O40" s="192"/>
      <c r="P40" s="25"/>
      <c r="Q40" s="194"/>
      <c r="R40" s="194"/>
      <c r="S40" s="190">
        <v>42823</v>
      </c>
      <c r="T40" s="193">
        <v>110</v>
      </c>
      <c r="U40" s="193"/>
      <c r="V40" s="193"/>
      <c r="W40" s="193"/>
      <c r="X40" s="193"/>
      <c r="Y40" s="193"/>
      <c r="Z40" s="191" t="s">
        <v>12</v>
      </c>
      <c r="AA40" s="192" t="s">
        <v>93</v>
      </c>
      <c r="AB40" s="195">
        <v>583</v>
      </c>
      <c r="AC40" s="195">
        <v>2175</v>
      </c>
      <c r="AD40" s="107">
        <f t="shared" si="3"/>
        <v>17.2</v>
      </c>
      <c r="AE40" s="107">
        <f t="shared" si="0"/>
        <v>1196.7228571428575</v>
      </c>
      <c r="AF40" s="121">
        <f t="shared" si="4"/>
        <v>27.945380952380958</v>
      </c>
      <c r="AG40" s="122">
        <f t="shared" si="1"/>
        <v>27</v>
      </c>
      <c r="AH40" s="121">
        <f t="shared" si="2"/>
        <v>27.567228571428576</v>
      </c>
      <c r="AI40" s="25"/>
      <c r="AJ40" s="25" t="s">
        <v>2</v>
      </c>
      <c r="AK40" s="25">
        <v>50</v>
      </c>
      <c r="AL40" s="25">
        <v>15</v>
      </c>
      <c r="AN40" s="24" t="s">
        <v>716</v>
      </c>
    </row>
    <row r="41" spans="1:40" s="24" customFormat="1" ht="14.1" customHeight="1">
      <c r="A41" s="196">
        <v>330</v>
      </c>
      <c r="B41" s="190">
        <v>42815</v>
      </c>
      <c r="C41" s="191" t="s">
        <v>935</v>
      </c>
      <c r="D41" s="191"/>
      <c r="E41" s="191"/>
      <c r="F41" s="191"/>
      <c r="G41" s="192" t="s">
        <v>91</v>
      </c>
      <c r="H41" s="192" t="s">
        <v>936</v>
      </c>
      <c r="I41" s="193">
        <v>100</v>
      </c>
      <c r="J41" s="190">
        <v>42828</v>
      </c>
      <c r="K41" s="192" t="s">
        <v>10</v>
      </c>
      <c r="L41" s="192" t="s">
        <v>92</v>
      </c>
      <c r="M41" s="192" t="s">
        <v>64</v>
      </c>
      <c r="N41" s="192" t="s">
        <v>937</v>
      </c>
      <c r="O41" s="192"/>
      <c r="P41" s="25"/>
      <c r="Q41" s="194"/>
      <c r="R41" s="194"/>
      <c r="S41" s="190">
        <v>42823</v>
      </c>
      <c r="T41" s="193">
        <v>110</v>
      </c>
      <c r="U41" s="193"/>
      <c r="V41" s="193"/>
      <c r="W41" s="193"/>
      <c r="X41" s="193"/>
      <c r="Y41" s="193"/>
      <c r="Z41" s="191" t="s">
        <v>12</v>
      </c>
      <c r="AA41" s="192" t="s">
        <v>93</v>
      </c>
      <c r="AB41" s="195">
        <v>623</v>
      </c>
      <c r="AC41" s="195">
        <v>2069</v>
      </c>
      <c r="AD41" s="107">
        <f t="shared" si="3"/>
        <v>17.2</v>
      </c>
      <c r="AE41" s="107">
        <f t="shared" si="0"/>
        <v>1213.9228571428575</v>
      </c>
      <c r="AF41" s="121">
        <f t="shared" si="4"/>
        <v>28.232047619047627</v>
      </c>
      <c r="AG41" s="122">
        <f t="shared" si="1"/>
        <v>28</v>
      </c>
      <c r="AH41" s="121">
        <f t="shared" si="2"/>
        <v>28.139228571428575</v>
      </c>
      <c r="AI41" s="25"/>
      <c r="AJ41" s="25" t="s">
        <v>2</v>
      </c>
      <c r="AK41" s="25">
        <v>50</v>
      </c>
      <c r="AL41" s="25">
        <v>15</v>
      </c>
      <c r="AN41" s="24" t="s">
        <v>716</v>
      </c>
    </row>
    <row r="42" spans="1:40" s="24" customFormat="1" ht="14.1" customHeight="1">
      <c r="A42" s="196">
        <v>340</v>
      </c>
      <c r="B42" s="190">
        <v>42815</v>
      </c>
      <c r="C42" s="191" t="s">
        <v>938</v>
      </c>
      <c r="D42" s="191"/>
      <c r="E42" s="191"/>
      <c r="F42" s="191"/>
      <c r="G42" s="192" t="s">
        <v>91</v>
      </c>
      <c r="H42" s="192" t="s">
        <v>939</v>
      </c>
      <c r="I42" s="193">
        <v>700</v>
      </c>
      <c r="J42" s="190">
        <v>42828</v>
      </c>
      <c r="K42" s="192" t="s">
        <v>10</v>
      </c>
      <c r="L42" s="192" t="s">
        <v>92</v>
      </c>
      <c r="M42" s="192" t="s">
        <v>64</v>
      </c>
      <c r="N42" s="192" t="s">
        <v>940</v>
      </c>
      <c r="O42" s="192"/>
      <c r="P42" s="25"/>
      <c r="Q42" s="194"/>
      <c r="R42" s="194"/>
      <c r="S42" s="190">
        <v>42823</v>
      </c>
      <c r="T42" s="193">
        <v>710</v>
      </c>
      <c r="U42" s="193"/>
      <c r="V42" s="193"/>
      <c r="W42" s="193"/>
      <c r="X42" s="193"/>
      <c r="Y42" s="193"/>
      <c r="Z42" s="191" t="s">
        <v>12</v>
      </c>
      <c r="AA42" s="192" t="s">
        <v>93</v>
      </c>
      <c r="AB42" s="195">
        <v>440</v>
      </c>
      <c r="AC42" s="195">
        <v>1075</v>
      </c>
      <c r="AD42" s="107">
        <f t="shared" si="3"/>
        <v>29.2</v>
      </c>
      <c r="AE42" s="107">
        <f t="shared" si="0"/>
        <v>1243.1228571428576</v>
      </c>
      <c r="AF42" s="121">
        <f t="shared" si="4"/>
        <v>28.718714285714292</v>
      </c>
      <c r="AG42" s="122">
        <f t="shared" si="1"/>
        <v>28</v>
      </c>
      <c r="AH42" s="121">
        <f t="shared" si="2"/>
        <v>28.431228571428576</v>
      </c>
      <c r="AI42" s="25"/>
      <c r="AJ42" s="25" t="s">
        <v>2</v>
      </c>
      <c r="AK42" s="25">
        <v>50</v>
      </c>
      <c r="AL42" s="25">
        <v>15</v>
      </c>
      <c r="AN42" s="24" t="s">
        <v>716</v>
      </c>
    </row>
    <row r="43" spans="1:40" s="24" customFormat="1" ht="14.1" customHeight="1">
      <c r="A43" s="196">
        <v>350</v>
      </c>
      <c r="B43" s="190">
        <v>42815</v>
      </c>
      <c r="C43" s="191" t="s">
        <v>941</v>
      </c>
      <c r="D43" s="191"/>
      <c r="E43" s="191"/>
      <c r="F43" s="191"/>
      <c r="G43" s="192" t="s">
        <v>91</v>
      </c>
      <c r="H43" s="192" t="s">
        <v>942</v>
      </c>
      <c r="I43" s="193">
        <v>150</v>
      </c>
      <c r="J43" s="190">
        <v>42828</v>
      </c>
      <c r="K43" s="192" t="s">
        <v>10</v>
      </c>
      <c r="L43" s="192" t="s">
        <v>92</v>
      </c>
      <c r="M43" s="192" t="s">
        <v>64</v>
      </c>
      <c r="N43" s="192" t="s">
        <v>943</v>
      </c>
      <c r="O43" s="192"/>
      <c r="P43" s="25"/>
      <c r="Q43" s="194"/>
      <c r="R43" s="194"/>
      <c r="S43" s="190">
        <v>42823</v>
      </c>
      <c r="T43" s="193">
        <v>160</v>
      </c>
      <c r="U43" s="193"/>
      <c r="V43" s="193"/>
      <c r="W43" s="193"/>
      <c r="X43" s="193"/>
      <c r="Y43" s="193"/>
      <c r="Z43" s="191" t="s">
        <v>12</v>
      </c>
      <c r="AA43" s="192" t="s">
        <v>93</v>
      </c>
      <c r="AB43" s="195">
        <v>697</v>
      </c>
      <c r="AC43" s="195">
        <v>2223</v>
      </c>
      <c r="AD43" s="107">
        <f t="shared" si="3"/>
        <v>18.2</v>
      </c>
      <c r="AE43" s="107">
        <f t="shared" si="0"/>
        <v>1261.3228571428576</v>
      </c>
      <c r="AF43" s="121">
        <f t="shared" si="4"/>
        <v>29.022047619047626</v>
      </c>
      <c r="AG43" s="122">
        <f t="shared" si="1"/>
        <v>29</v>
      </c>
      <c r="AH43" s="121">
        <f t="shared" si="2"/>
        <v>29.013228571428577</v>
      </c>
      <c r="AI43" s="25"/>
      <c r="AJ43" s="25" t="s">
        <v>2</v>
      </c>
      <c r="AK43" s="25">
        <v>50</v>
      </c>
      <c r="AL43" s="25">
        <v>15</v>
      </c>
      <c r="AN43" s="24" t="s">
        <v>716</v>
      </c>
    </row>
    <row r="44" spans="1:40" s="24" customFormat="1" ht="14.1" customHeight="1">
      <c r="A44" s="196">
        <v>360</v>
      </c>
      <c r="B44" s="190">
        <v>42817</v>
      </c>
      <c r="C44" s="191" t="s">
        <v>1014</v>
      </c>
      <c r="D44" s="191"/>
      <c r="E44" s="191"/>
      <c r="F44" s="191"/>
      <c r="G44" s="192" t="s">
        <v>63</v>
      </c>
      <c r="H44" s="192" t="s">
        <v>1015</v>
      </c>
      <c r="I44" s="193">
        <v>200</v>
      </c>
      <c r="J44" s="190">
        <v>42826</v>
      </c>
      <c r="K44" s="192" t="s">
        <v>447</v>
      </c>
      <c r="L44" s="192" t="s">
        <v>1016</v>
      </c>
      <c r="M44" s="192" t="s">
        <v>64</v>
      </c>
      <c r="N44" s="192" t="s">
        <v>1017</v>
      </c>
      <c r="O44" s="192"/>
      <c r="P44" s="25"/>
      <c r="Q44" s="194"/>
      <c r="R44" s="194"/>
      <c r="S44" s="190">
        <v>42823</v>
      </c>
      <c r="T44" s="193">
        <v>210</v>
      </c>
      <c r="U44" s="193"/>
      <c r="V44" s="193"/>
      <c r="W44" s="193"/>
      <c r="X44" s="193"/>
      <c r="Y44" s="193"/>
      <c r="Z44" s="191" t="s">
        <v>11</v>
      </c>
      <c r="AA44" s="192" t="s">
        <v>222</v>
      </c>
      <c r="AB44" s="195">
        <v>297</v>
      </c>
      <c r="AC44" s="195">
        <v>1031</v>
      </c>
      <c r="AD44" s="107">
        <f t="shared" si="3"/>
        <v>19.2</v>
      </c>
      <c r="AE44" s="107">
        <f t="shared" si="0"/>
        <v>1280.5228571428577</v>
      </c>
      <c r="AF44" s="121">
        <f t="shared" si="4"/>
        <v>29.342047619047626</v>
      </c>
      <c r="AG44" s="122">
        <f t="shared" si="1"/>
        <v>29</v>
      </c>
      <c r="AH44" s="121">
        <f t="shared" si="2"/>
        <v>29.205228571428577</v>
      </c>
      <c r="AI44" s="25"/>
      <c r="AJ44" s="25" t="s">
        <v>2</v>
      </c>
      <c r="AK44" s="25">
        <v>50</v>
      </c>
      <c r="AL44" s="25">
        <v>15</v>
      </c>
    </row>
    <row r="45" spans="1:40" s="24" customFormat="1" ht="14.1" customHeight="1">
      <c r="A45" s="196">
        <v>370</v>
      </c>
      <c r="B45" s="190">
        <v>42817</v>
      </c>
      <c r="C45" s="191" t="s">
        <v>1013</v>
      </c>
      <c r="D45" s="191"/>
      <c r="E45" s="191"/>
      <c r="F45" s="191"/>
      <c r="G45" s="192" t="s">
        <v>63</v>
      </c>
      <c r="H45" s="192" t="s">
        <v>299</v>
      </c>
      <c r="I45" s="193">
        <v>240</v>
      </c>
      <c r="J45" s="190">
        <v>42826</v>
      </c>
      <c r="K45" s="192" t="s">
        <v>221</v>
      </c>
      <c r="L45" s="192" t="s">
        <v>213</v>
      </c>
      <c r="M45" s="192" t="s">
        <v>64</v>
      </c>
      <c r="N45" s="192" t="s">
        <v>300</v>
      </c>
      <c r="O45" s="192"/>
      <c r="P45" s="25"/>
      <c r="Q45" s="194"/>
      <c r="R45" s="194"/>
      <c r="S45" s="190">
        <v>42823</v>
      </c>
      <c r="T45" s="193">
        <v>250</v>
      </c>
      <c r="U45" s="193"/>
      <c r="V45" s="193"/>
      <c r="W45" s="193"/>
      <c r="X45" s="193"/>
      <c r="Y45" s="193"/>
      <c r="Z45" s="191" t="s">
        <v>11</v>
      </c>
      <c r="AA45" s="192" t="s">
        <v>222</v>
      </c>
      <c r="AB45" s="195">
        <v>297</v>
      </c>
      <c r="AC45" s="195">
        <v>1031</v>
      </c>
      <c r="AD45" s="107">
        <f t="shared" si="3"/>
        <v>20</v>
      </c>
      <c r="AE45" s="107">
        <f t="shared" si="0"/>
        <v>1300.5228571428577</v>
      </c>
      <c r="AF45" s="121">
        <f t="shared" si="4"/>
        <v>29.675380952380962</v>
      </c>
      <c r="AG45" s="122">
        <f t="shared" si="1"/>
        <v>29</v>
      </c>
      <c r="AH45" s="121">
        <f t="shared" si="2"/>
        <v>29.405228571428577</v>
      </c>
      <c r="AI45" s="25"/>
      <c r="AJ45" s="25" t="s">
        <v>2</v>
      </c>
      <c r="AK45" s="25">
        <v>50</v>
      </c>
      <c r="AL45" s="25">
        <v>15</v>
      </c>
    </row>
    <row r="46" spans="1:40" s="24" customFormat="1" ht="14.1" customHeight="1">
      <c r="A46" s="196">
        <v>380</v>
      </c>
      <c r="B46" s="190">
        <v>42817</v>
      </c>
      <c r="C46" s="191" t="s">
        <v>1018</v>
      </c>
      <c r="D46" s="191"/>
      <c r="E46" s="191"/>
      <c r="F46" s="191"/>
      <c r="G46" s="192" t="s">
        <v>63</v>
      </c>
      <c r="H46" s="192" t="s">
        <v>302</v>
      </c>
      <c r="I46" s="193">
        <v>1000</v>
      </c>
      <c r="J46" s="190">
        <v>42826</v>
      </c>
      <c r="K46" s="192" t="s">
        <v>10</v>
      </c>
      <c r="L46" s="192" t="s">
        <v>64</v>
      </c>
      <c r="M46" s="192" t="s">
        <v>64</v>
      </c>
      <c r="N46" s="192" t="s">
        <v>303</v>
      </c>
      <c r="O46" s="192"/>
      <c r="P46" s="25"/>
      <c r="Q46" s="194"/>
      <c r="R46" s="194"/>
      <c r="S46" s="190">
        <v>42823</v>
      </c>
      <c r="T46" s="193">
        <v>1010</v>
      </c>
      <c r="U46" s="193"/>
      <c r="V46" s="193"/>
      <c r="W46" s="193"/>
      <c r="X46" s="193"/>
      <c r="Y46" s="193"/>
      <c r="Z46" s="191" t="s">
        <v>11</v>
      </c>
      <c r="AA46" s="192" t="s">
        <v>222</v>
      </c>
      <c r="AB46" s="195">
        <v>297</v>
      </c>
      <c r="AC46" s="195">
        <v>1031</v>
      </c>
      <c r="AD46" s="107">
        <f t="shared" si="3"/>
        <v>35.200000000000003</v>
      </c>
      <c r="AE46" s="107">
        <f t="shared" si="0"/>
        <v>1335.7228571428577</v>
      </c>
      <c r="AF46" s="121">
        <f t="shared" si="4"/>
        <v>30.262047619047628</v>
      </c>
      <c r="AG46" s="122">
        <f t="shared" si="1"/>
        <v>30</v>
      </c>
      <c r="AH46" s="121">
        <f t="shared" si="2"/>
        <v>30.157228571428575</v>
      </c>
      <c r="AI46" s="25"/>
      <c r="AJ46" s="25" t="s">
        <v>2</v>
      </c>
      <c r="AK46" s="25">
        <v>50</v>
      </c>
      <c r="AL46" s="25">
        <v>15</v>
      </c>
    </row>
    <row r="47" spans="1:40" s="24" customFormat="1" ht="14.1" customHeight="1">
      <c r="A47" s="196">
        <v>390</v>
      </c>
      <c r="B47" s="190">
        <v>42819</v>
      </c>
      <c r="C47" s="191" t="s">
        <v>1054</v>
      </c>
      <c r="D47" s="191"/>
      <c r="E47" s="191"/>
      <c r="F47" s="191"/>
      <c r="G47" s="192" t="s">
        <v>63</v>
      </c>
      <c r="H47" s="192" t="s">
        <v>140</v>
      </c>
      <c r="I47" s="193">
        <v>1000</v>
      </c>
      <c r="J47" s="190">
        <v>42826</v>
      </c>
      <c r="K47" s="192" t="s">
        <v>10</v>
      </c>
      <c r="L47" s="192" t="s">
        <v>64</v>
      </c>
      <c r="M47" s="192" t="s">
        <v>64</v>
      </c>
      <c r="N47" s="192" t="s">
        <v>141</v>
      </c>
      <c r="O47" s="192"/>
      <c r="P47" s="25"/>
      <c r="Q47" s="194"/>
      <c r="R47" s="194"/>
      <c r="S47" s="190">
        <v>42823</v>
      </c>
      <c r="T47" s="193">
        <v>1010</v>
      </c>
      <c r="U47" s="193"/>
      <c r="V47" s="193"/>
      <c r="W47" s="193"/>
      <c r="X47" s="193"/>
      <c r="Y47" s="193"/>
      <c r="Z47" s="191" t="s">
        <v>11</v>
      </c>
      <c r="AA47" s="192" t="s">
        <v>109</v>
      </c>
      <c r="AB47" s="195">
        <v>531</v>
      </c>
      <c r="AC47" s="195">
        <v>1845</v>
      </c>
      <c r="AD47" s="107">
        <f t="shared" si="3"/>
        <v>35.200000000000003</v>
      </c>
      <c r="AE47" s="107">
        <f t="shared" si="0"/>
        <v>1370.9228571428578</v>
      </c>
      <c r="AF47" s="121">
        <f t="shared" si="4"/>
        <v>30.848714285714298</v>
      </c>
      <c r="AG47" s="122">
        <f t="shared" si="1"/>
        <v>30</v>
      </c>
      <c r="AH47" s="121">
        <f t="shared" si="2"/>
        <v>30.509228571428579</v>
      </c>
      <c r="AI47" s="25"/>
      <c r="AJ47" s="25" t="s">
        <v>2</v>
      </c>
      <c r="AK47" s="25">
        <v>50</v>
      </c>
      <c r="AL47" s="25">
        <v>15</v>
      </c>
    </row>
    <row r="48" spans="1:40" s="24" customFormat="1" ht="14.1" customHeight="1">
      <c r="A48" s="196" t="s">
        <v>69</v>
      </c>
      <c r="B48" s="190">
        <v>42798</v>
      </c>
      <c r="C48" s="191" t="s">
        <v>403</v>
      </c>
      <c r="D48" s="191"/>
      <c r="E48" s="191"/>
      <c r="F48" s="191"/>
      <c r="G48" s="192" t="s">
        <v>129</v>
      </c>
      <c r="H48" s="192" t="s">
        <v>130</v>
      </c>
      <c r="I48" s="193">
        <v>1000</v>
      </c>
      <c r="J48" s="190">
        <v>42826</v>
      </c>
      <c r="K48" s="192" t="s">
        <v>6</v>
      </c>
      <c r="L48" s="192" t="s">
        <v>64</v>
      </c>
      <c r="M48" s="192" t="s">
        <v>64</v>
      </c>
      <c r="N48" s="192" t="s">
        <v>131</v>
      </c>
      <c r="O48" s="192"/>
      <c r="P48" s="25"/>
      <c r="Q48" s="194"/>
      <c r="R48" s="194"/>
      <c r="S48" s="190">
        <v>42822</v>
      </c>
      <c r="T48" s="193">
        <v>1005</v>
      </c>
      <c r="U48" s="193"/>
      <c r="V48" s="193"/>
      <c r="W48" s="193"/>
      <c r="X48" s="193"/>
      <c r="Y48" s="193"/>
      <c r="Z48" s="191" t="s">
        <v>12</v>
      </c>
      <c r="AA48" s="192" t="s">
        <v>68</v>
      </c>
      <c r="AB48" s="195">
        <v>450</v>
      </c>
      <c r="AC48" s="195">
        <v>1525</v>
      </c>
      <c r="AD48" s="107">
        <f t="shared" si="3"/>
        <v>35.1</v>
      </c>
      <c r="AE48" s="107">
        <f t="shared" si="0"/>
        <v>1406.0228571428577</v>
      </c>
      <c r="AF48" s="121">
        <f t="shared" si="4"/>
        <v>31.433714285714295</v>
      </c>
      <c r="AG48" s="122">
        <f t="shared" si="1"/>
        <v>31</v>
      </c>
      <c r="AH48" s="121">
        <f t="shared" si="2"/>
        <v>31.260228571428577</v>
      </c>
      <c r="AI48" s="25"/>
      <c r="AJ48" s="25" t="s">
        <v>65</v>
      </c>
      <c r="AK48" s="25">
        <v>50</v>
      </c>
      <c r="AL48" s="25">
        <v>15</v>
      </c>
    </row>
    <row r="49" spans="1:186" s="9" customFormat="1" ht="12.75" customHeight="1">
      <c r="A49" s="3"/>
      <c r="B49" s="4"/>
      <c r="C49" s="14"/>
      <c r="D49" s="5"/>
      <c r="E49" s="3"/>
      <c r="F49" s="3"/>
      <c r="G49" s="1"/>
      <c r="H49" s="1"/>
      <c r="I49" s="3">
        <f>SUM(I10:I48)</f>
        <v>26856</v>
      </c>
      <c r="J49" s="4"/>
      <c r="K49" s="1"/>
      <c r="L49" s="1"/>
      <c r="M49" s="1"/>
      <c r="N49" s="14"/>
      <c r="O49" s="1"/>
      <c r="P49" s="1"/>
      <c r="Q49" s="1"/>
      <c r="R49" s="1"/>
      <c r="S49" s="4"/>
      <c r="T49" s="3">
        <f>SUM(T10:T48)</f>
        <v>28529</v>
      </c>
      <c r="U49" s="3"/>
      <c r="V49" s="3"/>
      <c r="W49" s="3"/>
      <c r="X49" s="3"/>
      <c r="Y49" s="12"/>
      <c r="Z49" s="3"/>
      <c r="AA49" s="6"/>
      <c r="AB49" s="14"/>
      <c r="AC49" s="7"/>
      <c r="AD49" s="11">
        <f>SUM(AD7:AD48)</f>
        <v>1406.0228571428577</v>
      </c>
      <c r="AE49" s="11"/>
      <c r="AF49" s="126"/>
      <c r="AG49" s="127"/>
      <c r="AH49" s="11">
        <f>AD49/60</f>
        <v>23.433714285714295</v>
      </c>
      <c r="AI49" s="8"/>
      <c r="AJ49" s="23"/>
      <c r="AK49" s="2"/>
      <c r="AL49" s="2"/>
      <c r="GD49" s="10"/>
    </row>
    <row r="50" spans="1:186" ht="12.75" customHeight="1" thickBot="1">
      <c r="A50" s="128" t="s">
        <v>3</v>
      </c>
      <c r="B50" s="129"/>
      <c r="C50" s="129"/>
      <c r="D50" s="130"/>
      <c r="E50" s="130"/>
      <c r="F50" s="131"/>
      <c r="G50" s="129"/>
      <c r="H50" s="132"/>
      <c r="I50" s="132"/>
      <c r="J50" s="133"/>
      <c r="K50" s="133" t="s">
        <v>4</v>
      </c>
      <c r="L50" s="134"/>
      <c r="M50" s="135"/>
      <c r="N50" s="135"/>
      <c r="O50" s="135"/>
      <c r="P50" s="135"/>
      <c r="Q50" s="135"/>
      <c r="R50" s="135"/>
      <c r="S50" s="136"/>
      <c r="T50" s="137"/>
      <c r="U50" s="20"/>
      <c r="V50" s="20"/>
      <c r="W50" s="138"/>
      <c r="X50" s="139"/>
      <c r="Y50" s="140"/>
      <c r="Z50" s="141"/>
      <c r="AA50" s="135"/>
      <c r="AB50" s="135"/>
      <c r="AC50" s="135"/>
      <c r="AD50" s="142"/>
      <c r="AE50" s="143"/>
      <c r="AF50" s="143"/>
      <c r="AG50" s="144"/>
      <c r="AH50" s="145"/>
      <c r="AI50" s="146"/>
      <c r="AJ50" s="147"/>
      <c r="AK50" s="148"/>
      <c r="AL50" s="35"/>
      <c r="AM50" s="22"/>
      <c r="AN50" s="22"/>
      <c r="AO50" s="22"/>
      <c r="AP50" s="22"/>
      <c r="AQ50" s="22"/>
      <c r="AR50" s="22"/>
      <c r="AS50" s="22"/>
      <c r="AT50" s="22"/>
      <c r="AU50" s="22"/>
    </row>
    <row r="51" spans="1:186" s="149" customFormat="1" ht="18" customHeight="1" thickBot="1">
      <c r="A51" s="887" t="s">
        <v>5</v>
      </c>
      <c r="B51" s="888"/>
      <c r="C51" s="888"/>
      <c r="D51" s="888"/>
      <c r="E51" s="888"/>
      <c r="F51" s="888"/>
      <c r="G51" s="888"/>
      <c r="H51" s="888"/>
      <c r="I51" s="888"/>
      <c r="J51" s="888"/>
      <c r="K51" s="888"/>
      <c r="L51" s="888"/>
      <c r="M51" s="888"/>
      <c r="N51" s="888"/>
      <c r="O51" s="888"/>
      <c r="P51" s="888"/>
      <c r="Q51" s="888"/>
      <c r="R51" s="888"/>
      <c r="S51" s="888"/>
      <c r="T51" s="888"/>
      <c r="U51" s="888"/>
      <c r="V51" s="888"/>
      <c r="W51" s="888"/>
      <c r="X51" s="888"/>
      <c r="Y51" s="888"/>
      <c r="Z51" s="888"/>
      <c r="AA51" s="888"/>
      <c r="AB51" s="888"/>
      <c r="AC51" s="888"/>
      <c r="AD51" s="888"/>
      <c r="AE51" s="888"/>
      <c r="AF51" s="888"/>
      <c r="AG51" s="888"/>
      <c r="AH51" s="888"/>
      <c r="AI51" s="888"/>
      <c r="AJ51" s="888"/>
      <c r="AK51" s="888"/>
      <c r="AL51" s="889"/>
    </row>
    <row r="52" spans="1:186" ht="5.25" customHeight="1">
      <c r="A52" s="150"/>
      <c r="H52" s="151"/>
      <c r="I52" s="151"/>
      <c r="J52" s="151"/>
      <c r="K52" s="152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53"/>
      <c r="Z52" s="151"/>
      <c r="AA52" s="154"/>
      <c r="AB52" s="154"/>
      <c r="AC52" s="154"/>
      <c r="AD52" s="155"/>
      <c r="AE52" s="151"/>
      <c r="AF52" s="151"/>
      <c r="AG52" s="151"/>
      <c r="AH52" s="151"/>
      <c r="AI52" s="151"/>
      <c r="AJ52" s="151"/>
    </row>
    <row r="53" spans="1:186" ht="14.25" customHeight="1">
      <c r="A53" s="210"/>
      <c r="T53" s="22"/>
      <c r="U53" s="22"/>
      <c r="V53" s="22"/>
      <c r="W53" s="156"/>
      <c r="X53" s="156"/>
      <c r="Y53" s="157"/>
      <c r="AB53" s="158" t="s">
        <v>160</v>
      </c>
    </row>
    <row r="54" spans="1:186" ht="15" customHeight="1">
      <c r="H54" s="58" t="s">
        <v>455</v>
      </c>
      <c r="S54" s="58" t="s">
        <v>457</v>
      </c>
      <c r="Y54" s="15"/>
      <c r="AO54" s="22"/>
      <c r="AP54" s="22"/>
    </row>
    <row r="55" spans="1:186" s="179" customFormat="1" ht="9.75" customHeight="1">
      <c r="H55" s="886"/>
      <c r="I55" s="886"/>
      <c r="S55" s="886" t="s">
        <v>61</v>
      </c>
      <c r="T55" s="886"/>
      <c r="U55" s="886"/>
      <c r="V55" s="886"/>
      <c r="W55" s="886"/>
      <c r="X55" s="886"/>
      <c r="Y55" s="886"/>
      <c r="Z55" s="886"/>
      <c r="AA55" s="180"/>
      <c r="AB55" s="180"/>
      <c r="AC55" s="180"/>
      <c r="AN55" s="181"/>
      <c r="AO55" s="181"/>
    </row>
    <row r="56" spans="1:186" ht="19.5" customHeight="1">
      <c r="A56" s="58"/>
      <c r="B56" s="58"/>
      <c r="H56" s="58" t="s">
        <v>456</v>
      </c>
      <c r="N56" s="58"/>
      <c r="S56" s="210" t="s">
        <v>1149</v>
      </c>
      <c r="T56" s="58"/>
      <c r="U56" s="58"/>
      <c r="Y56" s="15"/>
      <c r="AO56" s="22"/>
      <c r="AP56" s="22"/>
    </row>
  </sheetData>
  <mergeCells count="10">
    <mergeCell ref="A51:AL51"/>
    <mergeCell ref="H55:I55"/>
    <mergeCell ref="S55:Z55"/>
    <mergeCell ref="A2:AC2"/>
    <mergeCell ref="D4:E5"/>
    <mergeCell ref="G4:G5"/>
    <mergeCell ref="H4:H5"/>
    <mergeCell ref="K4:M4"/>
    <mergeCell ref="P4:R4"/>
    <mergeCell ref="AB4:AC4"/>
  </mergeCells>
  <conditionalFormatting sqref="C49:C53 C57:C65536">
    <cfRule type="duplicateValues" dxfId="1493" priority="238" stopIfTrue="1"/>
  </conditionalFormatting>
  <conditionalFormatting sqref="C49:C53 C1:C7 C57:C65536">
    <cfRule type="duplicateValues" dxfId="1492" priority="239" stopIfTrue="1"/>
  </conditionalFormatting>
  <conditionalFormatting sqref="C49:C53 C1:C7 C57:C65536">
    <cfRule type="duplicateValues" dxfId="1491" priority="240" stopIfTrue="1"/>
    <cfRule type="duplicateValues" dxfId="1490" priority="241" stopIfTrue="1"/>
  </conditionalFormatting>
  <conditionalFormatting sqref="C54:C56">
    <cfRule type="duplicateValues" dxfId="1489" priority="172" stopIfTrue="1"/>
    <cfRule type="duplicateValues" dxfId="1488" priority="173" stopIfTrue="1"/>
  </conditionalFormatting>
  <conditionalFormatting sqref="C54:C56">
    <cfRule type="duplicateValues" dxfId="1487" priority="174" stopIfTrue="1"/>
  </conditionalFormatting>
  <conditionalFormatting sqref="C54:C56">
    <cfRule type="duplicateValues" dxfId="1486" priority="175" stopIfTrue="1"/>
  </conditionalFormatting>
  <conditionalFormatting sqref="C54:C56">
    <cfRule type="duplicateValues" dxfId="1485" priority="176" stopIfTrue="1"/>
    <cfRule type="duplicateValues" dxfId="1484" priority="177" stopIfTrue="1"/>
  </conditionalFormatting>
  <conditionalFormatting sqref="C16">
    <cfRule type="duplicateValues" dxfId="1483" priority="157" stopIfTrue="1"/>
  </conditionalFormatting>
  <conditionalFormatting sqref="C16">
    <cfRule type="duplicateValues" dxfId="1482" priority="158" stopIfTrue="1"/>
    <cfRule type="duplicateValues" dxfId="1481" priority="159" stopIfTrue="1"/>
  </conditionalFormatting>
  <conditionalFormatting sqref="AJ16">
    <cfRule type="duplicateValues" dxfId="1480" priority="154" stopIfTrue="1"/>
  </conditionalFormatting>
  <conditionalFormatting sqref="AJ16">
    <cfRule type="duplicateValues" dxfId="1479" priority="155" stopIfTrue="1"/>
    <cfRule type="duplicateValues" dxfId="1478" priority="156" stopIfTrue="1"/>
  </conditionalFormatting>
  <conditionalFormatting sqref="AI39:AL43 BJ39:BK43 BS39:BS43 AR39:AU43 BA39:BD43 C39:AC43">
    <cfRule type="duplicateValues" dxfId="1477" priority="148" stopIfTrue="1"/>
  </conditionalFormatting>
  <conditionalFormatting sqref="AI39:AL43 BJ39:BK43 BS39:BS43 AR39:AU43 BA39:BD43 C39:AC43">
    <cfRule type="duplicateValues" dxfId="1476" priority="149" stopIfTrue="1"/>
    <cfRule type="duplicateValues" dxfId="1475" priority="150" stopIfTrue="1"/>
  </conditionalFormatting>
  <conditionalFormatting sqref="BT39:BT43">
    <cfRule type="duplicateValues" dxfId="1474" priority="151" stopIfTrue="1"/>
  </conditionalFormatting>
  <conditionalFormatting sqref="BT39:BT43">
    <cfRule type="duplicateValues" dxfId="1473" priority="152" stopIfTrue="1"/>
    <cfRule type="duplicateValues" dxfId="1472" priority="153" stopIfTrue="1"/>
  </conditionalFormatting>
  <conditionalFormatting sqref="AI44:AL46 BJ44:BK46 BS44:BS46 BA44:BD46 C44:AC46 AR44:AU46">
    <cfRule type="duplicateValues" dxfId="1471" priority="136" stopIfTrue="1"/>
  </conditionalFormatting>
  <conditionalFormatting sqref="AI44:AL46 BJ44:BK46 BS44:BS46 BA44:BD46 C44:AC46 AR44:AU46">
    <cfRule type="duplicateValues" dxfId="1470" priority="137" stopIfTrue="1"/>
    <cfRule type="duplicateValues" dxfId="1469" priority="138" stopIfTrue="1"/>
  </conditionalFormatting>
  <conditionalFormatting sqref="BT44:BT46">
    <cfRule type="duplicateValues" dxfId="1468" priority="139" stopIfTrue="1"/>
  </conditionalFormatting>
  <conditionalFormatting sqref="BT44:BT46">
    <cfRule type="duplicateValues" dxfId="1467" priority="140" stopIfTrue="1"/>
    <cfRule type="duplicateValues" dxfId="1466" priority="141" stopIfTrue="1"/>
  </conditionalFormatting>
  <conditionalFormatting sqref="BI34:BL34 CA34 BR34:BS34 C34:AC34 AZ34:BC34 AI34:AT34">
    <cfRule type="duplicateValues" dxfId="1465" priority="130" stopIfTrue="1"/>
  </conditionalFormatting>
  <conditionalFormatting sqref="BI34:BL34 CA34 BR34:BS34 C34:AC34 AZ34:BC34 AI34:AT34">
    <cfRule type="duplicateValues" dxfId="1464" priority="131" stopIfTrue="1"/>
    <cfRule type="duplicateValues" dxfId="1463" priority="132" stopIfTrue="1"/>
  </conditionalFormatting>
  <conditionalFormatting sqref="CB34">
    <cfRule type="duplicateValues" dxfId="1462" priority="133" stopIfTrue="1"/>
  </conditionalFormatting>
  <conditionalFormatting sqref="CB34">
    <cfRule type="duplicateValues" dxfId="1461" priority="134" stopIfTrue="1"/>
    <cfRule type="duplicateValues" dxfId="1460" priority="135" stopIfTrue="1"/>
  </conditionalFormatting>
  <conditionalFormatting sqref="BI35:BL35 AZ35:BC35 CA35 BR35:BS35 C35:AC35 AI35:AT35">
    <cfRule type="duplicateValues" dxfId="1459" priority="124" stopIfTrue="1"/>
  </conditionalFormatting>
  <conditionalFormatting sqref="BI35:BL35 AZ35:BC35 CA35 BR35:BS35 C35:AC35 AI35:AT35">
    <cfRule type="duplicateValues" dxfId="1458" priority="125" stopIfTrue="1"/>
    <cfRule type="duplicateValues" dxfId="1457" priority="126" stopIfTrue="1"/>
  </conditionalFormatting>
  <conditionalFormatting sqref="CB35">
    <cfRule type="duplicateValues" dxfId="1456" priority="127" stopIfTrue="1"/>
  </conditionalFormatting>
  <conditionalFormatting sqref="CB35">
    <cfRule type="duplicateValues" dxfId="1455" priority="128" stopIfTrue="1"/>
    <cfRule type="duplicateValues" dxfId="1454" priority="129" stopIfTrue="1"/>
  </conditionalFormatting>
  <conditionalFormatting sqref="BJ33:BK33 BS33 AR33:AU33 BA33:BD33 C33:AC33 AI33:AL33">
    <cfRule type="duplicateValues" dxfId="1453" priority="82" stopIfTrue="1"/>
  </conditionalFormatting>
  <conditionalFormatting sqref="BJ33:BK33 BS33 AR33:AU33 BA33:BD33 C33:AC33 AI33:AL33">
    <cfRule type="duplicateValues" dxfId="1452" priority="83" stopIfTrue="1"/>
    <cfRule type="duplicateValues" dxfId="1451" priority="84" stopIfTrue="1"/>
  </conditionalFormatting>
  <conditionalFormatting sqref="BT33">
    <cfRule type="duplicateValues" dxfId="1450" priority="85" stopIfTrue="1"/>
  </conditionalFormatting>
  <conditionalFormatting sqref="BT33">
    <cfRule type="duplicateValues" dxfId="1449" priority="86" stopIfTrue="1"/>
    <cfRule type="duplicateValues" dxfId="1448" priority="87" stopIfTrue="1"/>
  </conditionalFormatting>
  <conditionalFormatting sqref="BJ32:BK32 BS32 AR32:AU32 BA32:BD32 C32:AC32 AI32:AL32">
    <cfRule type="duplicateValues" dxfId="1447" priority="76" stopIfTrue="1"/>
  </conditionalFormatting>
  <conditionalFormatting sqref="BJ32:BK32 BS32 AR32:AU32 BA32:BD32 C32:AC32 AI32:AL32">
    <cfRule type="duplicateValues" dxfId="1446" priority="77" stopIfTrue="1"/>
    <cfRule type="duplicateValues" dxfId="1445" priority="78" stopIfTrue="1"/>
  </conditionalFormatting>
  <conditionalFormatting sqref="BT32">
    <cfRule type="duplicateValues" dxfId="1444" priority="79" stopIfTrue="1"/>
  </conditionalFormatting>
  <conditionalFormatting sqref="BT32">
    <cfRule type="duplicateValues" dxfId="1443" priority="80" stopIfTrue="1"/>
    <cfRule type="duplicateValues" dxfId="1442" priority="81" stopIfTrue="1"/>
  </conditionalFormatting>
  <conditionalFormatting sqref="C10:AC10 BA10:BD10 AR10:AU10 BS10 BJ10:BK10 AI10:AL10">
    <cfRule type="duplicateValues" dxfId="1441" priority="70" stopIfTrue="1"/>
  </conditionalFormatting>
  <conditionalFormatting sqref="C10:AC10 BA10:BD10 AR10:AU10 BS10 BJ10:BK10 AI10:AL10">
    <cfRule type="duplicateValues" dxfId="1440" priority="71" stopIfTrue="1"/>
    <cfRule type="duplicateValues" dxfId="1439" priority="72" stopIfTrue="1"/>
  </conditionalFormatting>
  <conditionalFormatting sqref="BT10">
    <cfRule type="duplicateValues" dxfId="1438" priority="73" stopIfTrue="1"/>
  </conditionalFormatting>
  <conditionalFormatting sqref="BT10">
    <cfRule type="duplicateValues" dxfId="1437" priority="74" stopIfTrue="1"/>
    <cfRule type="duplicateValues" dxfId="1436" priority="75" stopIfTrue="1"/>
  </conditionalFormatting>
  <conditionalFormatting sqref="AI26:AT27 CA17 BR17:BS17 BI17:BL17 AZ17:BC17 C17:AC17 AI17:AT17 C26:AC27 AZ26:BC27 BI26:BL27 BR26:BS27 CA26:CA27">
    <cfRule type="duplicateValues" dxfId="1435" priority="64" stopIfTrue="1"/>
  </conditionalFormatting>
  <conditionalFormatting sqref="AI26:AT27 CA17 BR17:BS17 BI17:BL17 AZ17:BC17 C17:AC17 AI17:AT17 C26:AC27 AZ26:BC27 BI26:BL27 BR26:BS27 CA26:CA27">
    <cfRule type="duplicateValues" dxfId="1434" priority="65" stopIfTrue="1"/>
    <cfRule type="duplicateValues" dxfId="1433" priority="66" stopIfTrue="1"/>
  </conditionalFormatting>
  <conditionalFormatting sqref="CB26:CB27 CB17">
    <cfRule type="duplicateValues" dxfId="1432" priority="67" stopIfTrue="1"/>
  </conditionalFormatting>
  <conditionalFormatting sqref="CB26:CB27 CB17">
    <cfRule type="duplicateValues" dxfId="1431" priority="68" stopIfTrue="1"/>
    <cfRule type="duplicateValues" dxfId="1430" priority="69" stopIfTrue="1"/>
  </conditionalFormatting>
  <conditionalFormatting sqref="BR47:BS47 CA47 BI47:BL47 C47:AC47 AZ47:BC47 AI47:AT47">
    <cfRule type="duplicateValues" dxfId="1429" priority="58" stopIfTrue="1"/>
  </conditionalFormatting>
  <conditionalFormatting sqref="BR47:BS47 CA47 BI47:BL47 C47:AC47 AZ47:BC47 AI47:AT47">
    <cfRule type="duplicateValues" dxfId="1428" priority="59" stopIfTrue="1"/>
    <cfRule type="duplicateValues" dxfId="1427" priority="60" stopIfTrue="1"/>
  </conditionalFormatting>
  <conditionalFormatting sqref="CB47">
    <cfRule type="duplicateValues" dxfId="1426" priority="61" stopIfTrue="1"/>
  </conditionalFormatting>
  <conditionalFormatting sqref="CB47">
    <cfRule type="duplicateValues" dxfId="1425" priority="62" stopIfTrue="1"/>
    <cfRule type="duplicateValues" dxfId="1424" priority="63" stopIfTrue="1"/>
  </conditionalFormatting>
  <conditionalFormatting sqref="AI11:AL11 C11:AC11 AR11:AU11 BA11:BD11 BS11 BJ11:BK11">
    <cfRule type="duplicateValues" dxfId="1423" priority="52" stopIfTrue="1"/>
  </conditionalFormatting>
  <conditionalFormatting sqref="AI11:AL11 C11:AC11 AR11:AU11 BA11:BD11 BS11 BJ11:BK11">
    <cfRule type="duplicateValues" dxfId="1422" priority="53" stopIfTrue="1"/>
    <cfRule type="duplicateValues" dxfId="1421" priority="54" stopIfTrue="1"/>
  </conditionalFormatting>
  <conditionalFormatting sqref="BT11">
    <cfRule type="duplicateValues" dxfId="1420" priority="55" stopIfTrue="1"/>
  </conditionalFormatting>
  <conditionalFormatting sqref="BT11">
    <cfRule type="duplicateValues" dxfId="1419" priority="56" stopIfTrue="1"/>
    <cfRule type="duplicateValues" dxfId="1418" priority="57" stopIfTrue="1"/>
  </conditionalFormatting>
  <conditionalFormatting sqref="CA19:CA25 BR19:BS25 AZ19:BC25 BI19:BL25 C19:AC25 AI19:AT25">
    <cfRule type="duplicateValues" dxfId="1417" priority="46" stopIfTrue="1"/>
  </conditionalFormatting>
  <conditionalFormatting sqref="CA19:CA25 BR19:BS25 AZ19:BC25 BI19:BL25 C19:AC25 AI19:AT25">
    <cfRule type="duplicateValues" dxfId="1416" priority="47" stopIfTrue="1"/>
    <cfRule type="duplicateValues" dxfId="1415" priority="48" stopIfTrue="1"/>
  </conditionalFormatting>
  <conditionalFormatting sqref="CB19:CB25">
    <cfRule type="duplicateValues" dxfId="1414" priority="49" stopIfTrue="1"/>
  </conditionalFormatting>
  <conditionalFormatting sqref="CB19:CB25">
    <cfRule type="duplicateValues" dxfId="1413" priority="50" stopIfTrue="1"/>
    <cfRule type="duplicateValues" dxfId="1412" priority="51" stopIfTrue="1"/>
  </conditionalFormatting>
  <conditionalFormatting sqref="CA38 BR38:BS38 BI38:BL38 C38:AC38 AZ38:BC38 AI38:AT38">
    <cfRule type="duplicateValues" dxfId="1411" priority="40" stopIfTrue="1"/>
  </conditionalFormatting>
  <conditionalFormatting sqref="CA38 BR38:BS38 BI38:BL38 C38:AC38 AZ38:BC38 AI38:AT38">
    <cfRule type="duplicateValues" dxfId="1410" priority="41" stopIfTrue="1"/>
    <cfRule type="duplicateValues" dxfId="1409" priority="42" stopIfTrue="1"/>
  </conditionalFormatting>
  <conditionalFormatting sqref="CB38">
    <cfRule type="duplicateValues" dxfId="1408" priority="43" stopIfTrue="1"/>
  </conditionalFormatting>
  <conditionalFormatting sqref="CB38">
    <cfRule type="duplicateValues" dxfId="1407" priority="44" stopIfTrue="1"/>
    <cfRule type="duplicateValues" dxfId="1406" priority="45" stopIfTrue="1"/>
  </conditionalFormatting>
  <conditionalFormatting sqref="CA12:CA15 BR12:BS15 AZ12:BC15 BI12:BL15 C12:AC15 AI12:AT15">
    <cfRule type="duplicateValues" dxfId="1405" priority="28" stopIfTrue="1"/>
  </conditionalFormatting>
  <conditionalFormatting sqref="CA12:CA15 BR12:BS15 AZ12:BC15 BI12:BL15 C12:AC15 AI12:AT15">
    <cfRule type="duplicateValues" dxfId="1404" priority="29" stopIfTrue="1"/>
    <cfRule type="duplicateValues" dxfId="1403" priority="30" stopIfTrue="1"/>
  </conditionalFormatting>
  <conditionalFormatting sqref="CB12:CB15">
    <cfRule type="duplicateValues" dxfId="1402" priority="31" stopIfTrue="1"/>
  </conditionalFormatting>
  <conditionalFormatting sqref="CB12:CB15">
    <cfRule type="duplicateValues" dxfId="1401" priority="32" stopIfTrue="1"/>
    <cfRule type="duplicateValues" dxfId="1400" priority="33" stopIfTrue="1"/>
  </conditionalFormatting>
  <conditionalFormatting sqref="CA28:CA31 CA18 BR28:BS31 BR18:BS18 AZ28:BC31 AZ18:BC18 BI28:BL31 BI18:BL18 C28:AC31 C18:AC18 AI28:AT31 AI18:AT18">
    <cfRule type="duplicateValues" dxfId="1399" priority="65242" stopIfTrue="1"/>
  </conditionalFormatting>
  <conditionalFormatting sqref="CA28:CA31 CA18 BR28:BS31 BR18:BS18 AZ28:BC31 AZ18:BC18 BI28:BL31 BI18:BL18 C28:AC31 C18:AC18 AI28:AT31 AI18:AT18">
    <cfRule type="duplicateValues" dxfId="1398" priority="65254" stopIfTrue="1"/>
    <cfRule type="duplicateValues" dxfId="1397" priority="65255" stopIfTrue="1"/>
  </conditionalFormatting>
  <conditionalFormatting sqref="CB28:CB31 CB18">
    <cfRule type="duplicateValues" dxfId="1396" priority="65278" stopIfTrue="1"/>
  </conditionalFormatting>
  <conditionalFormatting sqref="CB28:CB31 CB18">
    <cfRule type="duplicateValues" dxfId="1395" priority="65280" stopIfTrue="1"/>
    <cfRule type="duplicateValues" dxfId="1394" priority="65281" stopIfTrue="1"/>
  </conditionalFormatting>
  <conditionalFormatting sqref="AJ36:AL37">
    <cfRule type="duplicateValues" dxfId="1393" priority="25" stopIfTrue="1"/>
  </conditionalFormatting>
  <conditionalFormatting sqref="AJ36:AL37">
    <cfRule type="duplicateValues" dxfId="1392" priority="26" stopIfTrue="1"/>
    <cfRule type="duplicateValues" dxfId="1391" priority="27" stopIfTrue="1"/>
  </conditionalFormatting>
  <conditionalFormatting sqref="C48:L48">
    <cfRule type="duplicateValues" dxfId="1390" priority="10" stopIfTrue="1"/>
  </conditionalFormatting>
  <conditionalFormatting sqref="C48:L48">
    <cfRule type="duplicateValues" dxfId="1389" priority="11" stopIfTrue="1"/>
    <cfRule type="duplicateValues" dxfId="1388" priority="12" stopIfTrue="1"/>
  </conditionalFormatting>
  <conditionalFormatting sqref="AJ48:AL48">
    <cfRule type="duplicateValues" dxfId="1387" priority="7" stopIfTrue="1"/>
  </conditionalFormatting>
  <conditionalFormatting sqref="AJ48:AL48">
    <cfRule type="duplicateValues" dxfId="1386" priority="8" stopIfTrue="1"/>
    <cfRule type="duplicateValues" dxfId="1385" priority="9" stopIfTrue="1"/>
  </conditionalFormatting>
  <conditionalFormatting sqref="BI8:BL9 AZ8:BC9 CA8:CA9 BR8:BS9 C8:AC9 AI8:AT9">
    <cfRule type="duplicateValues" dxfId="1384" priority="1" stopIfTrue="1"/>
  </conditionalFormatting>
  <conditionalFormatting sqref="BI8:BL9 AZ8:BC9 CA8:CA9 BR8:BS9 C8:AC9 AI8:AT9">
    <cfRule type="duplicateValues" dxfId="1383" priority="2" stopIfTrue="1"/>
    <cfRule type="duplicateValues" dxfId="1382" priority="3" stopIfTrue="1"/>
  </conditionalFormatting>
  <conditionalFormatting sqref="CB8:CB9">
    <cfRule type="duplicateValues" dxfId="1381" priority="4" stopIfTrue="1"/>
  </conditionalFormatting>
  <conditionalFormatting sqref="CB8:CB9">
    <cfRule type="duplicateValues" dxfId="1380" priority="5" stopIfTrue="1"/>
    <cfRule type="duplicateValues" dxfId="1379" priority="6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D45"/>
  <sheetViews>
    <sheetView topLeftCell="A4" zoomScale="110" zoomScaleNormal="110"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0" style="15" customWidth="1"/>
    <col min="9" max="10" width="5.85546875" style="15" customWidth="1"/>
    <col min="11" max="11" width="15.85546875" style="15" customWidth="1"/>
    <col min="12" max="12" width="8.7109375" style="15" customWidth="1"/>
    <col min="13" max="13" width="6.57031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285156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8.28515625" style="15" customWidth="1"/>
    <col min="37" max="37" width="3.42578125" style="15" customWidth="1"/>
    <col min="38" max="38" width="4.140625" style="15" customWidth="1"/>
    <col min="39" max="16384" width="9.140625" style="15"/>
  </cols>
  <sheetData>
    <row r="1" spans="1:40" ht="6" customHeight="1" thickBot="1"/>
    <row r="2" spans="1:40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40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261</v>
      </c>
      <c r="AC3" s="62"/>
      <c r="AD3" s="63"/>
      <c r="AE3" s="64"/>
      <c r="AF3" s="64"/>
      <c r="AG3" s="64"/>
      <c r="AH3" s="64"/>
      <c r="AI3" s="65"/>
      <c r="AJ3" s="66"/>
    </row>
    <row r="4" spans="1:40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40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40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>AD6+AE5</f>
        <v>0</v>
      </c>
      <c r="AF6" s="109">
        <f>(7+(AE6/60))</f>
        <v>7</v>
      </c>
      <c r="AG6" s="110">
        <f t="shared" ref="AG6:AG37" si="0">FLOOR(AF6,1)</f>
        <v>7</v>
      </c>
      <c r="AH6" s="111">
        <f>(AG6+((AF6-AG6)*60*0.01))</f>
        <v>7</v>
      </c>
      <c r="AI6" s="112"/>
      <c r="AJ6" s="113"/>
    </row>
    <row r="7" spans="1:40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>T7/AK7+AL7</f>
        <v>30</v>
      </c>
      <c r="AE7" s="107">
        <f>AD7+AE6</f>
        <v>30</v>
      </c>
      <c r="AF7" s="121">
        <f t="shared" ref="AF7:AF37" si="1">(8+(AE7/60))</f>
        <v>8.5</v>
      </c>
      <c r="AG7" s="122">
        <f t="shared" si="0"/>
        <v>8</v>
      </c>
      <c r="AH7" s="121">
        <f>(AG7+((AF7-AG7)*60*0.01))</f>
        <v>8.3000000000000007</v>
      </c>
      <c r="AI7" s="121"/>
      <c r="AJ7" s="123"/>
      <c r="AK7" s="124">
        <v>50</v>
      </c>
      <c r="AL7" s="124">
        <v>30</v>
      </c>
    </row>
    <row r="8" spans="1:40" s="24" customFormat="1" ht="18" customHeight="1">
      <c r="A8" s="183" t="s">
        <v>70</v>
      </c>
      <c r="B8" s="184">
        <v>42821</v>
      </c>
      <c r="C8" s="185" t="s">
        <v>1060</v>
      </c>
      <c r="D8" s="185"/>
      <c r="E8" s="185"/>
      <c r="F8" s="185"/>
      <c r="G8" s="186" t="s">
        <v>77</v>
      </c>
      <c r="H8" s="186" t="s">
        <v>1061</v>
      </c>
      <c r="I8" s="187">
        <v>1800</v>
      </c>
      <c r="J8" s="184">
        <v>42826</v>
      </c>
      <c r="K8" s="186" t="s">
        <v>712</v>
      </c>
      <c r="L8" s="186" t="s">
        <v>1062</v>
      </c>
      <c r="M8" s="186" t="s">
        <v>88</v>
      </c>
      <c r="N8" s="186" t="s">
        <v>1064</v>
      </c>
      <c r="O8" s="186"/>
      <c r="P8" s="25"/>
      <c r="Q8" s="188"/>
      <c r="R8" s="188"/>
      <c r="S8" s="184">
        <v>42822</v>
      </c>
      <c r="T8" s="187">
        <v>1830</v>
      </c>
      <c r="U8" s="187"/>
      <c r="V8" s="187"/>
      <c r="W8" s="187"/>
      <c r="X8" s="187"/>
      <c r="Y8" s="187"/>
      <c r="Z8" s="185" t="s">
        <v>11</v>
      </c>
      <c r="AA8" s="186" t="s">
        <v>1065</v>
      </c>
      <c r="AB8" s="189">
        <v>459</v>
      </c>
      <c r="AC8" s="189">
        <v>1097</v>
      </c>
      <c r="AD8" s="107">
        <f t="shared" ref="AD8:AD37" si="2">T8/AK8+AL8</f>
        <v>51.6</v>
      </c>
      <c r="AE8" s="107">
        <f t="shared" ref="AE8:AE37" si="3">AD8+AE7</f>
        <v>81.599999999999994</v>
      </c>
      <c r="AF8" s="121">
        <f t="shared" si="1"/>
        <v>9.36</v>
      </c>
      <c r="AG8" s="122">
        <f t="shared" si="0"/>
        <v>9</v>
      </c>
      <c r="AH8" s="121">
        <f t="shared" ref="AH8:AH37" si="4">(AG8+((AF8-AG8)*60*0.01))</f>
        <v>9.2159999999999993</v>
      </c>
      <c r="AI8" s="25"/>
      <c r="AJ8" s="25" t="s">
        <v>2</v>
      </c>
      <c r="AK8" s="25">
        <v>50</v>
      </c>
      <c r="AL8" s="25">
        <v>15</v>
      </c>
    </row>
    <row r="9" spans="1:40" s="24" customFormat="1" ht="18" customHeight="1">
      <c r="A9" s="183" t="s">
        <v>70</v>
      </c>
      <c r="B9" s="184">
        <v>42821</v>
      </c>
      <c r="C9" s="185" t="s">
        <v>1060</v>
      </c>
      <c r="D9" s="185"/>
      <c r="E9" s="185"/>
      <c r="F9" s="185"/>
      <c r="G9" s="186" t="s">
        <v>77</v>
      </c>
      <c r="H9" s="186" t="s">
        <v>1061</v>
      </c>
      <c r="I9" s="187">
        <v>1800</v>
      </c>
      <c r="J9" s="184">
        <v>42826</v>
      </c>
      <c r="K9" s="186" t="s">
        <v>1063</v>
      </c>
      <c r="L9" s="186"/>
      <c r="M9" s="186" t="s">
        <v>103</v>
      </c>
      <c r="N9" s="186" t="s">
        <v>1064</v>
      </c>
      <c r="O9" s="186"/>
      <c r="P9" s="25"/>
      <c r="Q9" s="188"/>
      <c r="R9" s="188"/>
      <c r="S9" s="184">
        <v>42822</v>
      </c>
      <c r="T9" s="187">
        <v>1830</v>
      </c>
      <c r="U9" s="187"/>
      <c r="V9" s="187"/>
      <c r="W9" s="187"/>
      <c r="X9" s="187"/>
      <c r="Y9" s="187"/>
      <c r="Z9" s="185" t="s">
        <v>11</v>
      </c>
      <c r="AA9" s="186" t="s">
        <v>1065</v>
      </c>
      <c r="AB9" s="189">
        <v>459</v>
      </c>
      <c r="AC9" s="189">
        <v>1097</v>
      </c>
      <c r="AD9" s="107">
        <f t="shared" si="2"/>
        <v>51.6</v>
      </c>
      <c r="AE9" s="107">
        <f t="shared" si="3"/>
        <v>133.19999999999999</v>
      </c>
      <c r="AF9" s="121">
        <f t="shared" si="1"/>
        <v>10.219999999999999</v>
      </c>
      <c r="AG9" s="122">
        <f t="shared" si="0"/>
        <v>10</v>
      </c>
      <c r="AH9" s="121">
        <f t="shared" si="4"/>
        <v>10.132</v>
      </c>
      <c r="AI9" s="25"/>
      <c r="AJ9" s="25" t="s">
        <v>2</v>
      </c>
      <c r="AK9" s="25">
        <v>50</v>
      </c>
      <c r="AL9" s="25">
        <v>15</v>
      </c>
    </row>
    <row r="10" spans="1:40" s="24" customFormat="1" ht="18" customHeight="1">
      <c r="A10" s="196" t="s">
        <v>69</v>
      </c>
      <c r="B10" s="190">
        <v>42819</v>
      </c>
      <c r="C10" s="191" t="s">
        <v>1059</v>
      </c>
      <c r="D10" s="191"/>
      <c r="E10" s="191"/>
      <c r="F10" s="191"/>
      <c r="G10" s="192" t="s">
        <v>63</v>
      </c>
      <c r="H10" s="192" t="s">
        <v>377</v>
      </c>
      <c r="I10" s="193">
        <v>300</v>
      </c>
      <c r="J10" s="190">
        <v>42825</v>
      </c>
      <c r="K10" s="192" t="s">
        <v>378</v>
      </c>
      <c r="L10" s="192" t="s">
        <v>64</v>
      </c>
      <c r="M10" s="192" t="s">
        <v>64</v>
      </c>
      <c r="N10" s="192" t="s">
        <v>379</v>
      </c>
      <c r="O10" s="192"/>
      <c r="P10" s="25"/>
      <c r="Q10" s="194"/>
      <c r="R10" s="194"/>
      <c r="S10" s="190">
        <v>42823</v>
      </c>
      <c r="T10" s="193">
        <v>310</v>
      </c>
      <c r="U10" s="193"/>
      <c r="V10" s="193"/>
      <c r="W10" s="193"/>
      <c r="X10" s="193"/>
      <c r="Y10" s="193"/>
      <c r="Z10" s="191" t="s">
        <v>11</v>
      </c>
      <c r="AA10" s="192" t="s">
        <v>285</v>
      </c>
      <c r="AB10" s="195">
        <v>327</v>
      </c>
      <c r="AC10" s="195">
        <v>1643</v>
      </c>
      <c r="AD10" s="107">
        <f t="shared" si="2"/>
        <v>21.2</v>
      </c>
      <c r="AE10" s="107">
        <f t="shared" si="3"/>
        <v>154.39999999999998</v>
      </c>
      <c r="AF10" s="121">
        <f t="shared" si="1"/>
        <v>10.573333333333332</v>
      </c>
      <c r="AG10" s="122">
        <f t="shared" si="0"/>
        <v>10</v>
      </c>
      <c r="AH10" s="121">
        <f t="shared" si="4"/>
        <v>10.343999999999999</v>
      </c>
      <c r="AI10" s="25"/>
      <c r="AJ10" s="25" t="s">
        <v>394</v>
      </c>
      <c r="AK10" s="25">
        <v>50</v>
      </c>
      <c r="AL10" s="25">
        <v>15</v>
      </c>
      <c r="AM10" s="24" t="s">
        <v>366</v>
      </c>
    </row>
    <row r="11" spans="1:40" s="24" customFormat="1" ht="18" customHeight="1">
      <c r="A11" s="31">
        <v>30</v>
      </c>
      <c r="B11" s="190">
        <v>42819</v>
      </c>
      <c r="C11" s="191" t="s">
        <v>1049</v>
      </c>
      <c r="D11" s="191"/>
      <c r="E11" s="191"/>
      <c r="F11" s="191"/>
      <c r="G11" s="192" t="s">
        <v>63</v>
      </c>
      <c r="H11" s="192" t="s">
        <v>1050</v>
      </c>
      <c r="I11" s="193">
        <v>623</v>
      </c>
      <c r="J11" s="190">
        <v>42826</v>
      </c>
      <c r="K11" s="192" t="s">
        <v>378</v>
      </c>
      <c r="L11" s="192" t="s">
        <v>1051</v>
      </c>
      <c r="M11" s="192" t="s">
        <v>64</v>
      </c>
      <c r="N11" s="192" t="s">
        <v>1052</v>
      </c>
      <c r="O11" s="192"/>
      <c r="P11" s="25"/>
      <c r="Q11" s="194"/>
      <c r="R11" s="194"/>
      <c r="S11" s="190">
        <v>42824</v>
      </c>
      <c r="T11" s="193">
        <v>633</v>
      </c>
      <c r="U11" s="193"/>
      <c r="V11" s="193"/>
      <c r="W11" s="193"/>
      <c r="X11" s="193"/>
      <c r="Y11" s="193"/>
      <c r="Z11" s="191" t="s">
        <v>11</v>
      </c>
      <c r="AA11" s="192" t="s">
        <v>285</v>
      </c>
      <c r="AB11" s="195">
        <v>829</v>
      </c>
      <c r="AC11" s="195">
        <v>1721</v>
      </c>
      <c r="AD11" s="107">
        <f t="shared" si="2"/>
        <v>27.66</v>
      </c>
      <c r="AE11" s="107">
        <f t="shared" si="3"/>
        <v>182.05999999999997</v>
      </c>
      <c r="AF11" s="121">
        <f t="shared" si="1"/>
        <v>11.034333333333333</v>
      </c>
      <c r="AG11" s="122">
        <f t="shared" si="0"/>
        <v>11</v>
      </c>
      <c r="AH11" s="121">
        <f t="shared" si="4"/>
        <v>11.0206</v>
      </c>
      <c r="AI11" s="25"/>
      <c r="AJ11" s="25" t="s">
        <v>394</v>
      </c>
      <c r="AK11" s="25">
        <v>50</v>
      </c>
      <c r="AL11" s="25">
        <v>15</v>
      </c>
    </row>
    <row r="12" spans="1:40" s="24" customFormat="1" ht="18" customHeight="1">
      <c r="A12" s="196">
        <v>40</v>
      </c>
      <c r="B12" s="190">
        <v>42819</v>
      </c>
      <c r="C12" s="191" t="s">
        <v>1053</v>
      </c>
      <c r="D12" s="191"/>
      <c r="E12" s="191"/>
      <c r="F12" s="191"/>
      <c r="G12" s="192" t="s">
        <v>63</v>
      </c>
      <c r="H12" s="192" t="s">
        <v>226</v>
      </c>
      <c r="I12" s="193">
        <v>200</v>
      </c>
      <c r="J12" s="190">
        <v>42826</v>
      </c>
      <c r="K12" s="192" t="s">
        <v>227</v>
      </c>
      <c r="L12" s="192" t="s">
        <v>64</v>
      </c>
      <c r="M12" s="192" t="s">
        <v>64</v>
      </c>
      <c r="N12" s="192" t="s">
        <v>228</v>
      </c>
      <c r="O12" s="192"/>
      <c r="P12" s="25"/>
      <c r="Q12" s="194"/>
      <c r="R12" s="194"/>
      <c r="S12" s="190">
        <v>42824</v>
      </c>
      <c r="T12" s="193">
        <v>210</v>
      </c>
      <c r="U12" s="193"/>
      <c r="V12" s="193"/>
      <c r="W12" s="193"/>
      <c r="X12" s="193"/>
      <c r="Y12" s="193"/>
      <c r="Z12" s="191" t="s">
        <v>11</v>
      </c>
      <c r="AA12" s="192" t="s">
        <v>229</v>
      </c>
      <c r="AB12" s="195">
        <v>531</v>
      </c>
      <c r="AC12" s="195">
        <v>1845</v>
      </c>
      <c r="AD12" s="107">
        <f t="shared" si="2"/>
        <v>19.2</v>
      </c>
      <c r="AE12" s="107">
        <f t="shared" si="3"/>
        <v>201.25999999999996</v>
      </c>
      <c r="AF12" s="121">
        <f t="shared" si="1"/>
        <v>11.354333333333333</v>
      </c>
      <c r="AG12" s="122">
        <f t="shared" si="0"/>
        <v>11</v>
      </c>
      <c r="AH12" s="121">
        <f t="shared" si="4"/>
        <v>11.2126</v>
      </c>
      <c r="AI12" s="25"/>
      <c r="AJ12" s="25" t="s">
        <v>2</v>
      </c>
      <c r="AK12" s="25">
        <v>50</v>
      </c>
      <c r="AL12" s="25">
        <v>15</v>
      </c>
    </row>
    <row r="13" spans="1:40" s="24" customFormat="1" ht="18" customHeight="1">
      <c r="A13" s="196">
        <v>50</v>
      </c>
      <c r="B13" s="190">
        <v>42821</v>
      </c>
      <c r="C13" s="191" t="s">
        <v>1078</v>
      </c>
      <c r="D13" s="191"/>
      <c r="E13" s="191"/>
      <c r="F13" s="191"/>
      <c r="G13" s="192" t="s">
        <v>1079</v>
      </c>
      <c r="H13" s="192" t="s">
        <v>1080</v>
      </c>
      <c r="I13" s="193">
        <v>220</v>
      </c>
      <c r="J13" s="190">
        <v>42826</v>
      </c>
      <c r="K13" s="192" t="s">
        <v>6</v>
      </c>
      <c r="L13" s="192" t="s">
        <v>64</v>
      </c>
      <c r="M13" s="192" t="s">
        <v>64</v>
      </c>
      <c r="N13" s="192" t="s">
        <v>1081</v>
      </c>
      <c r="O13" s="192"/>
      <c r="P13" s="25"/>
      <c r="Q13" s="194"/>
      <c r="R13" s="194"/>
      <c r="S13" s="190">
        <v>42824</v>
      </c>
      <c r="T13" s="193">
        <v>230</v>
      </c>
      <c r="U13" s="193"/>
      <c r="V13" s="193"/>
      <c r="W13" s="193"/>
      <c r="X13" s="193"/>
      <c r="Y13" s="193"/>
      <c r="Z13" s="191" t="s">
        <v>11</v>
      </c>
      <c r="AA13" s="192" t="s">
        <v>1082</v>
      </c>
      <c r="AB13" s="195">
        <v>417</v>
      </c>
      <c r="AC13" s="195">
        <v>1565</v>
      </c>
      <c r="AD13" s="107">
        <f t="shared" si="2"/>
        <v>19.600000000000001</v>
      </c>
      <c r="AE13" s="107">
        <f t="shared" si="3"/>
        <v>220.85999999999996</v>
      </c>
      <c r="AF13" s="121">
        <f t="shared" si="1"/>
        <v>11.680999999999999</v>
      </c>
      <c r="AG13" s="122">
        <f t="shared" si="0"/>
        <v>11</v>
      </c>
      <c r="AH13" s="121">
        <f t="shared" si="4"/>
        <v>11.4086</v>
      </c>
      <c r="AI13" s="25"/>
      <c r="AJ13" s="159" t="s">
        <v>2</v>
      </c>
      <c r="AK13" s="159">
        <v>50</v>
      </c>
      <c r="AL13" s="159">
        <v>15</v>
      </c>
      <c r="AM13" s="24" t="s">
        <v>1087</v>
      </c>
    </row>
    <row r="14" spans="1:40" s="24" customFormat="1" ht="18" customHeight="1">
      <c r="A14" s="168"/>
      <c r="B14" s="169"/>
      <c r="C14" s="170"/>
      <c r="D14" s="171"/>
      <c r="E14" s="172"/>
      <c r="F14" s="172"/>
      <c r="G14" s="173"/>
      <c r="H14" s="173"/>
      <c r="I14" s="174"/>
      <c r="J14" s="169"/>
      <c r="K14" s="173" t="s">
        <v>210</v>
      </c>
      <c r="L14" s="173"/>
      <c r="M14" s="173"/>
      <c r="N14" s="170"/>
      <c r="O14" s="173"/>
      <c r="P14" s="159"/>
      <c r="Q14" s="175"/>
      <c r="R14" s="175"/>
      <c r="S14" s="169"/>
      <c r="T14" s="174"/>
      <c r="U14" s="174"/>
      <c r="V14" s="168"/>
      <c r="W14" s="176"/>
      <c r="X14" s="176"/>
      <c r="Y14" s="176"/>
      <c r="Z14" s="170"/>
      <c r="AA14" s="173"/>
      <c r="AB14" s="177"/>
      <c r="AC14" s="177"/>
      <c r="AD14" s="107">
        <f t="shared" si="2"/>
        <v>120</v>
      </c>
      <c r="AE14" s="107">
        <f t="shared" si="3"/>
        <v>340.85999999999996</v>
      </c>
      <c r="AF14" s="121">
        <f t="shared" si="1"/>
        <v>13.680999999999999</v>
      </c>
      <c r="AG14" s="122">
        <f t="shared" si="0"/>
        <v>13</v>
      </c>
      <c r="AH14" s="121">
        <f t="shared" si="4"/>
        <v>13.4086</v>
      </c>
      <c r="AI14" s="159"/>
      <c r="AJ14" s="159"/>
      <c r="AK14" s="124">
        <v>50</v>
      </c>
      <c r="AL14" s="124">
        <v>120</v>
      </c>
    </row>
    <row r="15" spans="1:40" s="24" customFormat="1" ht="18" customHeight="1">
      <c r="A15" s="196">
        <v>60</v>
      </c>
      <c r="B15" s="190">
        <v>42821</v>
      </c>
      <c r="C15" s="191" t="s">
        <v>1083</v>
      </c>
      <c r="D15" s="191"/>
      <c r="E15" s="191"/>
      <c r="F15" s="191"/>
      <c r="G15" s="192" t="s">
        <v>1079</v>
      </c>
      <c r="H15" s="192" t="s">
        <v>1084</v>
      </c>
      <c r="I15" s="193">
        <v>2000</v>
      </c>
      <c r="J15" s="190">
        <v>42826</v>
      </c>
      <c r="K15" s="192" t="s">
        <v>6</v>
      </c>
      <c r="L15" s="192" t="s">
        <v>64</v>
      </c>
      <c r="M15" s="192" t="s">
        <v>64</v>
      </c>
      <c r="N15" s="192" t="s">
        <v>1085</v>
      </c>
      <c r="O15" s="192"/>
      <c r="P15" s="25"/>
      <c r="Q15" s="194"/>
      <c r="R15" s="194"/>
      <c r="S15" s="190">
        <v>42824</v>
      </c>
      <c r="T15" s="193">
        <v>2010</v>
      </c>
      <c r="U15" s="193"/>
      <c r="V15" s="193"/>
      <c r="W15" s="193"/>
      <c r="X15" s="193"/>
      <c r="Y15" s="193"/>
      <c r="Z15" s="191" t="s">
        <v>11</v>
      </c>
      <c r="AA15" s="192" t="s">
        <v>1086</v>
      </c>
      <c r="AB15" s="195">
        <v>595</v>
      </c>
      <c r="AC15" s="195">
        <v>1375</v>
      </c>
      <c r="AD15" s="107">
        <f t="shared" si="2"/>
        <v>55.2</v>
      </c>
      <c r="AE15" s="107">
        <f t="shared" si="3"/>
        <v>396.05999999999995</v>
      </c>
      <c r="AF15" s="121">
        <f t="shared" si="1"/>
        <v>14.600999999999999</v>
      </c>
      <c r="AG15" s="122">
        <f t="shared" si="0"/>
        <v>14</v>
      </c>
      <c r="AH15" s="121">
        <f t="shared" si="4"/>
        <v>14.3606</v>
      </c>
      <c r="AI15" s="25"/>
      <c r="AJ15" s="159" t="s">
        <v>2</v>
      </c>
      <c r="AK15" s="159">
        <v>50</v>
      </c>
      <c r="AL15" s="159">
        <v>15</v>
      </c>
      <c r="AM15" s="24" t="s">
        <v>1087</v>
      </c>
    </row>
    <row r="16" spans="1:40" s="24" customFormat="1" ht="18" customHeight="1">
      <c r="A16" s="196">
        <v>70</v>
      </c>
      <c r="B16" s="190">
        <v>42818</v>
      </c>
      <c r="C16" s="191" t="s">
        <v>1030</v>
      </c>
      <c r="D16" s="191"/>
      <c r="E16" s="191"/>
      <c r="F16" s="191"/>
      <c r="G16" s="192" t="s">
        <v>202</v>
      </c>
      <c r="H16" s="192" t="s">
        <v>201</v>
      </c>
      <c r="I16" s="193">
        <v>6000</v>
      </c>
      <c r="J16" s="190">
        <v>42826</v>
      </c>
      <c r="K16" s="192" t="s">
        <v>6</v>
      </c>
      <c r="L16" s="192" t="s">
        <v>64</v>
      </c>
      <c r="M16" s="192" t="s">
        <v>64</v>
      </c>
      <c r="N16" s="192" t="s">
        <v>200</v>
      </c>
      <c r="O16" s="192"/>
      <c r="P16" s="25"/>
      <c r="Q16" s="194"/>
      <c r="R16" s="194"/>
      <c r="S16" s="190">
        <v>42824</v>
      </c>
      <c r="T16" s="193">
        <v>6010</v>
      </c>
      <c r="U16" s="193"/>
      <c r="V16" s="193"/>
      <c r="W16" s="193"/>
      <c r="X16" s="193"/>
      <c r="Y16" s="193"/>
      <c r="Z16" s="191" t="s">
        <v>12</v>
      </c>
      <c r="AA16" s="192" t="s">
        <v>199</v>
      </c>
      <c r="AB16" s="195">
        <v>330</v>
      </c>
      <c r="AC16" s="195">
        <v>1007</v>
      </c>
      <c r="AD16" s="107">
        <f t="shared" si="2"/>
        <v>135.19999999999999</v>
      </c>
      <c r="AE16" s="107">
        <f t="shared" si="3"/>
        <v>531.26</v>
      </c>
      <c r="AF16" s="121">
        <f t="shared" si="1"/>
        <v>16.854333333333333</v>
      </c>
      <c r="AG16" s="122">
        <f t="shared" si="0"/>
        <v>16</v>
      </c>
      <c r="AH16" s="121">
        <f t="shared" si="4"/>
        <v>16.512599999999999</v>
      </c>
      <c r="AI16" s="25"/>
      <c r="AJ16" s="159" t="s">
        <v>2</v>
      </c>
      <c r="AK16" s="159">
        <v>50</v>
      </c>
      <c r="AL16" s="159">
        <v>15</v>
      </c>
      <c r="AN16" s="24" t="s">
        <v>509</v>
      </c>
    </row>
    <row r="17" spans="1:40" s="24" customFormat="1" ht="18" customHeight="1">
      <c r="A17" s="196">
        <v>80</v>
      </c>
      <c r="B17" s="190">
        <v>42821</v>
      </c>
      <c r="C17" s="191" t="s">
        <v>1122</v>
      </c>
      <c r="D17" s="191"/>
      <c r="E17" s="191"/>
      <c r="F17" s="191"/>
      <c r="G17" s="192" t="s">
        <v>67</v>
      </c>
      <c r="H17" s="192" t="s">
        <v>347</v>
      </c>
      <c r="I17" s="193">
        <v>10000</v>
      </c>
      <c r="J17" s="190">
        <v>42826</v>
      </c>
      <c r="K17" s="192" t="s">
        <v>346</v>
      </c>
      <c r="L17" s="192" t="s">
        <v>64</v>
      </c>
      <c r="M17" s="192" t="s">
        <v>64</v>
      </c>
      <c r="N17" s="192" t="s">
        <v>345</v>
      </c>
      <c r="O17" s="192"/>
      <c r="P17" s="25"/>
      <c r="Q17" s="194"/>
      <c r="R17" s="194"/>
      <c r="S17" s="190">
        <v>42824</v>
      </c>
      <c r="T17" s="193">
        <v>5510</v>
      </c>
      <c r="U17" s="193"/>
      <c r="V17" s="193"/>
      <c r="W17" s="193"/>
      <c r="X17" s="193"/>
      <c r="Y17" s="193"/>
      <c r="Z17" s="191" t="s">
        <v>11</v>
      </c>
      <c r="AA17" s="192" t="s">
        <v>87</v>
      </c>
      <c r="AB17" s="195">
        <v>570</v>
      </c>
      <c r="AC17" s="195">
        <v>1332</v>
      </c>
      <c r="AD17" s="107">
        <f t="shared" si="2"/>
        <v>125.2</v>
      </c>
      <c r="AE17" s="107">
        <f t="shared" si="3"/>
        <v>656.46</v>
      </c>
      <c r="AF17" s="121">
        <f t="shared" si="1"/>
        <v>18.941000000000003</v>
      </c>
      <c r="AG17" s="122">
        <f t="shared" si="0"/>
        <v>18</v>
      </c>
      <c r="AH17" s="121">
        <f t="shared" si="4"/>
        <v>18.564600000000002</v>
      </c>
      <c r="AI17" s="25"/>
      <c r="AJ17" s="25" t="s">
        <v>162</v>
      </c>
      <c r="AK17" s="159">
        <v>50</v>
      </c>
      <c r="AL17" s="159">
        <v>15</v>
      </c>
      <c r="AM17" s="24" t="s">
        <v>575</v>
      </c>
    </row>
    <row r="18" spans="1:40" s="24" customFormat="1" ht="18" customHeight="1">
      <c r="A18" s="196" t="s">
        <v>69</v>
      </c>
      <c r="B18" s="190">
        <v>42819</v>
      </c>
      <c r="C18" s="191" t="s">
        <v>1044</v>
      </c>
      <c r="D18" s="191"/>
      <c r="E18" s="191"/>
      <c r="F18" s="191"/>
      <c r="G18" s="192" t="s">
        <v>63</v>
      </c>
      <c r="H18" s="192" t="s">
        <v>1045</v>
      </c>
      <c r="I18" s="193">
        <v>500</v>
      </c>
      <c r="J18" s="190">
        <v>42825</v>
      </c>
      <c r="K18" s="192" t="s">
        <v>1046</v>
      </c>
      <c r="L18" s="192" t="s">
        <v>1047</v>
      </c>
      <c r="M18" s="192" t="s">
        <v>88</v>
      </c>
      <c r="N18" s="192" t="s">
        <v>1048</v>
      </c>
      <c r="O18" s="192"/>
      <c r="P18" s="25"/>
      <c r="Q18" s="194"/>
      <c r="R18" s="194"/>
      <c r="S18" s="190">
        <v>42823</v>
      </c>
      <c r="T18" s="193">
        <v>510</v>
      </c>
      <c r="U18" s="193"/>
      <c r="V18" s="193"/>
      <c r="W18" s="193"/>
      <c r="X18" s="193"/>
      <c r="Y18" s="193"/>
      <c r="Z18" s="191" t="s">
        <v>11</v>
      </c>
      <c r="AA18" s="192" t="s">
        <v>285</v>
      </c>
      <c r="AB18" s="195">
        <v>661</v>
      </c>
      <c r="AC18" s="195">
        <v>1959</v>
      </c>
      <c r="AD18" s="107">
        <f t="shared" si="2"/>
        <v>25.2</v>
      </c>
      <c r="AE18" s="107">
        <f t="shared" si="3"/>
        <v>681.66000000000008</v>
      </c>
      <c r="AF18" s="121">
        <f t="shared" si="1"/>
        <v>19.361000000000001</v>
      </c>
      <c r="AG18" s="122">
        <f t="shared" si="0"/>
        <v>19</v>
      </c>
      <c r="AH18" s="121">
        <f t="shared" si="4"/>
        <v>19.2166</v>
      </c>
      <c r="AI18" s="25"/>
      <c r="AJ18" s="25" t="s">
        <v>2</v>
      </c>
      <c r="AK18" s="25">
        <v>50</v>
      </c>
      <c r="AL18" s="25">
        <v>15</v>
      </c>
    </row>
    <row r="19" spans="1:40" s="24" customFormat="1" ht="18" customHeight="1">
      <c r="A19" s="196" t="s">
        <v>69</v>
      </c>
      <c r="B19" s="190">
        <v>42819</v>
      </c>
      <c r="C19" s="191" t="s">
        <v>1044</v>
      </c>
      <c r="D19" s="191"/>
      <c r="E19" s="191"/>
      <c r="F19" s="191"/>
      <c r="G19" s="192" t="s">
        <v>63</v>
      </c>
      <c r="H19" s="192" t="s">
        <v>1045</v>
      </c>
      <c r="I19" s="193">
        <v>500</v>
      </c>
      <c r="J19" s="190">
        <v>42825</v>
      </c>
      <c r="K19" s="192" t="s">
        <v>10</v>
      </c>
      <c r="L19" s="192"/>
      <c r="M19" s="192" t="s">
        <v>103</v>
      </c>
      <c r="N19" s="192" t="s">
        <v>1048</v>
      </c>
      <c r="O19" s="192"/>
      <c r="P19" s="25"/>
      <c r="Q19" s="194"/>
      <c r="R19" s="194"/>
      <c r="S19" s="190">
        <v>42823</v>
      </c>
      <c r="T19" s="193">
        <v>510</v>
      </c>
      <c r="U19" s="193"/>
      <c r="V19" s="193"/>
      <c r="W19" s="193"/>
      <c r="X19" s="193"/>
      <c r="Y19" s="193"/>
      <c r="Z19" s="191" t="s">
        <v>11</v>
      </c>
      <c r="AA19" s="192" t="s">
        <v>285</v>
      </c>
      <c r="AB19" s="195">
        <v>661</v>
      </c>
      <c r="AC19" s="195">
        <v>1959</v>
      </c>
      <c r="AD19" s="107">
        <f t="shared" si="2"/>
        <v>25.2</v>
      </c>
      <c r="AE19" s="107">
        <f t="shared" si="3"/>
        <v>706.86000000000013</v>
      </c>
      <c r="AF19" s="121">
        <f t="shared" si="1"/>
        <v>19.781000000000002</v>
      </c>
      <c r="AG19" s="122">
        <f t="shared" si="0"/>
        <v>19</v>
      </c>
      <c r="AH19" s="121">
        <f t="shared" si="4"/>
        <v>19.468600000000002</v>
      </c>
      <c r="AI19" s="25"/>
      <c r="AJ19" s="25" t="s">
        <v>2</v>
      </c>
      <c r="AK19" s="25">
        <v>50</v>
      </c>
      <c r="AL19" s="25">
        <v>15</v>
      </c>
    </row>
    <row r="20" spans="1:40" s="24" customFormat="1" ht="18" customHeight="1">
      <c r="A20" s="196">
        <v>110</v>
      </c>
      <c r="B20" s="190">
        <v>42818</v>
      </c>
      <c r="C20" s="191" t="s">
        <v>1032</v>
      </c>
      <c r="D20" s="191"/>
      <c r="E20" s="191"/>
      <c r="F20" s="191"/>
      <c r="G20" s="192" t="s">
        <v>211</v>
      </c>
      <c r="H20" s="192" t="s">
        <v>1033</v>
      </c>
      <c r="I20" s="193">
        <v>500</v>
      </c>
      <c r="J20" s="190">
        <v>42826</v>
      </c>
      <c r="K20" s="192" t="s">
        <v>213</v>
      </c>
      <c r="L20" s="192" t="s">
        <v>607</v>
      </c>
      <c r="M20" s="192" t="s">
        <v>64</v>
      </c>
      <c r="N20" s="192" t="s">
        <v>1034</v>
      </c>
      <c r="O20" s="192"/>
      <c r="P20" s="25"/>
      <c r="Q20" s="194"/>
      <c r="R20" s="194"/>
      <c r="S20" s="190">
        <v>42824</v>
      </c>
      <c r="T20" s="193">
        <v>510</v>
      </c>
      <c r="U20" s="193"/>
      <c r="V20" s="193"/>
      <c r="W20" s="193"/>
      <c r="X20" s="193"/>
      <c r="Y20" s="193"/>
      <c r="Z20" s="191" t="s">
        <v>11</v>
      </c>
      <c r="AA20" s="192" t="s">
        <v>203</v>
      </c>
      <c r="AB20" s="195">
        <v>330</v>
      </c>
      <c r="AC20" s="195">
        <v>1425</v>
      </c>
      <c r="AD20" s="107">
        <f t="shared" si="2"/>
        <v>25.2</v>
      </c>
      <c r="AE20" s="107">
        <f t="shared" si="3"/>
        <v>732.06000000000017</v>
      </c>
      <c r="AF20" s="121">
        <f t="shared" si="1"/>
        <v>20.201000000000001</v>
      </c>
      <c r="AG20" s="122">
        <f t="shared" si="0"/>
        <v>20</v>
      </c>
      <c r="AH20" s="121">
        <f t="shared" si="4"/>
        <v>20.1206</v>
      </c>
      <c r="AI20" s="25"/>
      <c r="AJ20" s="159" t="s">
        <v>2</v>
      </c>
      <c r="AK20" s="159">
        <v>50</v>
      </c>
      <c r="AL20" s="159">
        <v>15</v>
      </c>
      <c r="AN20" s="24" t="s">
        <v>522</v>
      </c>
    </row>
    <row r="21" spans="1:40" s="24" customFormat="1" ht="18" customHeight="1">
      <c r="A21" s="196">
        <v>120</v>
      </c>
      <c r="B21" s="190">
        <v>42818</v>
      </c>
      <c r="C21" s="191" t="s">
        <v>1035</v>
      </c>
      <c r="D21" s="191"/>
      <c r="E21" s="191"/>
      <c r="F21" s="191"/>
      <c r="G21" s="192" t="s">
        <v>211</v>
      </c>
      <c r="H21" s="192" t="s">
        <v>1036</v>
      </c>
      <c r="I21" s="193">
        <v>500</v>
      </c>
      <c r="J21" s="190">
        <v>42826</v>
      </c>
      <c r="K21" s="192" t="s">
        <v>607</v>
      </c>
      <c r="L21" s="192" t="s">
        <v>213</v>
      </c>
      <c r="M21" s="192" t="s">
        <v>64</v>
      </c>
      <c r="N21" s="192" t="s">
        <v>1037</v>
      </c>
      <c r="O21" s="192"/>
      <c r="P21" s="25"/>
      <c r="Q21" s="194"/>
      <c r="R21" s="194"/>
      <c r="S21" s="190">
        <v>42824</v>
      </c>
      <c r="T21" s="193">
        <v>510</v>
      </c>
      <c r="U21" s="193"/>
      <c r="V21" s="193"/>
      <c r="W21" s="193"/>
      <c r="X21" s="193"/>
      <c r="Y21" s="193"/>
      <c r="Z21" s="191" t="s">
        <v>11</v>
      </c>
      <c r="AA21" s="192" t="s">
        <v>301</v>
      </c>
      <c r="AB21" s="195">
        <v>380</v>
      </c>
      <c r="AC21" s="195">
        <v>1269</v>
      </c>
      <c r="AD21" s="107">
        <f t="shared" si="2"/>
        <v>25.2</v>
      </c>
      <c r="AE21" s="107">
        <f t="shared" si="3"/>
        <v>757.26000000000022</v>
      </c>
      <c r="AF21" s="121">
        <f t="shared" si="1"/>
        <v>20.621000000000002</v>
      </c>
      <c r="AG21" s="122">
        <f t="shared" si="0"/>
        <v>20</v>
      </c>
      <c r="AH21" s="121">
        <f t="shared" si="4"/>
        <v>20.372600000000002</v>
      </c>
      <c r="AI21" s="25"/>
      <c r="AJ21" s="159" t="s">
        <v>2</v>
      </c>
      <c r="AK21" s="159">
        <v>50</v>
      </c>
      <c r="AL21" s="159">
        <v>15</v>
      </c>
      <c r="AN21" s="24" t="s">
        <v>522</v>
      </c>
    </row>
    <row r="22" spans="1:40" s="24" customFormat="1" ht="18" customHeight="1">
      <c r="A22" s="196">
        <v>130</v>
      </c>
      <c r="B22" s="190">
        <v>42822</v>
      </c>
      <c r="C22" s="191" t="s">
        <v>1100</v>
      </c>
      <c r="D22" s="191"/>
      <c r="E22" s="191"/>
      <c r="F22" s="191"/>
      <c r="G22" s="192" t="s">
        <v>104</v>
      </c>
      <c r="H22" s="192" t="s">
        <v>387</v>
      </c>
      <c r="I22" s="193">
        <v>400</v>
      </c>
      <c r="J22" s="190">
        <v>42826</v>
      </c>
      <c r="K22" s="192" t="s">
        <v>60</v>
      </c>
      <c r="L22" s="192" t="s">
        <v>94</v>
      </c>
      <c r="M22" s="192" t="s">
        <v>64</v>
      </c>
      <c r="N22" s="192" t="s">
        <v>388</v>
      </c>
      <c r="O22" s="192"/>
      <c r="P22" s="25"/>
      <c r="Q22" s="194"/>
      <c r="R22" s="194"/>
      <c r="S22" s="190">
        <v>42824</v>
      </c>
      <c r="T22" s="193">
        <v>405</v>
      </c>
      <c r="U22" s="193"/>
      <c r="V22" s="193"/>
      <c r="W22" s="193"/>
      <c r="X22" s="193"/>
      <c r="Y22" s="193"/>
      <c r="Z22" s="191" t="s">
        <v>12</v>
      </c>
      <c r="AA22" s="192" t="s">
        <v>389</v>
      </c>
      <c r="AB22" s="195">
        <v>552</v>
      </c>
      <c r="AC22" s="195">
        <v>1807</v>
      </c>
      <c r="AD22" s="107">
        <f t="shared" si="2"/>
        <v>23.1</v>
      </c>
      <c r="AE22" s="107">
        <f t="shared" si="3"/>
        <v>780.36000000000024</v>
      </c>
      <c r="AF22" s="121">
        <f t="shared" si="1"/>
        <v>21.006000000000004</v>
      </c>
      <c r="AG22" s="122">
        <f t="shared" si="0"/>
        <v>21</v>
      </c>
      <c r="AH22" s="121">
        <f t="shared" si="4"/>
        <v>21.003600000000002</v>
      </c>
      <c r="AI22" s="25"/>
      <c r="AJ22" s="159" t="s">
        <v>2</v>
      </c>
      <c r="AK22" s="159">
        <v>50</v>
      </c>
      <c r="AL22" s="159">
        <v>15</v>
      </c>
      <c r="AN22" s="24" t="s">
        <v>521</v>
      </c>
    </row>
    <row r="23" spans="1:40" s="24" customFormat="1" ht="18" customHeight="1">
      <c r="A23" s="31" t="s">
        <v>66</v>
      </c>
      <c r="B23" s="190">
        <v>42802</v>
      </c>
      <c r="C23" s="191" t="s">
        <v>449</v>
      </c>
      <c r="D23" s="191"/>
      <c r="E23" s="191"/>
      <c r="F23" s="191"/>
      <c r="G23" s="192" t="s">
        <v>63</v>
      </c>
      <c r="H23" s="192" t="s">
        <v>450</v>
      </c>
      <c r="I23" s="193">
        <v>1</v>
      </c>
      <c r="J23" s="190">
        <v>42811</v>
      </c>
      <c r="K23" s="192" t="s">
        <v>85</v>
      </c>
      <c r="L23" s="192" t="s">
        <v>64</v>
      </c>
      <c r="M23" s="192" t="s">
        <v>64</v>
      </c>
      <c r="N23" s="192" t="s">
        <v>451</v>
      </c>
      <c r="O23" s="192"/>
      <c r="P23" s="25"/>
      <c r="Q23" s="194"/>
      <c r="R23" s="194"/>
      <c r="S23" s="27" t="s">
        <v>312</v>
      </c>
      <c r="T23" s="193">
        <v>6</v>
      </c>
      <c r="U23" s="193"/>
      <c r="V23" s="193"/>
      <c r="W23" s="193"/>
      <c r="X23" s="193"/>
      <c r="Y23" s="193"/>
      <c r="Z23" s="191" t="s">
        <v>11</v>
      </c>
      <c r="AA23" s="192" t="s">
        <v>222</v>
      </c>
      <c r="AB23" s="195">
        <v>298</v>
      </c>
      <c r="AC23" s="195">
        <v>1243</v>
      </c>
      <c r="AD23" s="107">
        <f t="shared" si="2"/>
        <v>15.12</v>
      </c>
      <c r="AE23" s="107">
        <f t="shared" si="3"/>
        <v>795.48000000000025</v>
      </c>
      <c r="AF23" s="121">
        <f t="shared" si="1"/>
        <v>21.258000000000003</v>
      </c>
      <c r="AG23" s="122">
        <f t="shared" si="0"/>
        <v>21</v>
      </c>
      <c r="AH23" s="121">
        <f t="shared" si="4"/>
        <v>21.154800000000002</v>
      </c>
      <c r="AI23" s="25"/>
      <c r="AJ23" s="25" t="s">
        <v>2</v>
      </c>
      <c r="AK23" s="159">
        <v>50</v>
      </c>
      <c r="AL23" s="159">
        <v>15</v>
      </c>
    </row>
    <row r="24" spans="1:40" s="24" customFormat="1" ht="18" customHeight="1">
      <c r="A24" s="31" t="s">
        <v>69</v>
      </c>
      <c r="B24" s="190">
        <v>42814</v>
      </c>
      <c r="C24" s="191" t="s">
        <v>879</v>
      </c>
      <c r="D24" s="191"/>
      <c r="E24" s="191"/>
      <c r="F24" s="191"/>
      <c r="G24" s="192" t="s">
        <v>133</v>
      </c>
      <c r="H24" s="192" t="s">
        <v>880</v>
      </c>
      <c r="I24" s="193">
        <v>200</v>
      </c>
      <c r="J24" s="190">
        <v>42828</v>
      </c>
      <c r="K24" s="192" t="s">
        <v>161</v>
      </c>
      <c r="L24" s="192" t="s">
        <v>64</v>
      </c>
      <c r="M24" s="192" t="s">
        <v>64</v>
      </c>
      <c r="N24" s="192" t="s">
        <v>881</v>
      </c>
      <c r="O24" s="192"/>
      <c r="P24" s="25"/>
      <c r="Q24" s="194"/>
      <c r="R24" s="194"/>
      <c r="S24" s="190">
        <v>42824</v>
      </c>
      <c r="T24" s="193">
        <v>205</v>
      </c>
      <c r="U24" s="193"/>
      <c r="V24" s="193"/>
      <c r="W24" s="193"/>
      <c r="X24" s="193"/>
      <c r="Y24" s="193"/>
      <c r="Z24" s="191" t="s">
        <v>12</v>
      </c>
      <c r="AA24" s="192" t="s">
        <v>149</v>
      </c>
      <c r="AB24" s="195">
        <v>784</v>
      </c>
      <c r="AC24" s="195">
        <v>2195</v>
      </c>
      <c r="AD24" s="107">
        <f t="shared" si="2"/>
        <v>19.100000000000001</v>
      </c>
      <c r="AE24" s="107">
        <f t="shared" si="3"/>
        <v>814.58000000000027</v>
      </c>
      <c r="AF24" s="121">
        <f t="shared" si="1"/>
        <v>21.576333333333338</v>
      </c>
      <c r="AG24" s="122">
        <f t="shared" si="0"/>
        <v>21</v>
      </c>
      <c r="AH24" s="121">
        <f t="shared" si="4"/>
        <v>21.345800000000004</v>
      </c>
      <c r="AI24" s="25"/>
      <c r="AJ24" s="25" t="s">
        <v>394</v>
      </c>
      <c r="AK24" s="25">
        <v>50</v>
      </c>
      <c r="AL24" s="25">
        <v>15</v>
      </c>
      <c r="AN24" s="24" t="s">
        <v>716</v>
      </c>
    </row>
    <row r="25" spans="1:40" s="24" customFormat="1" ht="18" customHeight="1">
      <c r="A25" s="196">
        <v>160</v>
      </c>
      <c r="B25" s="190">
        <v>42818</v>
      </c>
      <c r="C25" s="191" t="s">
        <v>1031</v>
      </c>
      <c r="D25" s="191"/>
      <c r="E25" s="191"/>
      <c r="F25" s="191"/>
      <c r="G25" s="192" t="s">
        <v>234</v>
      </c>
      <c r="H25" s="192" t="s">
        <v>235</v>
      </c>
      <c r="I25" s="193">
        <v>500</v>
      </c>
      <c r="J25" s="190">
        <v>42826</v>
      </c>
      <c r="K25" s="192" t="s">
        <v>10</v>
      </c>
      <c r="L25" s="192" t="s">
        <v>64</v>
      </c>
      <c r="M25" s="192" t="s">
        <v>64</v>
      </c>
      <c r="N25" s="192" t="s">
        <v>236</v>
      </c>
      <c r="O25" s="192"/>
      <c r="P25" s="25"/>
      <c r="Q25" s="194"/>
      <c r="R25" s="194"/>
      <c r="S25" s="190">
        <v>42824</v>
      </c>
      <c r="T25" s="193">
        <v>510</v>
      </c>
      <c r="U25" s="193"/>
      <c r="V25" s="193"/>
      <c r="W25" s="193"/>
      <c r="X25" s="193"/>
      <c r="Y25" s="193"/>
      <c r="Z25" s="191" t="s">
        <v>12</v>
      </c>
      <c r="AA25" s="192" t="s">
        <v>105</v>
      </c>
      <c r="AB25" s="195">
        <v>465</v>
      </c>
      <c r="AC25" s="195">
        <v>1645</v>
      </c>
      <c r="AD25" s="107">
        <f t="shared" si="2"/>
        <v>25.2</v>
      </c>
      <c r="AE25" s="107">
        <f t="shared" si="3"/>
        <v>839.78000000000031</v>
      </c>
      <c r="AF25" s="121">
        <f t="shared" si="1"/>
        <v>21.99633333333334</v>
      </c>
      <c r="AG25" s="122">
        <f t="shared" si="0"/>
        <v>21</v>
      </c>
      <c r="AH25" s="121">
        <f t="shared" si="4"/>
        <v>21.597800000000003</v>
      </c>
      <c r="AI25" s="25"/>
      <c r="AJ25" s="159" t="s">
        <v>2</v>
      </c>
      <c r="AK25" s="159">
        <v>50</v>
      </c>
      <c r="AL25" s="159">
        <v>15</v>
      </c>
      <c r="AN25" s="24" t="s">
        <v>511</v>
      </c>
    </row>
    <row r="26" spans="1:40" s="24" customFormat="1" ht="18" customHeight="1">
      <c r="A26" s="196">
        <v>170</v>
      </c>
      <c r="B26" s="190">
        <v>42819</v>
      </c>
      <c r="C26" s="191" t="s">
        <v>1055</v>
      </c>
      <c r="D26" s="191"/>
      <c r="E26" s="191"/>
      <c r="F26" s="191"/>
      <c r="G26" s="192" t="s">
        <v>63</v>
      </c>
      <c r="H26" s="192" t="s">
        <v>262</v>
      </c>
      <c r="I26" s="193">
        <v>200</v>
      </c>
      <c r="J26" s="190">
        <v>42826</v>
      </c>
      <c r="K26" s="192" t="s">
        <v>10</v>
      </c>
      <c r="L26" s="192" t="s">
        <v>64</v>
      </c>
      <c r="M26" s="192" t="s">
        <v>64</v>
      </c>
      <c r="N26" s="192" t="s">
        <v>263</v>
      </c>
      <c r="O26" s="192"/>
      <c r="P26" s="25"/>
      <c r="Q26" s="194"/>
      <c r="R26" s="194"/>
      <c r="S26" s="190">
        <v>42824</v>
      </c>
      <c r="T26" s="193">
        <v>210</v>
      </c>
      <c r="U26" s="193"/>
      <c r="V26" s="193"/>
      <c r="W26" s="193"/>
      <c r="X26" s="193"/>
      <c r="Y26" s="193"/>
      <c r="Z26" s="191" t="s">
        <v>11</v>
      </c>
      <c r="AA26" s="192" t="s">
        <v>264</v>
      </c>
      <c r="AB26" s="195">
        <v>297</v>
      </c>
      <c r="AC26" s="195">
        <v>1583</v>
      </c>
      <c r="AD26" s="107">
        <f t="shared" si="2"/>
        <v>19.2</v>
      </c>
      <c r="AE26" s="107">
        <f t="shared" si="3"/>
        <v>858.98000000000036</v>
      </c>
      <c r="AF26" s="121">
        <f t="shared" si="1"/>
        <v>22.31633333333334</v>
      </c>
      <c r="AG26" s="122">
        <f t="shared" si="0"/>
        <v>22</v>
      </c>
      <c r="AH26" s="121">
        <f t="shared" si="4"/>
        <v>22.189800000000005</v>
      </c>
      <c r="AI26" s="25"/>
      <c r="AJ26" s="25" t="s">
        <v>2</v>
      </c>
      <c r="AK26" s="25">
        <v>50</v>
      </c>
      <c r="AL26" s="25">
        <v>15</v>
      </c>
    </row>
    <row r="27" spans="1:40" s="24" customFormat="1" ht="18" customHeight="1">
      <c r="A27" s="196">
        <v>180</v>
      </c>
      <c r="B27" s="190">
        <v>42822</v>
      </c>
      <c r="C27" s="191" t="s">
        <v>1138</v>
      </c>
      <c r="D27" s="191"/>
      <c r="E27" s="191"/>
      <c r="F27" s="191"/>
      <c r="G27" s="192" t="s">
        <v>63</v>
      </c>
      <c r="H27" s="192" t="s">
        <v>1139</v>
      </c>
      <c r="I27" s="193">
        <v>500</v>
      </c>
      <c r="J27" s="190">
        <v>42826</v>
      </c>
      <c r="K27" s="192" t="s">
        <v>94</v>
      </c>
      <c r="L27" s="192" t="s">
        <v>64</v>
      </c>
      <c r="M27" s="192" t="s">
        <v>64</v>
      </c>
      <c r="N27" s="192" t="s">
        <v>1140</v>
      </c>
      <c r="O27" s="192"/>
      <c r="P27" s="25"/>
      <c r="Q27" s="194"/>
      <c r="R27" s="194"/>
      <c r="S27" s="190">
        <v>42824</v>
      </c>
      <c r="T27" s="193">
        <v>510</v>
      </c>
      <c r="U27" s="193"/>
      <c r="V27" s="193"/>
      <c r="W27" s="193"/>
      <c r="X27" s="193"/>
      <c r="Y27" s="193"/>
      <c r="Z27" s="191" t="s">
        <v>35</v>
      </c>
      <c r="AA27" s="192" t="s">
        <v>81</v>
      </c>
      <c r="AB27" s="195">
        <v>575</v>
      </c>
      <c r="AC27" s="195">
        <v>1347</v>
      </c>
      <c r="AD27" s="107">
        <f t="shared" si="2"/>
        <v>25.2</v>
      </c>
      <c r="AE27" s="107">
        <f t="shared" si="3"/>
        <v>884.1800000000004</v>
      </c>
      <c r="AF27" s="121">
        <f t="shared" si="1"/>
        <v>22.736333333333341</v>
      </c>
      <c r="AG27" s="122">
        <f t="shared" si="0"/>
        <v>22</v>
      </c>
      <c r="AH27" s="121">
        <f t="shared" si="4"/>
        <v>22.441800000000004</v>
      </c>
      <c r="AI27" s="25"/>
      <c r="AJ27" s="159" t="s">
        <v>2</v>
      </c>
      <c r="AK27" s="159">
        <v>50</v>
      </c>
      <c r="AL27" s="159">
        <v>15</v>
      </c>
    </row>
    <row r="28" spans="1:40" s="24" customFormat="1" ht="18" customHeight="1">
      <c r="A28" s="196">
        <v>190</v>
      </c>
      <c r="B28" s="184">
        <v>42822</v>
      </c>
      <c r="C28" s="185" t="s">
        <v>1141</v>
      </c>
      <c r="D28" s="185"/>
      <c r="E28" s="185"/>
      <c r="F28" s="185"/>
      <c r="G28" s="186" t="s">
        <v>63</v>
      </c>
      <c r="H28" s="186" t="s">
        <v>1142</v>
      </c>
      <c r="I28" s="187">
        <v>500</v>
      </c>
      <c r="J28" s="184">
        <v>42826</v>
      </c>
      <c r="K28" s="186" t="s">
        <v>94</v>
      </c>
      <c r="L28" s="186" t="s">
        <v>64</v>
      </c>
      <c r="M28" s="186" t="s">
        <v>64</v>
      </c>
      <c r="N28" s="186" t="s">
        <v>1143</v>
      </c>
      <c r="O28" s="186"/>
      <c r="P28" s="25"/>
      <c r="Q28" s="188"/>
      <c r="R28" s="188"/>
      <c r="S28" s="184">
        <v>42825</v>
      </c>
      <c r="T28" s="187">
        <v>510</v>
      </c>
      <c r="U28" s="187"/>
      <c r="V28" s="187"/>
      <c r="W28" s="187"/>
      <c r="X28" s="187"/>
      <c r="Y28" s="187"/>
      <c r="Z28" s="185" t="s">
        <v>35</v>
      </c>
      <c r="AA28" s="186" t="s">
        <v>81</v>
      </c>
      <c r="AB28" s="189">
        <v>599</v>
      </c>
      <c r="AC28" s="189">
        <v>1335</v>
      </c>
      <c r="AD28" s="107">
        <f t="shared" si="2"/>
        <v>25.2</v>
      </c>
      <c r="AE28" s="107">
        <f t="shared" si="3"/>
        <v>909.38000000000045</v>
      </c>
      <c r="AF28" s="121">
        <f t="shared" si="1"/>
        <v>23.156333333333343</v>
      </c>
      <c r="AG28" s="122">
        <f t="shared" si="0"/>
        <v>23</v>
      </c>
      <c r="AH28" s="121">
        <f t="shared" si="4"/>
        <v>23.093800000000005</v>
      </c>
      <c r="AI28" s="25"/>
      <c r="AJ28" s="159" t="s">
        <v>2</v>
      </c>
      <c r="AK28" s="159">
        <v>50</v>
      </c>
      <c r="AL28" s="159">
        <v>15</v>
      </c>
    </row>
    <row r="29" spans="1:40" s="24" customFormat="1" ht="18" customHeight="1">
      <c r="A29" s="196">
        <v>200</v>
      </c>
      <c r="B29" s="190">
        <v>42817</v>
      </c>
      <c r="C29" s="191" t="s">
        <v>1000</v>
      </c>
      <c r="D29" s="191"/>
      <c r="E29" s="191"/>
      <c r="F29" s="191"/>
      <c r="G29" s="192" t="s">
        <v>76</v>
      </c>
      <c r="H29" s="192" t="s">
        <v>1001</v>
      </c>
      <c r="I29" s="193">
        <v>300</v>
      </c>
      <c r="J29" s="190">
        <v>42828</v>
      </c>
      <c r="K29" s="192" t="s">
        <v>82</v>
      </c>
      <c r="L29" s="192" t="s">
        <v>64</v>
      </c>
      <c r="M29" s="192" t="s">
        <v>64</v>
      </c>
      <c r="N29" s="192" t="s">
        <v>1002</v>
      </c>
      <c r="O29" s="29" t="s">
        <v>1150</v>
      </c>
      <c r="P29" s="25"/>
      <c r="Q29" s="194"/>
      <c r="R29" s="194"/>
      <c r="S29" s="190">
        <v>42823</v>
      </c>
      <c r="T29" s="193">
        <v>310</v>
      </c>
      <c r="U29" s="193"/>
      <c r="V29" s="193"/>
      <c r="W29" s="193"/>
      <c r="X29" s="193"/>
      <c r="Y29" s="193"/>
      <c r="Z29" s="191" t="s">
        <v>12</v>
      </c>
      <c r="AA29" s="192" t="s">
        <v>120</v>
      </c>
      <c r="AB29" s="195">
        <v>706</v>
      </c>
      <c r="AC29" s="195">
        <v>1350</v>
      </c>
      <c r="AD29" s="107">
        <f t="shared" si="2"/>
        <v>58.857142857142861</v>
      </c>
      <c r="AE29" s="107">
        <f t="shared" si="3"/>
        <v>968.23714285714334</v>
      </c>
      <c r="AF29" s="121">
        <f t="shared" si="1"/>
        <v>24.137285714285721</v>
      </c>
      <c r="AG29" s="122">
        <f t="shared" si="0"/>
        <v>24</v>
      </c>
      <c r="AH29" s="121">
        <f t="shared" si="4"/>
        <v>24.082371428571431</v>
      </c>
      <c r="AI29" s="25"/>
      <c r="AJ29" s="25" t="s">
        <v>2</v>
      </c>
      <c r="AK29" s="25">
        <v>35</v>
      </c>
      <c r="AL29" s="25">
        <v>50</v>
      </c>
      <c r="AN29" s="24" t="s">
        <v>520</v>
      </c>
    </row>
    <row r="30" spans="1:40" s="24" customFormat="1" ht="18" customHeight="1">
      <c r="A30" s="196">
        <v>210</v>
      </c>
      <c r="B30" s="190">
        <v>42821</v>
      </c>
      <c r="C30" s="191" t="s">
        <v>1121</v>
      </c>
      <c r="D30" s="191"/>
      <c r="E30" s="191"/>
      <c r="F30" s="191"/>
      <c r="G30" s="192" t="s">
        <v>76</v>
      </c>
      <c r="H30" s="192" t="s">
        <v>115</v>
      </c>
      <c r="I30" s="193">
        <v>1500</v>
      </c>
      <c r="J30" s="190">
        <v>42828</v>
      </c>
      <c r="K30" s="192" t="s">
        <v>116</v>
      </c>
      <c r="L30" s="192" t="s">
        <v>64</v>
      </c>
      <c r="M30" s="192" t="s">
        <v>64</v>
      </c>
      <c r="N30" s="192" t="s">
        <v>117</v>
      </c>
      <c r="O30" s="29" t="s">
        <v>1150</v>
      </c>
      <c r="P30" s="25"/>
      <c r="Q30" s="194"/>
      <c r="R30" s="194"/>
      <c r="S30" s="190">
        <v>42824</v>
      </c>
      <c r="T30" s="193">
        <v>1510</v>
      </c>
      <c r="U30" s="193"/>
      <c r="V30" s="193"/>
      <c r="W30" s="193"/>
      <c r="X30" s="193"/>
      <c r="Y30" s="193"/>
      <c r="Z30" s="191" t="s">
        <v>12</v>
      </c>
      <c r="AA30" s="192" t="s">
        <v>101</v>
      </c>
      <c r="AB30" s="195">
        <v>666</v>
      </c>
      <c r="AC30" s="195">
        <v>2040</v>
      </c>
      <c r="AD30" s="107">
        <f t="shared" si="2"/>
        <v>93.142857142857139</v>
      </c>
      <c r="AE30" s="107">
        <f t="shared" si="3"/>
        <v>1061.3800000000006</v>
      </c>
      <c r="AF30" s="121">
        <f t="shared" si="1"/>
        <v>25.689666666666675</v>
      </c>
      <c r="AG30" s="122">
        <f t="shared" si="0"/>
        <v>25</v>
      </c>
      <c r="AH30" s="121">
        <f t="shared" si="4"/>
        <v>25.413800000000005</v>
      </c>
      <c r="AI30" s="25"/>
      <c r="AJ30" s="159" t="s">
        <v>65</v>
      </c>
      <c r="AK30" s="159">
        <v>35</v>
      </c>
      <c r="AL30" s="159">
        <v>50</v>
      </c>
      <c r="AM30" s="24" t="s">
        <v>520</v>
      </c>
    </row>
    <row r="31" spans="1:40" s="24" customFormat="1" ht="18" customHeight="1">
      <c r="A31" s="196">
        <v>220</v>
      </c>
      <c r="B31" s="190">
        <v>42821</v>
      </c>
      <c r="C31" s="191" t="s">
        <v>1123</v>
      </c>
      <c r="D31" s="191"/>
      <c r="E31" s="191"/>
      <c r="F31" s="191"/>
      <c r="G31" s="192" t="s">
        <v>76</v>
      </c>
      <c r="H31" s="192" t="s">
        <v>166</v>
      </c>
      <c r="I31" s="193">
        <v>319</v>
      </c>
      <c r="J31" s="190">
        <v>42828</v>
      </c>
      <c r="K31" s="192" t="s">
        <v>82</v>
      </c>
      <c r="L31" s="192" t="s">
        <v>64</v>
      </c>
      <c r="M31" s="192" t="s">
        <v>64</v>
      </c>
      <c r="N31" s="192" t="s">
        <v>167</v>
      </c>
      <c r="O31" s="29" t="s">
        <v>1150</v>
      </c>
      <c r="P31" s="25"/>
      <c r="Q31" s="194"/>
      <c r="R31" s="194"/>
      <c r="S31" s="190">
        <v>42824</v>
      </c>
      <c r="T31" s="193">
        <v>329</v>
      </c>
      <c r="U31" s="193"/>
      <c r="V31" s="193"/>
      <c r="W31" s="193"/>
      <c r="X31" s="193"/>
      <c r="Y31" s="193"/>
      <c r="Z31" s="191" t="s">
        <v>35</v>
      </c>
      <c r="AA31" s="192" t="s">
        <v>168</v>
      </c>
      <c r="AB31" s="195">
        <v>736</v>
      </c>
      <c r="AC31" s="195">
        <v>1676</v>
      </c>
      <c r="AD31" s="107">
        <f t="shared" si="2"/>
        <v>59.4</v>
      </c>
      <c r="AE31" s="107">
        <f t="shared" si="3"/>
        <v>1120.7800000000007</v>
      </c>
      <c r="AF31" s="121">
        <f t="shared" si="1"/>
        <v>26.679666666666677</v>
      </c>
      <c r="AG31" s="122">
        <f t="shared" si="0"/>
        <v>26</v>
      </c>
      <c r="AH31" s="121">
        <f t="shared" si="4"/>
        <v>26.407800000000005</v>
      </c>
      <c r="AI31" s="25"/>
      <c r="AJ31" s="159" t="s">
        <v>65</v>
      </c>
      <c r="AK31" s="159">
        <v>35</v>
      </c>
      <c r="AL31" s="159">
        <v>50</v>
      </c>
      <c r="AM31" s="24" t="s">
        <v>520</v>
      </c>
    </row>
    <row r="32" spans="1:40" s="24" customFormat="1" ht="18" customHeight="1">
      <c r="A32" s="196">
        <v>230</v>
      </c>
      <c r="B32" s="190">
        <v>42798</v>
      </c>
      <c r="C32" s="191" t="s">
        <v>404</v>
      </c>
      <c r="D32" s="191"/>
      <c r="E32" s="191"/>
      <c r="F32" s="191"/>
      <c r="G32" s="192" t="s">
        <v>76</v>
      </c>
      <c r="H32" s="192" t="s">
        <v>170</v>
      </c>
      <c r="I32" s="193">
        <v>600</v>
      </c>
      <c r="J32" s="190">
        <v>42828</v>
      </c>
      <c r="K32" s="192" t="s">
        <v>82</v>
      </c>
      <c r="L32" s="192" t="s">
        <v>64</v>
      </c>
      <c r="M32" s="192" t="s">
        <v>64</v>
      </c>
      <c r="N32" s="192" t="s">
        <v>171</v>
      </c>
      <c r="O32" s="29" t="s">
        <v>1150</v>
      </c>
      <c r="P32" s="25"/>
      <c r="Q32" s="194"/>
      <c r="R32" s="194"/>
      <c r="S32" s="190">
        <v>42824</v>
      </c>
      <c r="T32" s="193">
        <v>620</v>
      </c>
      <c r="U32" s="193"/>
      <c r="V32" s="193"/>
      <c r="W32" s="193"/>
      <c r="X32" s="193"/>
      <c r="Y32" s="193"/>
      <c r="Z32" s="191" t="s">
        <v>35</v>
      </c>
      <c r="AA32" s="192" t="s">
        <v>172</v>
      </c>
      <c r="AB32" s="195">
        <v>721</v>
      </c>
      <c r="AC32" s="195">
        <v>1712</v>
      </c>
      <c r="AD32" s="107">
        <f t="shared" si="2"/>
        <v>67.714285714285722</v>
      </c>
      <c r="AE32" s="107">
        <f t="shared" si="3"/>
        <v>1188.4942857142864</v>
      </c>
      <c r="AF32" s="121">
        <f t="shared" si="1"/>
        <v>27.808238095238107</v>
      </c>
      <c r="AG32" s="122">
        <f t="shared" si="0"/>
        <v>27</v>
      </c>
      <c r="AH32" s="121">
        <f t="shared" si="4"/>
        <v>27.484942857142865</v>
      </c>
      <c r="AI32" s="25"/>
      <c r="AJ32" s="25" t="s">
        <v>162</v>
      </c>
      <c r="AK32" s="25">
        <v>35</v>
      </c>
      <c r="AL32" s="25">
        <v>50</v>
      </c>
    </row>
    <row r="33" spans="1:186" s="24" customFormat="1" ht="18" customHeight="1">
      <c r="A33" s="31" t="s">
        <v>70</v>
      </c>
      <c r="B33" s="27">
        <v>42823</v>
      </c>
      <c r="C33" s="28" t="s">
        <v>1146</v>
      </c>
      <c r="D33" s="28"/>
      <c r="E33" s="28"/>
      <c r="F33" s="28"/>
      <c r="G33" s="29" t="s">
        <v>107</v>
      </c>
      <c r="H33" s="29" t="s">
        <v>1147</v>
      </c>
      <c r="I33" s="32">
        <v>400</v>
      </c>
      <c r="J33" s="27">
        <v>42828</v>
      </c>
      <c r="K33" s="29" t="s">
        <v>60</v>
      </c>
      <c r="L33" s="29" t="s">
        <v>99</v>
      </c>
      <c r="M33" s="29" t="s">
        <v>64</v>
      </c>
      <c r="N33" s="29" t="s">
        <v>1148</v>
      </c>
      <c r="O33" s="29" t="s">
        <v>1150</v>
      </c>
      <c r="P33" s="25"/>
      <c r="Q33" s="30"/>
      <c r="R33" s="30"/>
      <c r="S33" s="27">
        <v>42824</v>
      </c>
      <c r="T33" s="32">
        <v>430</v>
      </c>
      <c r="U33" s="32"/>
      <c r="V33" s="32"/>
      <c r="W33" s="32"/>
      <c r="X33" s="32"/>
      <c r="Y33" s="32"/>
      <c r="Z33" s="28" t="s">
        <v>12</v>
      </c>
      <c r="AA33" s="29" t="s">
        <v>105</v>
      </c>
      <c r="AB33" s="33">
        <v>852</v>
      </c>
      <c r="AC33" s="33">
        <v>1807</v>
      </c>
      <c r="AD33" s="107">
        <f t="shared" si="2"/>
        <v>62.285714285714285</v>
      </c>
      <c r="AE33" s="107">
        <f t="shared" si="3"/>
        <v>1250.7800000000007</v>
      </c>
      <c r="AF33" s="121">
        <f t="shared" si="1"/>
        <v>28.846333333333344</v>
      </c>
      <c r="AG33" s="122">
        <f t="shared" si="0"/>
        <v>28</v>
      </c>
      <c r="AH33" s="121">
        <f t="shared" si="4"/>
        <v>28.507800000000007</v>
      </c>
      <c r="AI33" s="25"/>
      <c r="AJ33" s="13" t="s">
        <v>65</v>
      </c>
      <c r="AK33" s="159">
        <v>35</v>
      </c>
      <c r="AL33" s="159">
        <v>50</v>
      </c>
      <c r="AN33" s="182" t="s">
        <v>511</v>
      </c>
    </row>
    <row r="34" spans="1:186" s="24" customFormat="1" ht="18" customHeight="1">
      <c r="A34" s="31">
        <v>250</v>
      </c>
      <c r="B34" s="190">
        <v>42798</v>
      </c>
      <c r="C34" s="191" t="s">
        <v>405</v>
      </c>
      <c r="D34" s="191"/>
      <c r="E34" s="191"/>
      <c r="F34" s="191"/>
      <c r="G34" s="192" t="s">
        <v>76</v>
      </c>
      <c r="H34" s="192" t="s">
        <v>163</v>
      </c>
      <c r="I34" s="193">
        <v>600</v>
      </c>
      <c r="J34" s="190">
        <v>42828</v>
      </c>
      <c r="K34" s="192" t="s">
        <v>10</v>
      </c>
      <c r="L34" s="192" t="s">
        <v>64</v>
      </c>
      <c r="M34" s="192" t="s">
        <v>64</v>
      </c>
      <c r="N34" s="192" t="s">
        <v>164</v>
      </c>
      <c r="O34" s="29" t="s">
        <v>1150</v>
      </c>
      <c r="P34" s="25"/>
      <c r="Q34" s="194"/>
      <c r="R34" s="194"/>
      <c r="S34" s="190">
        <v>42824</v>
      </c>
      <c r="T34" s="193">
        <v>620</v>
      </c>
      <c r="U34" s="193"/>
      <c r="V34" s="193"/>
      <c r="W34" s="193"/>
      <c r="X34" s="193"/>
      <c r="Y34" s="193"/>
      <c r="Z34" s="191" t="s">
        <v>12</v>
      </c>
      <c r="AA34" s="192" t="s">
        <v>165</v>
      </c>
      <c r="AB34" s="195">
        <v>697</v>
      </c>
      <c r="AC34" s="195">
        <v>1242</v>
      </c>
      <c r="AD34" s="107">
        <f t="shared" si="2"/>
        <v>67.714285714285722</v>
      </c>
      <c r="AE34" s="107">
        <f t="shared" si="3"/>
        <v>1318.4942857142864</v>
      </c>
      <c r="AF34" s="121">
        <f t="shared" si="1"/>
        <v>29.974904761904774</v>
      </c>
      <c r="AG34" s="122">
        <f t="shared" si="0"/>
        <v>29</v>
      </c>
      <c r="AH34" s="121">
        <f t="shared" si="4"/>
        <v>29.584942857142863</v>
      </c>
      <c r="AI34" s="25"/>
      <c r="AJ34" s="25" t="s">
        <v>65</v>
      </c>
      <c r="AK34" s="25">
        <v>35</v>
      </c>
      <c r="AL34" s="25">
        <v>50</v>
      </c>
    </row>
    <row r="35" spans="1:186" s="24" customFormat="1" ht="18" customHeight="1">
      <c r="A35" s="31">
        <v>260</v>
      </c>
      <c r="B35" s="190">
        <v>42798</v>
      </c>
      <c r="C35" s="191" t="s">
        <v>408</v>
      </c>
      <c r="D35" s="191"/>
      <c r="E35" s="191"/>
      <c r="F35" s="191"/>
      <c r="G35" s="192" t="s">
        <v>76</v>
      </c>
      <c r="H35" s="192" t="s">
        <v>343</v>
      </c>
      <c r="I35" s="193">
        <v>1500</v>
      </c>
      <c r="J35" s="190">
        <v>42828</v>
      </c>
      <c r="K35" s="192" t="s">
        <v>10</v>
      </c>
      <c r="L35" s="192" t="s">
        <v>64</v>
      </c>
      <c r="M35" s="192" t="s">
        <v>64</v>
      </c>
      <c r="N35" s="192" t="s">
        <v>342</v>
      </c>
      <c r="O35" s="29" t="s">
        <v>1150</v>
      </c>
      <c r="P35" s="25"/>
      <c r="Q35" s="194"/>
      <c r="R35" s="194"/>
      <c r="S35" s="190">
        <v>42824</v>
      </c>
      <c r="T35" s="193">
        <v>760</v>
      </c>
      <c r="U35" s="193"/>
      <c r="V35" s="193"/>
      <c r="W35" s="193"/>
      <c r="X35" s="193"/>
      <c r="Y35" s="193"/>
      <c r="Z35" s="191" t="s">
        <v>12</v>
      </c>
      <c r="AA35" s="192" t="s">
        <v>165</v>
      </c>
      <c r="AB35" s="195">
        <v>438</v>
      </c>
      <c r="AC35" s="195">
        <v>1646</v>
      </c>
      <c r="AD35" s="107">
        <f t="shared" si="2"/>
        <v>71.714285714285722</v>
      </c>
      <c r="AE35" s="107">
        <f t="shared" si="3"/>
        <v>1390.2085714285722</v>
      </c>
      <c r="AF35" s="121">
        <f t="shared" si="1"/>
        <v>31.170142857142871</v>
      </c>
      <c r="AG35" s="122">
        <f t="shared" si="0"/>
        <v>31</v>
      </c>
      <c r="AH35" s="121">
        <f t="shared" si="4"/>
        <v>31.102085714285721</v>
      </c>
      <c r="AI35" s="25"/>
      <c r="AJ35" s="25" t="s">
        <v>344</v>
      </c>
      <c r="AK35" s="25">
        <v>35</v>
      </c>
      <c r="AL35" s="25">
        <v>50</v>
      </c>
    </row>
    <row r="36" spans="1:186" s="24" customFormat="1" ht="18" customHeight="1">
      <c r="A36" s="31">
        <v>270</v>
      </c>
      <c r="B36" s="190">
        <v>42819</v>
      </c>
      <c r="C36" s="191" t="s">
        <v>1056</v>
      </c>
      <c r="D36" s="191"/>
      <c r="E36" s="191"/>
      <c r="F36" s="191"/>
      <c r="G36" s="192" t="s">
        <v>76</v>
      </c>
      <c r="H36" s="192" t="s">
        <v>1057</v>
      </c>
      <c r="I36" s="193">
        <v>200</v>
      </c>
      <c r="J36" s="190">
        <v>42828</v>
      </c>
      <c r="K36" s="192" t="s">
        <v>10</v>
      </c>
      <c r="L36" s="192" t="s">
        <v>64</v>
      </c>
      <c r="M36" s="192" t="s">
        <v>64</v>
      </c>
      <c r="N36" s="192" t="s">
        <v>1058</v>
      </c>
      <c r="O36" s="192"/>
      <c r="P36" s="25"/>
      <c r="Q36" s="194"/>
      <c r="R36" s="194"/>
      <c r="S36" s="190">
        <v>42824</v>
      </c>
      <c r="T36" s="193">
        <v>44</v>
      </c>
      <c r="U36" s="193"/>
      <c r="V36" s="193"/>
      <c r="W36" s="193"/>
      <c r="X36" s="193"/>
      <c r="Y36" s="193"/>
      <c r="Z36" s="191" t="s">
        <v>11</v>
      </c>
      <c r="AA36" s="192" t="s">
        <v>178</v>
      </c>
      <c r="AB36" s="195">
        <v>460</v>
      </c>
      <c r="AC36" s="195">
        <v>570</v>
      </c>
      <c r="AD36" s="107">
        <f t="shared" si="2"/>
        <v>15.88</v>
      </c>
      <c r="AE36" s="107">
        <f t="shared" si="3"/>
        <v>1406.0885714285723</v>
      </c>
      <c r="AF36" s="121">
        <f t="shared" si="1"/>
        <v>31.434809523809538</v>
      </c>
      <c r="AG36" s="122">
        <f t="shared" si="0"/>
        <v>31</v>
      </c>
      <c r="AH36" s="121">
        <f t="shared" si="4"/>
        <v>31.260885714285724</v>
      </c>
      <c r="AI36" s="25"/>
      <c r="AJ36" s="25" t="s">
        <v>162</v>
      </c>
      <c r="AK36" s="25">
        <v>50</v>
      </c>
      <c r="AL36" s="25">
        <v>15</v>
      </c>
      <c r="AN36" s="24" t="s">
        <v>520</v>
      </c>
    </row>
    <row r="37" spans="1:186" s="24" customFormat="1" ht="18" customHeight="1">
      <c r="A37" s="31">
        <v>280</v>
      </c>
      <c r="B37" s="190">
        <v>42818</v>
      </c>
      <c r="C37" s="191" t="s">
        <v>1038</v>
      </c>
      <c r="D37" s="191"/>
      <c r="E37" s="191"/>
      <c r="F37" s="191"/>
      <c r="G37" s="192" t="s">
        <v>76</v>
      </c>
      <c r="H37" s="192" t="s">
        <v>1039</v>
      </c>
      <c r="I37" s="193">
        <v>300</v>
      </c>
      <c r="J37" s="190">
        <v>42828</v>
      </c>
      <c r="K37" s="192" t="s">
        <v>10</v>
      </c>
      <c r="L37" s="192" t="s">
        <v>64</v>
      </c>
      <c r="M37" s="192" t="s">
        <v>64</v>
      </c>
      <c r="N37" s="192" t="s">
        <v>1040</v>
      </c>
      <c r="O37" s="192"/>
      <c r="P37" s="25"/>
      <c r="Q37" s="194"/>
      <c r="R37" s="194"/>
      <c r="S37" s="190">
        <v>42824</v>
      </c>
      <c r="T37" s="193">
        <v>310</v>
      </c>
      <c r="U37" s="193"/>
      <c r="V37" s="193"/>
      <c r="W37" s="193"/>
      <c r="X37" s="193"/>
      <c r="Y37" s="193"/>
      <c r="Z37" s="191" t="s">
        <v>12</v>
      </c>
      <c r="AA37" s="192" t="s">
        <v>165</v>
      </c>
      <c r="AB37" s="195">
        <v>650</v>
      </c>
      <c r="AC37" s="195">
        <v>380</v>
      </c>
      <c r="AD37" s="107">
        <f t="shared" si="2"/>
        <v>21.2</v>
      </c>
      <c r="AE37" s="107">
        <f t="shared" si="3"/>
        <v>1427.2885714285724</v>
      </c>
      <c r="AF37" s="121">
        <f t="shared" si="1"/>
        <v>31.788142857142873</v>
      </c>
      <c r="AG37" s="122">
        <f t="shared" si="0"/>
        <v>31</v>
      </c>
      <c r="AH37" s="121">
        <f t="shared" si="4"/>
        <v>31.472885714285724</v>
      </c>
      <c r="AI37" s="25"/>
      <c r="AJ37" s="25" t="s">
        <v>2</v>
      </c>
      <c r="AK37" s="159">
        <v>50</v>
      </c>
      <c r="AL37" s="159">
        <v>15</v>
      </c>
      <c r="AN37" s="24" t="s">
        <v>520</v>
      </c>
    </row>
    <row r="38" spans="1:186" s="9" customFormat="1" ht="12.75" customHeight="1">
      <c r="A38" s="3"/>
      <c r="B38" s="4"/>
      <c r="C38" s="14"/>
      <c r="D38" s="5"/>
      <c r="E38" s="3"/>
      <c r="F38" s="3"/>
      <c r="G38" s="1"/>
      <c r="H38" s="1"/>
      <c r="I38" s="3">
        <f>SUM(I9:I37)</f>
        <v>31163</v>
      </c>
      <c r="J38" s="4"/>
      <c r="K38" s="1"/>
      <c r="L38" s="1"/>
      <c r="M38" s="1"/>
      <c r="N38" s="14"/>
      <c r="O38" s="1"/>
      <c r="P38" s="1"/>
      <c r="Q38" s="1"/>
      <c r="R38" s="1"/>
      <c r="S38" s="4"/>
      <c r="T38" s="3">
        <f>SUM(T9:T37)</f>
        <v>26072</v>
      </c>
      <c r="U38" s="3"/>
      <c r="V38" s="3"/>
      <c r="W38" s="3"/>
      <c r="X38" s="3"/>
      <c r="Y38" s="12"/>
      <c r="Z38" s="3"/>
      <c r="AA38" s="6"/>
      <c r="AB38" s="14"/>
      <c r="AC38" s="7"/>
      <c r="AD38" s="11">
        <f>SUM(AD7:AD37)</f>
        <v>1427.2885714285724</v>
      </c>
      <c r="AE38" s="11"/>
      <c r="AF38" s="126"/>
      <c r="AG38" s="127"/>
      <c r="AH38" s="11">
        <f>AD38/60</f>
        <v>23.788142857142873</v>
      </c>
      <c r="AI38" s="8"/>
      <c r="AJ38" s="23"/>
      <c r="AK38" s="2"/>
      <c r="AL38" s="2"/>
      <c r="GD38" s="10"/>
    </row>
    <row r="39" spans="1:186" ht="12.75" customHeight="1" thickBot="1">
      <c r="A39" s="128" t="s">
        <v>3</v>
      </c>
      <c r="B39" s="129"/>
      <c r="C39" s="129"/>
      <c r="D39" s="130"/>
      <c r="E39" s="130"/>
      <c r="F39" s="131"/>
      <c r="G39" s="129"/>
      <c r="H39" s="132"/>
      <c r="I39" s="132"/>
      <c r="J39" s="133"/>
      <c r="K39" s="133" t="s">
        <v>4</v>
      </c>
      <c r="L39" s="134"/>
      <c r="M39" s="135"/>
      <c r="N39" s="135"/>
      <c r="O39" s="135"/>
      <c r="P39" s="135"/>
      <c r="Q39" s="135"/>
      <c r="R39" s="135"/>
      <c r="S39" s="136"/>
      <c r="T39" s="137"/>
      <c r="U39" s="20"/>
      <c r="V39" s="20"/>
      <c r="W39" s="138"/>
      <c r="X39" s="139"/>
      <c r="Y39" s="140"/>
      <c r="Z39" s="141"/>
      <c r="AA39" s="135"/>
      <c r="AB39" s="135"/>
      <c r="AC39" s="135"/>
      <c r="AD39" s="142"/>
      <c r="AE39" s="143"/>
      <c r="AF39" s="143"/>
      <c r="AG39" s="144"/>
      <c r="AH39" s="145"/>
      <c r="AI39" s="146"/>
      <c r="AJ39" s="147"/>
      <c r="AK39" s="148"/>
      <c r="AL39" s="35"/>
      <c r="AM39" s="22"/>
      <c r="AN39" s="22"/>
      <c r="AO39" s="22"/>
      <c r="AP39" s="22"/>
      <c r="AQ39" s="22"/>
      <c r="AR39" s="22"/>
      <c r="AS39" s="22"/>
      <c r="AT39" s="22"/>
      <c r="AU39" s="22"/>
    </row>
    <row r="40" spans="1:186" s="149" customFormat="1" ht="18" customHeight="1" thickBot="1">
      <c r="A40" s="887" t="s">
        <v>5</v>
      </c>
      <c r="B40" s="888"/>
      <c r="C40" s="888"/>
      <c r="D40" s="888"/>
      <c r="E40" s="888"/>
      <c r="F40" s="888"/>
      <c r="G40" s="888"/>
      <c r="H40" s="888"/>
      <c r="I40" s="888"/>
      <c r="J40" s="888"/>
      <c r="K40" s="888"/>
      <c r="L40" s="888"/>
      <c r="M40" s="888"/>
      <c r="N40" s="888"/>
      <c r="O40" s="888"/>
      <c r="P40" s="888"/>
      <c r="Q40" s="888"/>
      <c r="R40" s="888"/>
      <c r="S40" s="888"/>
      <c r="T40" s="888"/>
      <c r="U40" s="888"/>
      <c r="V40" s="888"/>
      <c r="W40" s="888"/>
      <c r="X40" s="888"/>
      <c r="Y40" s="888"/>
      <c r="Z40" s="888"/>
      <c r="AA40" s="888"/>
      <c r="AB40" s="888"/>
      <c r="AC40" s="888"/>
      <c r="AD40" s="888"/>
      <c r="AE40" s="888"/>
      <c r="AF40" s="888"/>
      <c r="AG40" s="888"/>
      <c r="AH40" s="888"/>
      <c r="AI40" s="888"/>
      <c r="AJ40" s="888"/>
      <c r="AK40" s="888"/>
      <c r="AL40" s="889"/>
    </row>
    <row r="41" spans="1:186" ht="14.25" customHeight="1">
      <c r="A41" s="150"/>
      <c r="H41" s="151"/>
      <c r="I41" s="151"/>
      <c r="J41" s="151"/>
      <c r="K41" s="152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53"/>
      <c r="Z41" s="151"/>
      <c r="AA41" s="154"/>
      <c r="AB41" s="154"/>
      <c r="AC41" s="154"/>
      <c r="AD41" s="155"/>
      <c r="AE41" s="151"/>
      <c r="AF41" s="151"/>
      <c r="AG41" s="151"/>
      <c r="AH41" s="151"/>
      <c r="AI41" s="151"/>
      <c r="AJ41" s="151"/>
    </row>
    <row r="42" spans="1:186" ht="14.25" customHeight="1">
      <c r="T42" s="22"/>
      <c r="U42" s="22"/>
      <c r="V42" s="22"/>
      <c r="W42" s="156"/>
      <c r="X42" s="156"/>
      <c r="Y42" s="157"/>
      <c r="AB42" s="158" t="s">
        <v>160</v>
      </c>
    </row>
    <row r="43" spans="1:186" ht="19.5" customHeight="1">
      <c r="H43" s="58" t="s">
        <v>455</v>
      </c>
      <c r="S43" s="58" t="s">
        <v>457</v>
      </c>
      <c r="Y43" s="15"/>
      <c r="AO43" s="22"/>
      <c r="AP43" s="22"/>
    </row>
    <row r="44" spans="1:186" s="179" customFormat="1" ht="16.5" customHeight="1">
      <c r="H44" s="886"/>
      <c r="I44" s="886"/>
      <c r="S44" s="886" t="s">
        <v>61</v>
      </c>
      <c r="T44" s="886"/>
      <c r="U44" s="886"/>
      <c r="V44" s="886"/>
      <c r="W44" s="886"/>
      <c r="X44" s="886"/>
      <c r="Y44" s="886"/>
      <c r="Z44" s="886"/>
      <c r="AA44" s="180"/>
      <c r="AB44" s="180"/>
      <c r="AC44" s="180"/>
      <c r="AN44" s="181"/>
      <c r="AO44" s="181"/>
    </row>
    <row r="45" spans="1:186" ht="19.5" customHeight="1">
      <c r="A45" s="58"/>
      <c r="B45" s="58"/>
      <c r="H45" s="58" t="s">
        <v>456</v>
      </c>
      <c r="N45" s="58"/>
      <c r="S45" s="210" t="s">
        <v>1151</v>
      </c>
      <c r="T45" s="58"/>
      <c r="U45" s="58"/>
      <c r="Y45" s="15"/>
      <c r="AO45" s="22"/>
      <c r="AP45" s="22"/>
    </row>
  </sheetData>
  <mergeCells count="10">
    <mergeCell ref="A40:AL40"/>
    <mergeCell ref="H44:I44"/>
    <mergeCell ref="S44:Z44"/>
    <mergeCell ref="A2:AC2"/>
    <mergeCell ref="D4:E5"/>
    <mergeCell ref="G4:G5"/>
    <mergeCell ref="H4:H5"/>
    <mergeCell ref="K4:M4"/>
    <mergeCell ref="P4:R4"/>
    <mergeCell ref="AB4:AC4"/>
  </mergeCells>
  <conditionalFormatting sqref="C38:C42 C46:C65536">
    <cfRule type="duplicateValues" dxfId="1378" priority="325" stopIfTrue="1"/>
  </conditionalFormatting>
  <conditionalFormatting sqref="C38:C42 C1:C7 C46:C65536">
    <cfRule type="duplicateValues" dxfId="1377" priority="326" stopIfTrue="1"/>
  </conditionalFormatting>
  <conditionalFormatting sqref="C38:C42 C1:C7 C46:C65536">
    <cfRule type="duplicateValues" dxfId="1376" priority="327" stopIfTrue="1"/>
    <cfRule type="duplicateValues" dxfId="1375" priority="328" stopIfTrue="1"/>
  </conditionalFormatting>
  <conditionalFormatting sqref="C32:L32">
    <cfRule type="duplicateValues" dxfId="1374" priority="247" stopIfTrue="1"/>
  </conditionalFormatting>
  <conditionalFormatting sqref="C32:L32">
    <cfRule type="duplicateValues" dxfId="1373" priority="248" stopIfTrue="1"/>
    <cfRule type="duplicateValues" dxfId="1372" priority="249" stopIfTrue="1"/>
  </conditionalFormatting>
  <conditionalFormatting sqref="AJ32:AL32">
    <cfRule type="duplicateValues" dxfId="1371" priority="244" stopIfTrue="1"/>
  </conditionalFormatting>
  <conditionalFormatting sqref="AJ32:AL32">
    <cfRule type="duplicateValues" dxfId="1370" priority="245" stopIfTrue="1"/>
    <cfRule type="duplicateValues" dxfId="1369" priority="246" stopIfTrue="1"/>
  </conditionalFormatting>
  <conditionalFormatting sqref="C43:C45">
    <cfRule type="duplicateValues" dxfId="1368" priority="229" stopIfTrue="1"/>
    <cfRule type="duplicateValues" dxfId="1367" priority="230" stopIfTrue="1"/>
  </conditionalFormatting>
  <conditionalFormatting sqref="C43:C45">
    <cfRule type="duplicateValues" dxfId="1366" priority="231" stopIfTrue="1"/>
  </conditionalFormatting>
  <conditionalFormatting sqref="C43:C45">
    <cfRule type="duplicateValues" dxfId="1365" priority="232" stopIfTrue="1"/>
  </conditionalFormatting>
  <conditionalFormatting sqref="C43:C45">
    <cfRule type="duplicateValues" dxfId="1364" priority="233" stopIfTrue="1"/>
    <cfRule type="duplicateValues" dxfId="1363" priority="234" stopIfTrue="1"/>
  </conditionalFormatting>
  <conditionalFormatting sqref="C14">
    <cfRule type="duplicateValues" dxfId="1362" priority="211" stopIfTrue="1"/>
  </conditionalFormatting>
  <conditionalFormatting sqref="C14">
    <cfRule type="duplicateValues" dxfId="1361" priority="212" stopIfTrue="1"/>
    <cfRule type="duplicateValues" dxfId="1360" priority="213" stopIfTrue="1"/>
  </conditionalFormatting>
  <conditionalFormatting sqref="AJ14">
    <cfRule type="duplicateValues" dxfId="1359" priority="208" stopIfTrue="1"/>
  </conditionalFormatting>
  <conditionalFormatting sqref="AJ14">
    <cfRule type="duplicateValues" dxfId="1358" priority="209" stopIfTrue="1"/>
    <cfRule type="duplicateValues" dxfId="1357" priority="210" stopIfTrue="1"/>
  </conditionalFormatting>
  <conditionalFormatting sqref="AI20:AT21 AI25:AT25 BR16:BS16 CA16 BI16:BL16 C16:AC16 AZ16:BC16 AI16:AT16 AZ20:BC21 AZ25:BC25 C20:AC21 C25:AC25 BI20:BL21 BI25:BL25 CA20:CA21 CA25 BR20:BS21 BR25:BS25">
    <cfRule type="duplicateValues" dxfId="1356" priority="178" stopIfTrue="1"/>
  </conditionalFormatting>
  <conditionalFormatting sqref="AI20:AT21 AI25:AT25 BR16:BS16 CA16 BI16:BL16 C16:AC16 AZ16:BC16 AI16:AT16 AZ20:BC21 AZ25:BC25 C20:AC21 C25:AC25 BI20:BL21 BI25:BL25 CA20:CA21 CA25 BR20:BS21 BR25:BS25">
    <cfRule type="duplicateValues" dxfId="1355" priority="179" stopIfTrue="1"/>
    <cfRule type="duplicateValues" dxfId="1354" priority="180" stopIfTrue="1"/>
  </conditionalFormatting>
  <conditionalFormatting sqref="CB20:CB21 CB25 CB16">
    <cfRule type="duplicateValues" dxfId="1353" priority="181" stopIfTrue="1"/>
  </conditionalFormatting>
  <conditionalFormatting sqref="CB20:CB21 CB25 CB16">
    <cfRule type="duplicateValues" dxfId="1352" priority="182" stopIfTrue="1"/>
    <cfRule type="duplicateValues" dxfId="1351" priority="183" stopIfTrue="1"/>
  </conditionalFormatting>
  <conditionalFormatting sqref="CA13 BR13:BS13 BI13:BL13 C13:AC13 AZ13:BC13 AI13:AT13 AI15:AT15 AZ15:BC15 C15:AC15 BI15:BL15 BR15:BS15 CA15">
    <cfRule type="duplicateValues" dxfId="1350" priority="160" stopIfTrue="1"/>
  </conditionalFormatting>
  <conditionalFormatting sqref="CA13 BR13:BS13 BI13:BL13 C13:AC13 AZ13:BC13 AI13:AT13 AI15:AT15 AZ15:BC15 C15:AC15 BI15:BL15 BR15:BS15 CA15">
    <cfRule type="duplicateValues" dxfId="1349" priority="161" stopIfTrue="1"/>
    <cfRule type="duplicateValues" dxfId="1348" priority="162" stopIfTrue="1"/>
  </conditionalFormatting>
  <conditionalFormatting sqref="CB13 CB15">
    <cfRule type="duplicateValues" dxfId="1347" priority="163" stopIfTrue="1"/>
  </conditionalFormatting>
  <conditionalFormatting sqref="CB13 CB15">
    <cfRule type="duplicateValues" dxfId="1346" priority="164" stopIfTrue="1"/>
    <cfRule type="duplicateValues" dxfId="1345" priority="165" stopIfTrue="1"/>
  </conditionalFormatting>
  <conditionalFormatting sqref="CA22 BR22:BS22 BI22:BL22 C22:AC22 AZ22:BC22 AI22:AT22">
    <cfRule type="duplicateValues" dxfId="1344" priority="148" stopIfTrue="1"/>
  </conditionalFormatting>
  <conditionalFormatting sqref="CA22 BR22:BS22 BI22:BL22 C22:AC22 AZ22:BC22 AI22:AT22">
    <cfRule type="duplicateValues" dxfId="1343" priority="149" stopIfTrue="1"/>
    <cfRule type="duplicateValues" dxfId="1342" priority="150" stopIfTrue="1"/>
  </conditionalFormatting>
  <conditionalFormatting sqref="CB22">
    <cfRule type="duplicateValues" dxfId="1341" priority="151" stopIfTrue="1"/>
  </conditionalFormatting>
  <conditionalFormatting sqref="CB22">
    <cfRule type="duplicateValues" dxfId="1340" priority="152" stopIfTrue="1"/>
    <cfRule type="duplicateValues" dxfId="1339" priority="153" stopIfTrue="1"/>
  </conditionalFormatting>
  <conditionalFormatting sqref="AI30:AT31 CA17 BR17:BS17 BI17:BL17 C17:AC17 AZ17:BC17 AI17 AZ30:BC31 C30:N31 BI30:BL31 BR30:BS31 CA30:CA31 AK17:AT17 P30:AC31">
    <cfRule type="duplicateValues" dxfId="1338" priority="142" stopIfTrue="1"/>
  </conditionalFormatting>
  <conditionalFormatting sqref="AI30:AT31 CA17 BR17:BS17 BI17:BL17 C17:AC17 AZ17:BC17 AI17 AZ30:BC31 C30:N31 BI30:BL31 BR30:BS31 CA30:CA31 AK17:AT17 P30:AC31">
    <cfRule type="duplicateValues" dxfId="1337" priority="143" stopIfTrue="1"/>
    <cfRule type="duplicateValues" dxfId="1336" priority="144" stopIfTrue="1"/>
  </conditionalFormatting>
  <conditionalFormatting sqref="CB30:CB31 CB17">
    <cfRule type="duplicateValues" dxfId="1335" priority="145" stopIfTrue="1"/>
  </conditionalFormatting>
  <conditionalFormatting sqref="CB30:CB31 CB17">
    <cfRule type="duplicateValues" dxfId="1334" priority="146" stopIfTrue="1"/>
    <cfRule type="duplicateValues" dxfId="1333" priority="147" stopIfTrue="1"/>
  </conditionalFormatting>
  <conditionalFormatting sqref="AJ27:AL27">
    <cfRule type="duplicateValues" dxfId="1332" priority="139" stopIfTrue="1"/>
  </conditionalFormatting>
  <conditionalFormatting sqref="AJ27:AL27">
    <cfRule type="duplicateValues" dxfId="1331" priority="140" stopIfTrue="1"/>
    <cfRule type="duplicateValues" dxfId="1330" priority="141" stopIfTrue="1"/>
  </conditionalFormatting>
  <conditionalFormatting sqref="BJ29:BK29 BS29 AR29:AU29 BA29:BD29 C29:N29 AI29:AL29 P29:AC29">
    <cfRule type="duplicateValues" dxfId="1329" priority="133" stopIfTrue="1"/>
  </conditionalFormatting>
  <conditionalFormatting sqref="BJ29:BK29 BS29 AR29:AU29 BA29:BD29 C29:N29 AI29:AL29 P29:AC29">
    <cfRule type="duplicateValues" dxfId="1328" priority="134" stopIfTrue="1"/>
    <cfRule type="duplicateValues" dxfId="1327" priority="135" stopIfTrue="1"/>
  </conditionalFormatting>
  <conditionalFormatting sqref="BT29">
    <cfRule type="duplicateValues" dxfId="1326" priority="136" stopIfTrue="1"/>
  </conditionalFormatting>
  <conditionalFormatting sqref="BT29">
    <cfRule type="duplicateValues" dxfId="1325" priority="137" stopIfTrue="1"/>
    <cfRule type="duplicateValues" dxfId="1324" priority="138" stopIfTrue="1"/>
  </conditionalFormatting>
  <conditionalFormatting sqref="AI26:AT26 AI11:AT12 AZ11:BC12 AZ26:BC26 C11:AC12 C26:AC26 BI11:BL12 BI26:BL26 CA11:CA12 CA26 BR11:BS12 BR26:BS26">
    <cfRule type="duplicateValues" dxfId="1323" priority="65440" stopIfTrue="1"/>
  </conditionalFormatting>
  <conditionalFormatting sqref="AI26:AT26 AI11:AT12 AZ11:BC12 AZ26:BC26 C11:AC12 C26:AC26 BI11:BL12 BI26:BL26 CA11:CA12 CA26 BR11:BS12 BR26:BS26">
    <cfRule type="duplicateValues" dxfId="1322" priority="65452" stopIfTrue="1"/>
    <cfRule type="duplicateValues" dxfId="1321" priority="65453" stopIfTrue="1"/>
  </conditionalFormatting>
  <conditionalFormatting sqref="CB26 CB11:CB12">
    <cfRule type="duplicateValues" dxfId="1320" priority="65476" stopIfTrue="1"/>
  </conditionalFormatting>
  <conditionalFormatting sqref="CB26 CB11:CB12">
    <cfRule type="duplicateValues" dxfId="1319" priority="65478" stopIfTrue="1"/>
    <cfRule type="duplicateValues" dxfId="1318" priority="65479" stopIfTrue="1"/>
  </conditionalFormatting>
  <conditionalFormatting sqref="C28:AC28 CA28 BR28:BS28 AZ28:BC28 BI28:BL28 AM28:AT28 AI28">
    <cfRule type="duplicateValues" dxfId="1317" priority="106" stopIfTrue="1"/>
  </conditionalFormatting>
  <conditionalFormatting sqref="C28:AC28 CA28 BR28:BS28 AZ28:BC28 BI28:BL28 AM28:AT28 AI28">
    <cfRule type="duplicateValues" dxfId="1316" priority="107" stopIfTrue="1"/>
    <cfRule type="duplicateValues" dxfId="1315" priority="108" stopIfTrue="1"/>
  </conditionalFormatting>
  <conditionalFormatting sqref="CB28">
    <cfRule type="duplicateValues" dxfId="1314" priority="109" stopIfTrue="1"/>
  </conditionalFormatting>
  <conditionalFormatting sqref="CB28">
    <cfRule type="duplicateValues" dxfId="1313" priority="110" stopIfTrue="1"/>
    <cfRule type="duplicateValues" dxfId="1312" priority="111" stopIfTrue="1"/>
  </conditionalFormatting>
  <conditionalFormatting sqref="AJ28:AL28">
    <cfRule type="duplicateValues" dxfId="1311" priority="103" stopIfTrue="1"/>
  </conditionalFormatting>
  <conditionalFormatting sqref="AJ28:AL28">
    <cfRule type="duplicateValues" dxfId="1310" priority="104" stopIfTrue="1"/>
    <cfRule type="duplicateValues" dxfId="1309" priority="105" stopIfTrue="1"/>
  </conditionalFormatting>
  <conditionalFormatting sqref="AJ17">
    <cfRule type="duplicateValues" dxfId="1308" priority="100" stopIfTrue="1"/>
  </conditionalFormatting>
  <conditionalFormatting sqref="AJ17">
    <cfRule type="duplicateValues" dxfId="1307" priority="101" stopIfTrue="1"/>
    <cfRule type="duplicateValues" dxfId="1306" priority="102" stopIfTrue="1"/>
  </conditionalFormatting>
  <conditionalFormatting sqref="BR10:BS10 CA10 BI10:BL10 C10:AC10 AZ10:BC10 AI10:AT10">
    <cfRule type="duplicateValues" dxfId="1305" priority="94" stopIfTrue="1"/>
  </conditionalFormatting>
  <conditionalFormatting sqref="BR10:BS10 CA10 BI10:BL10 C10:AC10 AZ10:BC10 AI10:AT10">
    <cfRule type="duplicateValues" dxfId="1304" priority="95" stopIfTrue="1"/>
    <cfRule type="duplicateValues" dxfId="1303" priority="96" stopIfTrue="1"/>
  </conditionalFormatting>
  <conditionalFormatting sqref="CB10">
    <cfRule type="duplicateValues" dxfId="1302" priority="97" stopIfTrue="1"/>
  </conditionalFormatting>
  <conditionalFormatting sqref="CB10">
    <cfRule type="duplicateValues" dxfId="1301" priority="98" stopIfTrue="1"/>
    <cfRule type="duplicateValues" dxfId="1300" priority="99" stopIfTrue="1"/>
  </conditionalFormatting>
  <conditionalFormatting sqref="BI18:BL18 CA18 BR18:BS18 C18:AC18 AZ18:BC18 AI18:AT18">
    <cfRule type="duplicateValues" dxfId="1299" priority="88" stopIfTrue="1"/>
  </conditionalFormatting>
  <conditionalFormatting sqref="BI18:BL18 CA18 BR18:BS18 C18:AC18 AZ18:BC18 AI18:AT18">
    <cfRule type="duplicateValues" dxfId="1298" priority="89" stopIfTrue="1"/>
    <cfRule type="duplicateValues" dxfId="1297" priority="90" stopIfTrue="1"/>
  </conditionalFormatting>
  <conditionalFormatting sqref="CB18">
    <cfRule type="duplicateValues" dxfId="1296" priority="91" stopIfTrue="1"/>
  </conditionalFormatting>
  <conditionalFormatting sqref="CB18">
    <cfRule type="duplicateValues" dxfId="1295" priority="92" stopIfTrue="1"/>
    <cfRule type="duplicateValues" dxfId="1294" priority="93" stopIfTrue="1"/>
  </conditionalFormatting>
  <conditionalFormatting sqref="BI19:BL19 AZ19:BC19 CA19 BR19:BS19 C19:AC19 AI19:AT19">
    <cfRule type="duplicateValues" dxfId="1293" priority="82" stopIfTrue="1"/>
  </conditionalFormatting>
  <conditionalFormatting sqref="BI19:BL19 AZ19:BC19 CA19 BR19:BS19 C19:AC19 AI19:AT19">
    <cfRule type="duplicateValues" dxfId="1292" priority="83" stopIfTrue="1"/>
    <cfRule type="duplicateValues" dxfId="1291" priority="84" stopIfTrue="1"/>
  </conditionalFormatting>
  <conditionalFormatting sqref="CB19">
    <cfRule type="duplicateValues" dxfId="1290" priority="85" stopIfTrue="1"/>
  </conditionalFormatting>
  <conditionalFormatting sqref="CB19">
    <cfRule type="duplicateValues" dxfId="1289" priority="86" stopIfTrue="1"/>
    <cfRule type="duplicateValues" dxfId="1288" priority="87" stopIfTrue="1"/>
  </conditionalFormatting>
  <conditionalFormatting sqref="CA9 BR9:BS9 AZ9:BC9 BI9:BL9 C9:I9 L9:AC9 AI9:AT9">
    <cfRule type="duplicateValues" dxfId="1287" priority="64" stopIfTrue="1"/>
  </conditionalFormatting>
  <conditionalFormatting sqref="CA9 BR9:BS9 AZ9:BC9 BI9:BL9 C9:I9 L9:AC9 AI9:AT9">
    <cfRule type="duplicateValues" dxfId="1286" priority="65" stopIfTrue="1"/>
    <cfRule type="duplicateValues" dxfId="1285" priority="66" stopIfTrue="1"/>
  </conditionalFormatting>
  <conditionalFormatting sqref="CB9">
    <cfRule type="duplicateValues" dxfId="1284" priority="67" stopIfTrue="1"/>
  </conditionalFormatting>
  <conditionalFormatting sqref="CB9">
    <cfRule type="duplicateValues" dxfId="1283" priority="68" stopIfTrue="1"/>
    <cfRule type="duplicateValues" dxfId="1282" priority="69" stopIfTrue="1"/>
  </conditionalFormatting>
  <conditionalFormatting sqref="K9">
    <cfRule type="duplicateValues" dxfId="1281" priority="61" stopIfTrue="1"/>
  </conditionalFormatting>
  <conditionalFormatting sqref="K9">
    <cfRule type="duplicateValues" dxfId="1280" priority="62" stopIfTrue="1"/>
    <cfRule type="duplicateValues" dxfId="1279" priority="63" stopIfTrue="1"/>
  </conditionalFormatting>
  <conditionalFormatting sqref="J9">
    <cfRule type="duplicateValues" dxfId="1278" priority="58" stopIfTrue="1"/>
  </conditionalFormatting>
  <conditionalFormatting sqref="J9">
    <cfRule type="duplicateValues" dxfId="1277" priority="59" stopIfTrue="1"/>
    <cfRule type="duplicateValues" dxfId="1276" priority="60" stopIfTrue="1"/>
  </conditionalFormatting>
  <conditionalFormatting sqref="C34:L35">
    <cfRule type="duplicateValues" dxfId="1275" priority="55" stopIfTrue="1"/>
  </conditionalFormatting>
  <conditionalFormatting sqref="C34:L35">
    <cfRule type="duplicateValues" dxfId="1274" priority="56" stopIfTrue="1"/>
    <cfRule type="duplicateValues" dxfId="1273" priority="57" stopIfTrue="1"/>
  </conditionalFormatting>
  <conditionalFormatting sqref="AJ34:AL35">
    <cfRule type="duplicateValues" dxfId="1272" priority="52" stopIfTrue="1"/>
  </conditionalFormatting>
  <conditionalFormatting sqref="AJ34:AL35">
    <cfRule type="duplicateValues" dxfId="1271" priority="53" stopIfTrue="1"/>
    <cfRule type="duplicateValues" dxfId="1270" priority="54" stopIfTrue="1"/>
  </conditionalFormatting>
  <conditionalFormatting sqref="BR37:BS37 CA37 BI37:BL37 C37:AC37 AZ37:BC37 AI37 AK37:AT37">
    <cfRule type="duplicateValues" dxfId="1269" priority="46" stopIfTrue="1"/>
  </conditionalFormatting>
  <conditionalFormatting sqref="BR37:BS37 CA37 BI37:BL37 C37:AC37 AZ37:BC37 AI37 AK37:AT37">
    <cfRule type="duplicateValues" dxfId="1268" priority="47" stopIfTrue="1"/>
    <cfRule type="duplicateValues" dxfId="1267" priority="48" stopIfTrue="1"/>
  </conditionalFormatting>
  <conditionalFormatting sqref="CB37">
    <cfRule type="duplicateValues" dxfId="1266" priority="49" stopIfTrue="1"/>
  </conditionalFormatting>
  <conditionalFormatting sqref="CB37">
    <cfRule type="duplicateValues" dxfId="1265" priority="50" stopIfTrue="1"/>
    <cfRule type="duplicateValues" dxfId="1264" priority="51" stopIfTrue="1"/>
  </conditionalFormatting>
  <conditionalFormatting sqref="AJ37">
    <cfRule type="duplicateValues" dxfId="1263" priority="43" stopIfTrue="1"/>
  </conditionalFormatting>
  <conditionalFormatting sqref="AJ37">
    <cfRule type="duplicateValues" dxfId="1262" priority="44" stopIfTrue="1"/>
    <cfRule type="duplicateValues" dxfId="1261" priority="45" stopIfTrue="1"/>
  </conditionalFormatting>
  <conditionalFormatting sqref="AI36:AT36 AZ36:BC36 C36:AC36 BI36:BL36 CA36 BR36:BS36">
    <cfRule type="duplicateValues" dxfId="1260" priority="37" stopIfTrue="1"/>
  </conditionalFormatting>
  <conditionalFormatting sqref="AI36:AT36 AZ36:BC36 C36:AC36 BI36:BL36 CA36 BR36:BS36">
    <cfRule type="duplicateValues" dxfId="1259" priority="38" stopIfTrue="1"/>
    <cfRule type="duplicateValues" dxfId="1258" priority="39" stopIfTrue="1"/>
  </conditionalFormatting>
  <conditionalFormatting sqref="CB36">
    <cfRule type="duplicateValues" dxfId="1257" priority="40" stopIfTrue="1"/>
  </conditionalFormatting>
  <conditionalFormatting sqref="CB36">
    <cfRule type="duplicateValues" dxfId="1256" priority="41" stopIfTrue="1"/>
    <cfRule type="duplicateValues" dxfId="1255" priority="42" stopIfTrue="1"/>
  </conditionalFormatting>
  <conditionalFormatting sqref="CA33 BR33:BS33 AZ33:BC33 BI33:BL33 C33:N33 AI33:AT33 P33:AC33">
    <cfRule type="duplicateValues" dxfId="1254" priority="31" stopIfTrue="1"/>
  </conditionalFormatting>
  <conditionalFormatting sqref="CA33 BR33:BS33 AZ33:BC33 BI33:BL33 C33:N33 AI33:AT33 P33:AC33">
    <cfRule type="duplicateValues" dxfId="1253" priority="32" stopIfTrue="1"/>
    <cfRule type="duplicateValues" dxfId="1252" priority="33" stopIfTrue="1"/>
  </conditionalFormatting>
  <conditionalFormatting sqref="CB33">
    <cfRule type="duplicateValues" dxfId="1251" priority="34" stopIfTrue="1"/>
  </conditionalFormatting>
  <conditionalFormatting sqref="CB33">
    <cfRule type="duplicateValues" dxfId="1250" priority="35" stopIfTrue="1"/>
    <cfRule type="duplicateValues" dxfId="1249" priority="36" stopIfTrue="1"/>
  </conditionalFormatting>
  <conditionalFormatting sqref="BJ24:BK24 BS24 BA24:BD24 C24:AC24 AR24:AU24 AI24:AL24">
    <cfRule type="duplicateValues" dxfId="1248" priority="25" stopIfTrue="1"/>
  </conditionalFormatting>
  <conditionalFormatting sqref="BJ24:BK24 BS24 BA24:BD24 C24:AC24 AR24:AU24 AI24:AL24">
    <cfRule type="duplicateValues" dxfId="1247" priority="26" stopIfTrue="1"/>
    <cfRule type="duplicateValues" dxfId="1246" priority="27" stopIfTrue="1"/>
  </conditionalFormatting>
  <conditionalFormatting sqref="BT24">
    <cfRule type="duplicateValues" dxfId="1245" priority="28" stopIfTrue="1"/>
  </conditionalFormatting>
  <conditionalFormatting sqref="BT24">
    <cfRule type="duplicateValues" dxfId="1244" priority="29" stopIfTrue="1"/>
    <cfRule type="duplicateValues" dxfId="1243" priority="30" stopIfTrue="1"/>
  </conditionalFormatting>
  <conditionalFormatting sqref="AR23:AU23 C23:AC23 BA23:BD23 BJ23:BK23 BS23 AI23:AL23">
    <cfRule type="duplicateValues" dxfId="1242" priority="19" stopIfTrue="1"/>
  </conditionalFormatting>
  <conditionalFormatting sqref="AR23:AU23 C23:AC23 BA23:BD23 BJ23:BK23 BS23 AI23:AL23">
    <cfRule type="duplicateValues" dxfId="1241" priority="20" stopIfTrue="1"/>
    <cfRule type="duplicateValues" dxfId="1240" priority="21" stopIfTrue="1"/>
  </conditionalFormatting>
  <conditionalFormatting sqref="BT23">
    <cfRule type="duplicateValues" dxfId="1239" priority="22" stopIfTrue="1"/>
  </conditionalFormatting>
  <conditionalFormatting sqref="BT23">
    <cfRule type="duplicateValues" dxfId="1238" priority="23" stopIfTrue="1"/>
    <cfRule type="duplicateValues" dxfId="1237" priority="24" stopIfTrue="1"/>
  </conditionalFormatting>
  <conditionalFormatting sqref="CA8 BR8:BS8 AZ8:BC8 BI8:BL8 C8:AC8 AI8:AT8">
    <cfRule type="duplicateValues" dxfId="1236" priority="1" stopIfTrue="1"/>
  </conditionalFormatting>
  <conditionalFormatting sqref="CA8 BR8:BS8 AZ8:BC8 BI8:BL8 C8:AC8 AI8:AT8">
    <cfRule type="duplicateValues" dxfId="1235" priority="2" stopIfTrue="1"/>
    <cfRule type="duplicateValues" dxfId="1234" priority="3" stopIfTrue="1"/>
  </conditionalFormatting>
  <conditionalFormatting sqref="CB8">
    <cfRule type="duplicateValues" dxfId="1233" priority="4" stopIfTrue="1"/>
  </conditionalFormatting>
  <conditionalFormatting sqref="CB8">
    <cfRule type="duplicateValues" dxfId="1232" priority="5" stopIfTrue="1"/>
    <cfRule type="duplicateValues" dxfId="1231" priority="6" stopIfTrue="1"/>
  </conditionalFormatting>
  <printOptions horizontalCentered="1"/>
  <pageMargins left="0" right="0" top="0.39370078740157483" bottom="0" header="0.31496062992125984" footer="0.31496062992125984"/>
  <pageSetup paperSize="156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D25"/>
  <sheetViews>
    <sheetView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0" style="15" customWidth="1"/>
    <col min="9" max="10" width="5.85546875" style="15" customWidth="1"/>
    <col min="11" max="11" width="15.85546875" style="15" customWidth="1"/>
    <col min="12" max="12" width="8.7109375" style="15" customWidth="1"/>
    <col min="13" max="13" width="6.57031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285156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8.28515625" style="15" customWidth="1"/>
    <col min="37" max="37" width="3.42578125" style="15" customWidth="1"/>
    <col min="38" max="38" width="4.140625" style="15" customWidth="1"/>
    <col min="39" max="16384" width="9.140625" style="15"/>
  </cols>
  <sheetData>
    <row r="1" spans="1:40" ht="6" customHeight="1" thickBot="1"/>
    <row r="2" spans="1:40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40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261</v>
      </c>
      <c r="AC3" s="62"/>
      <c r="AD3" s="63"/>
      <c r="AE3" s="64"/>
      <c r="AF3" s="64"/>
      <c r="AG3" s="64"/>
      <c r="AH3" s="64"/>
      <c r="AI3" s="65"/>
      <c r="AJ3" s="66"/>
    </row>
    <row r="4" spans="1:40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40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40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>AD6+AE5</f>
        <v>0</v>
      </c>
      <c r="AF6" s="109">
        <f>(7+(AE6/60))</f>
        <v>7</v>
      </c>
      <c r="AG6" s="110">
        <f>FLOOR(AF6,1)</f>
        <v>7</v>
      </c>
      <c r="AH6" s="111">
        <f>(AG6+((AF6-AG6)*60*0.01))</f>
        <v>7</v>
      </c>
      <c r="AI6" s="112"/>
      <c r="AJ6" s="113"/>
    </row>
    <row r="7" spans="1:40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>T7/AK7+AL7</f>
        <v>30</v>
      </c>
      <c r="AE7" s="107">
        <f>AD7+AE6</f>
        <v>30</v>
      </c>
      <c r="AF7" s="121">
        <f>(8+(AE7/60))</f>
        <v>8.5</v>
      </c>
      <c r="AG7" s="122">
        <f>FLOOR(AF7,1)</f>
        <v>8</v>
      </c>
      <c r="AH7" s="121">
        <f>(AG7+((AF7-AG7)*60*0.01))</f>
        <v>8.3000000000000007</v>
      </c>
      <c r="AI7" s="121"/>
      <c r="AJ7" s="123"/>
      <c r="AK7" s="124">
        <v>50</v>
      </c>
      <c r="AL7" s="124">
        <v>30</v>
      </c>
    </row>
    <row r="8" spans="1:40" s="24" customFormat="1" ht="18" customHeight="1">
      <c r="A8" s="196">
        <v>151</v>
      </c>
      <c r="B8" s="190">
        <v>42812</v>
      </c>
      <c r="C8" s="191" t="s">
        <v>777</v>
      </c>
      <c r="D8" s="191"/>
      <c r="E8" s="191"/>
      <c r="F8" s="191"/>
      <c r="G8" s="192" t="s">
        <v>83</v>
      </c>
      <c r="H8" s="192" t="s">
        <v>150</v>
      </c>
      <c r="I8" s="193">
        <v>1000</v>
      </c>
      <c r="J8" s="190">
        <v>42826</v>
      </c>
      <c r="K8" s="192" t="s">
        <v>84</v>
      </c>
      <c r="L8" s="192" t="s">
        <v>10</v>
      </c>
      <c r="M8" s="192" t="s">
        <v>64</v>
      </c>
      <c r="N8" s="192" t="s">
        <v>151</v>
      </c>
      <c r="O8" s="192"/>
      <c r="P8" s="25"/>
      <c r="Q8" s="194"/>
      <c r="R8" s="194"/>
      <c r="S8" s="190">
        <v>42822</v>
      </c>
      <c r="T8" s="193">
        <v>1010</v>
      </c>
      <c r="U8" s="193"/>
      <c r="V8" s="193"/>
      <c r="W8" s="193"/>
      <c r="X8" s="193"/>
      <c r="Y8" s="193"/>
      <c r="Z8" s="191" t="s">
        <v>35</v>
      </c>
      <c r="AA8" s="192" t="s">
        <v>81</v>
      </c>
      <c r="AB8" s="195">
        <v>530</v>
      </c>
      <c r="AC8" s="195">
        <v>1195</v>
      </c>
      <c r="AD8" s="107">
        <f>T8/AK8+AL8</f>
        <v>40.25</v>
      </c>
      <c r="AE8" s="107">
        <f>AD8+AE7</f>
        <v>70.25</v>
      </c>
      <c r="AF8" s="121">
        <f>(8+(AE8/60))</f>
        <v>9.1708333333333343</v>
      </c>
      <c r="AG8" s="122">
        <f>FLOOR(AF8,1)</f>
        <v>9</v>
      </c>
      <c r="AH8" s="121">
        <f>(AG8+((AF8-AG8)*60*0.01))</f>
        <v>9.1025000000000009</v>
      </c>
      <c r="AI8" s="25"/>
      <c r="AJ8" s="25" t="s">
        <v>2</v>
      </c>
      <c r="AK8" s="25">
        <v>40</v>
      </c>
      <c r="AL8" s="25">
        <v>15</v>
      </c>
      <c r="AN8" s="24" t="s">
        <v>542</v>
      </c>
    </row>
    <row r="9" spans="1:40" s="24" customFormat="1" ht="18" customHeight="1">
      <c r="A9" s="183"/>
      <c r="B9" s="184"/>
      <c r="C9" s="185"/>
      <c r="D9" s="185"/>
      <c r="E9" s="185"/>
      <c r="F9" s="185"/>
      <c r="G9" s="186"/>
      <c r="H9" s="186"/>
      <c r="I9" s="187"/>
      <c r="J9" s="184"/>
      <c r="K9" s="186"/>
      <c r="L9" s="186"/>
      <c r="M9" s="186"/>
      <c r="N9" s="186"/>
      <c r="O9" s="186"/>
      <c r="P9" s="25"/>
      <c r="Q9" s="188"/>
      <c r="R9" s="188"/>
      <c r="S9" s="184"/>
      <c r="T9" s="187"/>
      <c r="U9" s="187"/>
      <c r="V9" s="187"/>
      <c r="W9" s="187"/>
      <c r="X9" s="187"/>
      <c r="Y9" s="187"/>
      <c r="Z9" s="185"/>
      <c r="AA9" s="186"/>
      <c r="AB9" s="189"/>
      <c r="AC9" s="189"/>
      <c r="AD9" s="107"/>
      <c r="AE9" s="107"/>
      <c r="AF9" s="121"/>
      <c r="AG9" s="122"/>
      <c r="AH9" s="121"/>
      <c r="AI9" s="25"/>
      <c r="AJ9" s="25"/>
      <c r="AK9" s="25"/>
      <c r="AL9" s="25"/>
    </row>
    <row r="10" spans="1:40" s="24" customFormat="1" ht="18" customHeight="1">
      <c r="A10" s="196"/>
      <c r="B10" s="190"/>
      <c r="C10" s="191"/>
      <c r="D10" s="191"/>
      <c r="E10" s="191"/>
      <c r="F10" s="191"/>
      <c r="G10" s="192"/>
      <c r="H10" s="192"/>
      <c r="I10" s="193"/>
      <c r="J10" s="190"/>
      <c r="K10" s="192"/>
      <c r="L10" s="192"/>
      <c r="M10" s="192"/>
      <c r="N10" s="192"/>
      <c r="O10" s="29"/>
      <c r="P10" s="25"/>
      <c r="Q10" s="194"/>
      <c r="R10" s="194"/>
      <c r="S10" s="190"/>
      <c r="T10" s="193"/>
      <c r="U10" s="193"/>
      <c r="V10" s="193"/>
      <c r="W10" s="193"/>
      <c r="X10" s="193"/>
      <c r="Y10" s="193"/>
      <c r="Z10" s="191"/>
      <c r="AA10" s="192"/>
      <c r="AB10" s="195"/>
      <c r="AC10" s="195"/>
      <c r="AD10" s="107"/>
      <c r="AE10" s="107"/>
      <c r="AF10" s="121"/>
      <c r="AG10" s="122"/>
      <c r="AH10" s="121"/>
      <c r="AI10" s="25"/>
      <c r="AJ10" s="159"/>
      <c r="AK10" s="159"/>
      <c r="AL10" s="159"/>
    </row>
    <row r="11" spans="1:40" s="24" customFormat="1" ht="18" customHeight="1">
      <c r="A11" s="196"/>
      <c r="B11" s="190"/>
      <c r="C11" s="191"/>
      <c r="D11" s="191"/>
      <c r="E11" s="191"/>
      <c r="F11" s="191"/>
      <c r="G11" s="192"/>
      <c r="H11" s="192"/>
      <c r="I11" s="193"/>
      <c r="J11" s="190"/>
      <c r="K11" s="192"/>
      <c r="L11" s="192"/>
      <c r="M11" s="192"/>
      <c r="N11" s="192"/>
      <c r="O11" s="29"/>
      <c r="P11" s="25"/>
      <c r="Q11" s="194"/>
      <c r="R11" s="194"/>
      <c r="S11" s="190"/>
      <c r="T11" s="193"/>
      <c r="U11" s="193"/>
      <c r="V11" s="193"/>
      <c r="W11" s="193"/>
      <c r="X11" s="193"/>
      <c r="Y11" s="193"/>
      <c r="Z11" s="191"/>
      <c r="AA11" s="192"/>
      <c r="AB11" s="195"/>
      <c r="AC11" s="195"/>
      <c r="AD11" s="107"/>
      <c r="AE11" s="107"/>
      <c r="AF11" s="121"/>
      <c r="AG11" s="122"/>
      <c r="AH11" s="121"/>
      <c r="AI11" s="25"/>
      <c r="AJ11" s="159"/>
      <c r="AK11" s="159"/>
      <c r="AL11" s="159"/>
    </row>
    <row r="12" spans="1:40" s="24" customFormat="1" ht="18" customHeight="1">
      <c r="A12" s="196"/>
      <c r="B12" s="190"/>
      <c r="C12" s="191"/>
      <c r="D12" s="191"/>
      <c r="E12" s="191"/>
      <c r="F12" s="191"/>
      <c r="G12" s="192"/>
      <c r="H12" s="192"/>
      <c r="I12" s="193"/>
      <c r="J12" s="190"/>
      <c r="K12" s="192"/>
      <c r="L12" s="192"/>
      <c r="M12" s="192"/>
      <c r="N12" s="192"/>
      <c r="O12" s="29"/>
      <c r="P12" s="25"/>
      <c r="Q12" s="194"/>
      <c r="R12" s="194"/>
      <c r="S12" s="190"/>
      <c r="T12" s="193"/>
      <c r="U12" s="193"/>
      <c r="V12" s="193"/>
      <c r="W12" s="193"/>
      <c r="X12" s="193"/>
      <c r="Y12" s="193"/>
      <c r="Z12" s="191"/>
      <c r="AA12" s="192"/>
      <c r="AB12" s="195"/>
      <c r="AC12" s="195"/>
      <c r="AD12" s="107"/>
      <c r="AE12" s="107"/>
      <c r="AF12" s="121"/>
      <c r="AG12" s="122"/>
      <c r="AH12" s="121"/>
      <c r="AI12" s="25"/>
      <c r="AJ12" s="25"/>
      <c r="AK12" s="25"/>
      <c r="AL12" s="25"/>
    </row>
    <row r="13" spans="1:40" s="24" customFormat="1" ht="18" customHeight="1">
      <c r="A13" s="31"/>
      <c r="B13" s="27"/>
      <c r="C13" s="28"/>
      <c r="D13" s="28"/>
      <c r="E13" s="28"/>
      <c r="F13" s="28"/>
      <c r="G13" s="29"/>
      <c r="H13" s="29"/>
      <c r="I13" s="32"/>
      <c r="J13" s="27"/>
      <c r="K13" s="29"/>
      <c r="L13" s="29"/>
      <c r="M13" s="29"/>
      <c r="N13" s="29"/>
      <c r="O13" s="29"/>
      <c r="P13" s="25"/>
      <c r="Q13" s="30"/>
      <c r="R13" s="30"/>
      <c r="S13" s="27"/>
      <c r="T13" s="32"/>
      <c r="U13" s="32"/>
      <c r="V13" s="32"/>
      <c r="W13" s="32"/>
      <c r="X13" s="32"/>
      <c r="Y13" s="32"/>
      <c r="Z13" s="28"/>
      <c r="AA13" s="29"/>
      <c r="AB13" s="33"/>
      <c r="AC13" s="33"/>
      <c r="AD13" s="107"/>
      <c r="AE13" s="107"/>
      <c r="AF13" s="121"/>
      <c r="AG13" s="122"/>
      <c r="AH13" s="121"/>
      <c r="AI13" s="25"/>
      <c r="AJ13" s="13"/>
      <c r="AK13" s="159"/>
      <c r="AL13" s="159"/>
      <c r="AN13" s="182"/>
    </row>
    <row r="14" spans="1:40" s="24" customFormat="1" ht="18" customHeight="1">
      <c r="A14" s="31"/>
      <c r="B14" s="190"/>
      <c r="C14" s="191"/>
      <c r="D14" s="191"/>
      <c r="E14" s="191"/>
      <c r="F14" s="191"/>
      <c r="G14" s="192"/>
      <c r="H14" s="192"/>
      <c r="I14" s="193"/>
      <c r="J14" s="190"/>
      <c r="K14" s="192"/>
      <c r="L14" s="192"/>
      <c r="M14" s="192"/>
      <c r="N14" s="192"/>
      <c r="O14" s="29"/>
      <c r="P14" s="25"/>
      <c r="Q14" s="194"/>
      <c r="R14" s="194"/>
      <c r="S14" s="190"/>
      <c r="T14" s="193"/>
      <c r="U14" s="193"/>
      <c r="V14" s="193"/>
      <c r="W14" s="193"/>
      <c r="X14" s="193"/>
      <c r="Y14" s="193"/>
      <c r="Z14" s="191"/>
      <c r="AA14" s="192"/>
      <c r="AB14" s="195"/>
      <c r="AC14" s="195"/>
      <c r="AD14" s="107"/>
      <c r="AE14" s="107"/>
      <c r="AF14" s="121"/>
      <c r="AG14" s="122"/>
      <c r="AH14" s="121"/>
      <c r="AI14" s="25"/>
      <c r="AJ14" s="25"/>
      <c r="AK14" s="25"/>
      <c r="AL14" s="25"/>
    </row>
    <row r="15" spans="1:40" s="24" customFormat="1" ht="18" customHeight="1">
      <c r="A15" s="31"/>
      <c r="B15" s="190"/>
      <c r="C15" s="191"/>
      <c r="D15" s="191"/>
      <c r="E15" s="191"/>
      <c r="F15" s="191"/>
      <c r="G15" s="192"/>
      <c r="H15" s="192"/>
      <c r="I15" s="193"/>
      <c r="J15" s="190"/>
      <c r="K15" s="192"/>
      <c r="L15" s="192"/>
      <c r="M15" s="192"/>
      <c r="N15" s="192"/>
      <c r="O15" s="29"/>
      <c r="P15" s="25"/>
      <c r="Q15" s="194"/>
      <c r="R15" s="194"/>
      <c r="S15" s="190"/>
      <c r="T15" s="193"/>
      <c r="U15" s="193"/>
      <c r="V15" s="193"/>
      <c r="W15" s="193"/>
      <c r="X15" s="193"/>
      <c r="Y15" s="193"/>
      <c r="Z15" s="191"/>
      <c r="AA15" s="192"/>
      <c r="AB15" s="195"/>
      <c r="AC15" s="195"/>
      <c r="AD15" s="107"/>
      <c r="AE15" s="107"/>
      <c r="AF15" s="121"/>
      <c r="AG15" s="122"/>
      <c r="AH15" s="121"/>
      <c r="AI15" s="25"/>
      <c r="AJ15" s="25"/>
      <c r="AK15" s="25"/>
      <c r="AL15" s="25"/>
    </row>
    <row r="16" spans="1:40" s="24" customFormat="1" ht="18" customHeight="1">
      <c r="A16" s="31"/>
      <c r="B16" s="190"/>
      <c r="C16" s="191"/>
      <c r="D16" s="191"/>
      <c r="E16" s="191"/>
      <c r="F16" s="191"/>
      <c r="G16" s="192"/>
      <c r="H16" s="192"/>
      <c r="I16" s="193"/>
      <c r="J16" s="190"/>
      <c r="K16" s="192"/>
      <c r="L16" s="192"/>
      <c r="M16" s="192"/>
      <c r="N16" s="192"/>
      <c r="O16" s="192"/>
      <c r="P16" s="25"/>
      <c r="Q16" s="194"/>
      <c r="R16" s="194"/>
      <c r="S16" s="190"/>
      <c r="T16" s="193"/>
      <c r="U16" s="193"/>
      <c r="V16" s="193"/>
      <c r="W16" s="193"/>
      <c r="X16" s="193"/>
      <c r="Y16" s="193"/>
      <c r="Z16" s="191"/>
      <c r="AA16" s="192"/>
      <c r="AB16" s="195"/>
      <c r="AC16" s="195"/>
      <c r="AD16" s="107"/>
      <c r="AE16" s="107"/>
      <c r="AF16" s="121"/>
      <c r="AG16" s="122"/>
      <c r="AH16" s="121"/>
      <c r="AI16" s="25"/>
      <c r="AJ16" s="25"/>
      <c r="AK16" s="25"/>
      <c r="AL16" s="25"/>
    </row>
    <row r="17" spans="1:186" s="24" customFormat="1" ht="18" customHeight="1">
      <c r="A17" s="31"/>
      <c r="B17" s="190"/>
      <c r="C17" s="191"/>
      <c r="D17" s="191"/>
      <c r="E17" s="191"/>
      <c r="F17" s="191"/>
      <c r="G17" s="192"/>
      <c r="H17" s="192"/>
      <c r="I17" s="193"/>
      <c r="J17" s="190"/>
      <c r="K17" s="192"/>
      <c r="L17" s="192"/>
      <c r="M17" s="192"/>
      <c r="N17" s="192"/>
      <c r="O17" s="192"/>
      <c r="P17" s="25"/>
      <c r="Q17" s="194"/>
      <c r="R17" s="194"/>
      <c r="S17" s="190"/>
      <c r="T17" s="193"/>
      <c r="U17" s="193"/>
      <c r="V17" s="193"/>
      <c r="W17" s="193"/>
      <c r="X17" s="193"/>
      <c r="Y17" s="193"/>
      <c r="Z17" s="191"/>
      <c r="AA17" s="192"/>
      <c r="AB17" s="195"/>
      <c r="AC17" s="195"/>
      <c r="AD17" s="107"/>
      <c r="AE17" s="107"/>
      <c r="AF17" s="121"/>
      <c r="AG17" s="122"/>
      <c r="AH17" s="121"/>
      <c r="AI17" s="25"/>
      <c r="AJ17" s="25"/>
      <c r="AK17" s="159"/>
      <c r="AL17" s="159"/>
    </row>
    <row r="18" spans="1:186" s="9" customFormat="1" ht="12.75" customHeight="1">
      <c r="A18" s="3"/>
      <c r="B18" s="4"/>
      <c r="C18" s="14"/>
      <c r="D18" s="5"/>
      <c r="E18" s="3"/>
      <c r="F18" s="3"/>
      <c r="G18" s="1"/>
      <c r="H18" s="1"/>
      <c r="I18" s="3">
        <f>SUM(I8:I17)</f>
        <v>1000</v>
      </c>
      <c r="J18" s="4"/>
      <c r="K18" s="1"/>
      <c r="L18" s="1"/>
      <c r="M18" s="1"/>
      <c r="N18" s="14"/>
      <c r="O18" s="1"/>
      <c r="P18" s="1"/>
      <c r="Q18" s="1"/>
      <c r="R18" s="1"/>
      <c r="S18" s="4"/>
      <c r="T18" s="3">
        <f>SUM(T8:T17)</f>
        <v>1010</v>
      </c>
      <c r="U18" s="3"/>
      <c r="V18" s="3"/>
      <c r="W18" s="3"/>
      <c r="X18" s="3"/>
      <c r="Y18" s="12"/>
      <c r="Z18" s="3"/>
      <c r="AA18" s="6"/>
      <c r="AB18" s="14"/>
      <c r="AC18" s="7"/>
      <c r="AD18" s="11">
        <f>SUM(AD7:AD17)</f>
        <v>70.25</v>
      </c>
      <c r="AE18" s="11"/>
      <c r="AF18" s="126"/>
      <c r="AG18" s="127"/>
      <c r="AH18" s="11">
        <f>AD18/60</f>
        <v>1.1708333333333334</v>
      </c>
      <c r="AI18" s="8"/>
      <c r="AJ18" s="23"/>
      <c r="AK18" s="2"/>
      <c r="AL18" s="2"/>
      <c r="GD18" s="10"/>
    </row>
    <row r="19" spans="1:186" ht="12.75" customHeight="1" thickBot="1">
      <c r="A19" s="128" t="s">
        <v>3</v>
      </c>
      <c r="B19" s="129"/>
      <c r="C19" s="129"/>
      <c r="D19" s="130"/>
      <c r="E19" s="130"/>
      <c r="F19" s="131"/>
      <c r="G19" s="129"/>
      <c r="H19" s="132"/>
      <c r="I19" s="132"/>
      <c r="J19" s="133"/>
      <c r="K19" s="133" t="s">
        <v>4</v>
      </c>
      <c r="L19" s="134"/>
      <c r="M19" s="135"/>
      <c r="N19" s="135"/>
      <c r="O19" s="135"/>
      <c r="P19" s="135"/>
      <c r="Q19" s="135"/>
      <c r="R19" s="135"/>
      <c r="S19" s="136"/>
      <c r="T19" s="137"/>
      <c r="U19" s="20"/>
      <c r="V19" s="20"/>
      <c r="W19" s="138"/>
      <c r="X19" s="139"/>
      <c r="Y19" s="140"/>
      <c r="Z19" s="141"/>
      <c r="AA19" s="135"/>
      <c r="AB19" s="135"/>
      <c r="AC19" s="135"/>
      <c r="AD19" s="142"/>
      <c r="AE19" s="143"/>
      <c r="AF19" s="143"/>
      <c r="AG19" s="144"/>
      <c r="AH19" s="145"/>
      <c r="AI19" s="146"/>
      <c r="AJ19" s="147"/>
      <c r="AK19" s="148"/>
      <c r="AL19" s="35"/>
      <c r="AM19" s="22"/>
      <c r="AN19" s="22"/>
      <c r="AO19" s="22"/>
      <c r="AP19" s="22"/>
      <c r="AQ19" s="22"/>
      <c r="AR19" s="22"/>
      <c r="AS19" s="22"/>
      <c r="AT19" s="22"/>
      <c r="AU19" s="22"/>
    </row>
    <row r="20" spans="1:186" s="149" customFormat="1" ht="18" customHeight="1" thickBot="1">
      <c r="A20" s="887" t="s">
        <v>5</v>
      </c>
      <c r="B20" s="888"/>
      <c r="C20" s="888"/>
      <c r="D20" s="888"/>
      <c r="E20" s="888"/>
      <c r="F20" s="888"/>
      <c r="G20" s="888"/>
      <c r="H20" s="888"/>
      <c r="I20" s="888"/>
      <c r="J20" s="888"/>
      <c r="K20" s="888"/>
      <c r="L20" s="888"/>
      <c r="M20" s="888"/>
      <c r="N20" s="888"/>
      <c r="O20" s="888"/>
      <c r="P20" s="888"/>
      <c r="Q20" s="888"/>
      <c r="R20" s="888"/>
      <c r="S20" s="888"/>
      <c r="T20" s="888"/>
      <c r="U20" s="888"/>
      <c r="V20" s="888"/>
      <c r="W20" s="888"/>
      <c r="X20" s="888"/>
      <c r="Y20" s="888"/>
      <c r="Z20" s="888"/>
      <c r="AA20" s="888"/>
      <c r="AB20" s="888"/>
      <c r="AC20" s="888"/>
      <c r="AD20" s="888"/>
      <c r="AE20" s="888"/>
      <c r="AF20" s="888"/>
      <c r="AG20" s="888"/>
      <c r="AH20" s="888"/>
      <c r="AI20" s="888"/>
      <c r="AJ20" s="888"/>
      <c r="AK20" s="888"/>
      <c r="AL20" s="889"/>
    </row>
    <row r="21" spans="1:186" ht="14.25" customHeight="1">
      <c r="A21" s="150"/>
      <c r="H21" s="151"/>
      <c r="I21" s="151"/>
      <c r="J21" s="151"/>
      <c r="K21" s="15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53"/>
      <c r="Z21" s="151"/>
      <c r="AA21" s="154"/>
      <c r="AB21" s="154"/>
      <c r="AC21" s="154"/>
      <c r="AD21" s="155"/>
      <c r="AE21" s="151"/>
      <c r="AF21" s="151"/>
      <c r="AG21" s="151"/>
      <c r="AH21" s="151"/>
      <c r="AI21" s="151"/>
      <c r="AJ21" s="151"/>
    </row>
    <row r="22" spans="1:186" ht="14.25" customHeight="1">
      <c r="T22" s="22"/>
      <c r="U22" s="22"/>
      <c r="V22" s="22"/>
      <c r="W22" s="156"/>
      <c r="X22" s="156"/>
      <c r="Y22" s="157"/>
      <c r="AB22" s="158" t="s">
        <v>160</v>
      </c>
    </row>
    <row r="23" spans="1:186" ht="19.5" customHeight="1">
      <c r="H23" s="58" t="s">
        <v>455</v>
      </c>
      <c r="S23" s="58" t="s">
        <v>457</v>
      </c>
      <c r="Y23" s="15"/>
      <c r="AO23" s="22"/>
      <c r="AP23" s="22"/>
    </row>
    <row r="24" spans="1:186" s="179" customFormat="1" ht="16.5" customHeight="1">
      <c r="H24" s="886"/>
      <c r="I24" s="886"/>
      <c r="S24" s="886" t="s">
        <v>61</v>
      </c>
      <c r="T24" s="886"/>
      <c r="U24" s="886"/>
      <c r="V24" s="886"/>
      <c r="W24" s="886"/>
      <c r="X24" s="886"/>
      <c r="Y24" s="886"/>
      <c r="Z24" s="886"/>
      <c r="AA24" s="180"/>
      <c r="AB24" s="180"/>
      <c r="AC24" s="180"/>
      <c r="AN24" s="181"/>
      <c r="AO24" s="181"/>
    </row>
    <row r="25" spans="1:186" ht="19.5" customHeight="1">
      <c r="A25" s="58"/>
      <c r="B25" s="58"/>
      <c r="H25" s="58" t="s">
        <v>456</v>
      </c>
      <c r="N25" s="58"/>
      <c r="S25" s="210"/>
      <c r="T25" s="58"/>
      <c r="U25" s="58"/>
      <c r="Y25" s="15"/>
      <c r="AO25" s="22"/>
      <c r="AP25" s="22"/>
    </row>
  </sheetData>
  <mergeCells count="10">
    <mergeCell ref="A20:AL20"/>
    <mergeCell ref="H24:I24"/>
    <mergeCell ref="S24:Z24"/>
    <mergeCell ref="A2:AC2"/>
    <mergeCell ref="D4:E5"/>
    <mergeCell ref="G4:G5"/>
    <mergeCell ref="H4:H5"/>
    <mergeCell ref="K4:M4"/>
    <mergeCell ref="P4:R4"/>
    <mergeCell ref="AB4:AC4"/>
  </mergeCells>
  <conditionalFormatting sqref="C18:C22 C26:C65536">
    <cfRule type="duplicateValues" dxfId="1230" priority="154" stopIfTrue="1"/>
  </conditionalFormatting>
  <conditionalFormatting sqref="C18:C22 C1:C7 C26:C65536">
    <cfRule type="duplicateValues" dxfId="1229" priority="153" stopIfTrue="1"/>
  </conditionalFormatting>
  <conditionalFormatting sqref="C18:C22 C1:C7 C26:C65536">
    <cfRule type="duplicateValues" dxfId="1228" priority="151" stopIfTrue="1"/>
    <cfRule type="duplicateValues" dxfId="1227" priority="152" stopIfTrue="1"/>
  </conditionalFormatting>
  <conditionalFormatting sqref="C12:L12">
    <cfRule type="duplicateValues" dxfId="1226" priority="150" stopIfTrue="1"/>
  </conditionalFormatting>
  <conditionalFormatting sqref="C12:L12">
    <cfRule type="duplicateValues" dxfId="1225" priority="148" stopIfTrue="1"/>
    <cfRule type="duplicateValues" dxfId="1224" priority="149" stopIfTrue="1"/>
  </conditionalFormatting>
  <conditionalFormatting sqref="AJ12:AL12">
    <cfRule type="duplicateValues" dxfId="1223" priority="147" stopIfTrue="1"/>
  </conditionalFormatting>
  <conditionalFormatting sqref="AJ12:AL12">
    <cfRule type="duplicateValues" dxfId="1222" priority="145" stopIfTrue="1"/>
    <cfRule type="duplicateValues" dxfId="1221" priority="146" stopIfTrue="1"/>
  </conditionalFormatting>
  <conditionalFormatting sqref="C23:C25">
    <cfRule type="duplicateValues" dxfId="1220" priority="143" stopIfTrue="1"/>
    <cfRule type="duplicateValues" dxfId="1219" priority="144" stopIfTrue="1"/>
  </conditionalFormatting>
  <conditionalFormatting sqref="C23:C25">
    <cfRule type="duplicateValues" dxfId="1218" priority="142" stopIfTrue="1"/>
  </conditionalFormatting>
  <conditionalFormatting sqref="C23:C25">
    <cfRule type="duplicateValues" dxfId="1217" priority="141" stopIfTrue="1"/>
  </conditionalFormatting>
  <conditionalFormatting sqref="C23:C25">
    <cfRule type="duplicateValues" dxfId="1216" priority="139" stopIfTrue="1"/>
    <cfRule type="duplicateValues" dxfId="1215" priority="140" stopIfTrue="1"/>
  </conditionalFormatting>
  <conditionalFormatting sqref="AI10:AT11 AZ10:BC11 C10:N11 BI10:BL11 BR10:BS11 CA10:CA11 P10:AC11">
    <cfRule type="duplicateValues" dxfId="1214" priority="114" stopIfTrue="1"/>
  </conditionalFormatting>
  <conditionalFormatting sqref="AI10:AT11 AZ10:BC11 C10:N11 BI10:BL11 BR10:BS11 CA10:CA11 P10:AC11">
    <cfRule type="duplicateValues" dxfId="1213" priority="112" stopIfTrue="1"/>
    <cfRule type="duplicateValues" dxfId="1212" priority="113" stopIfTrue="1"/>
  </conditionalFormatting>
  <conditionalFormatting sqref="CB10:CB11">
    <cfRule type="duplicateValues" dxfId="1211" priority="111" stopIfTrue="1"/>
  </conditionalFormatting>
  <conditionalFormatting sqref="CB10:CB11">
    <cfRule type="duplicateValues" dxfId="1210" priority="109" stopIfTrue="1"/>
    <cfRule type="duplicateValues" dxfId="1209" priority="110" stopIfTrue="1"/>
  </conditionalFormatting>
  <conditionalFormatting sqref="CA9 BR9:BS9 AZ9:BC9 BI9:BL9 C9:I9 L9:AC9 AI9:AT9">
    <cfRule type="duplicateValues" dxfId="1208" priority="63" stopIfTrue="1"/>
  </conditionalFormatting>
  <conditionalFormatting sqref="CA9 BR9:BS9 AZ9:BC9 BI9:BL9 C9:I9 L9:AC9 AI9:AT9">
    <cfRule type="duplicateValues" dxfId="1207" priority="61" stopIfTrue="1"/>
    <cfRule type="duplicateValues" dxfId="1206" priority="62" stopIfTrue="1"/>
  </conditionalFormatting>
  <conditionalFormatting sqref="CB9">
    <cfRule type="duplicateValues" dxfId="1205" priority="60" stopIfTrue="1"/>
  </conditionalFormatting>
  <conditionalFormatting sqref="CB9">
    <cfRule type="duplicateValues" dxfId="1204" priority="58" stopIfTrue="1"/>
    <cfRule type="duplicateValues" dxfId="1203" priority="59" stopIfTrue="1"/>
  </conditionalFormatting>
  <conditionalFormatting sqref="K9">
    <cfRule type="duplicateValues" dxfId="1202" priority="57" stopIfTrue="1"/>
  </conditionalFormatting>
  <conditionalFormatting sqref="K9">
    <cfRule type="duplicateValues" dxfId="1201" priority="55" stopIfTrue="1"/>
    <cfRule type="duplicateValues" dxfId="1200" priority="56" stopIfTrue="1"/>
  </conditionalFormatting>
  <conditionalFormatting sqref="J9">
    <cfRule type="duplicateValues" dxfId="1199" priority="54" stopIfTrue="1"/>
  </conditionalFormatting>
  <conditionalFormatting sqref="J9">
    <cfRule type="duplicateValues" dxfId="1198" priority="52" stopIfTrue="1"/>
    <cfRule type="duplicateValues" dxfId="1197" priority="53" stopIfTrue="1"/>
  </conditionalFormatting>
  <conditionalFormatting sqref="C14:L15">
    <cfRule type="duplicateValues" dxfId="1196" priority="51" stopIfTrue="1"/>
  </conditionalFormatting>
  <conditionalFormatting sqref="C14:L15">
    <cfRule type="duplicateValues" dxfId="1195" priority="49" stopIfTrue="1"/>
    <cfRule type="duplicateValues" dxfId="1194" priority="50" stopIfTrue="1"/>
  </conditionalFormatting>
  <conditionalFormatting sqref="AJ14:AL15">
    <cfRule type="duplicateValues" dxfId="1193" priority="48" stopIfTrue="1"/>
  </conditionalFormatting>
  <conditionalFormatting sqref="AJ14:AL15">
    <cfRule type="duplicateValues" dxfId="1192" priority="46" stopIfTrue="1"/>
    <cfRule type="duplicateValues" dxfId="1191" priority="47" stopIfTrue="1"/>
  </conditionalFormatting>
  <conditionalFormatting sqref="BR17:BS17 CA17 BI17:BL17 C17:AC17 AZ17:BC17 AI17 AK17:AT17">
    <cfRule type="duplicateValues" dxfId="1190" priority="45" stopIfTrue="1"/>
  </conditionalFormatting>
  <conditionalFormatting sqref="BR17:BS17 CA17 BI17:BL17 C17:AC17 AZ17:BC17 AI17 AK17:AT17">
    <cfRule type="duplicateValues" dxfId="1189" priority="43" stopIfTrue="1"/>
    <cfRule type="duplicateValues" dxfId="1188" priority="44" stopIfTrue="1"/>
  </conditionalFormatting>
  <conditionalFormatting sqref="CB17">
    <cfRule type="duplicateValues" dxfId="1187" priority="42" stopIfTrue="1"/>
  </conditionalFormatting>
  <conditionalFormatting sqref="CB17">
    <cfRule type="duplicateValues" dxfId="1186" priority="40" stopIfTrue="1"/>
    <cfRule type="duplicateValues" dxfId="1185" priority="41" stopIfTrue="1"/>
  </conditionalFormatting>
  <conditionalFormatting sqref="AJ17">
    <cfRule type="duplicateValues" dxfId="1184" priority="39" stopIfTrue="1"/>
  </conditionalFormatting>
  <conditionalFormatting sqref="AJ17">
    <cfRule type="duplicateValues" dxfId="1183" priority="37" stopIfTrue="1"/>
    <cfRule type="duplicateValues" dxfId="1182" priority="38" stopIfTrue="1"/>
  </conditionalFormatting>
  <conditionalFormatting sqref="AI16:AT16 AZ16:BC16 C16:AC16 BI16:BL16 CA16 BR16:BS16">
    <cfRule type="duplicateValues" dxfId="1181" priority="36" stopIfTrue="1"/>
  </conditionalFormatting>
  <conditionalFormatting sqref="AI16:AT16 AZ16:BC16 C16:AC16 BI16:BL16 CA16 BR16:BS16">
    <cfRule type="duplicateValues" dxfId="1180" priority="34" stopIfTrue="1"/>
    <cfRule type="duplicateValues" dxfId="1179" priority="35" stopIfTrue="1"/>
  </conditionalFormatting>
  <conditionalFormatting sqref="CB16">
    <cfRule type="duplicateValues" dxfId="1178" priority="33" stopIfTrue="1"/>
  </conditionalFormatting>
  <conditionalFormatting sqref="CB16">
    <cfRule type="duplicateValues" dxfId="1177" priority="31" stopIfTrue="1"/>
    <cfRule type="duplicateValues" dxfId="1176" priority="32" stopIfTrue="1"/>
  </conditionalFormatting>
  <conditionalFormatting sqref="CA13 BR13:BS13 AZ13:BC13 BI13:BL13 C13:N13 AI13:AT13 P13:AC13">
    <cfRule type="duplicateValues" dxfId="1175" priority="30" stopIfTrue="1"/>
  </conditionalFormatting>
  <conditionalFormatting sqref="CA13 BR13:BS13 AZ13:BC13 BI13:BL13 C13:N13 AI13:AT13 P13:AC13">
    <cfRule type="duplicateValues" dxfId="1174" priority="28" stopIfTrue="1"/>
    <cfRule type="duplicateValues" dxfId="1173" priority="29" stopIfTrue="1"/>
  </conditionalFormatting>
  <conditionalFormatting sqref="CB13">
    <cfRule type="duplicateValues" dxfId="1172" priority="27" stopIfTrue="1"/>
  </conditionalFormatting>
  <conditionalFormatting sqref="CB13">
    <cfRule type="duplicateValues" dxfId="1171" priority="25" stopIfTrue="1"/>
    <cfRule type="duplicateValues" dxfId="1170" priority="26" stopIfTrue="1"/>
  </conditionalFormatting>
  <conditionalFormatting sqref="BJ8:BK8 BS8 AR8:AU8 BA8:BD8 C8:AC8 AI8:AL8">
    <cfRule type="duplicateValues" dxfId="1169" priority="1" stopIfTrue="1"/>
  </conditionalFormatting>
  <conditionalFormatting sqref="BJ8:BK8 BS8 AR8:AU8 BA8:BD8 C8:AC8 AI8:AL8">
    <cfRule type="duplicateValues" dxfId="1168" priority="2" stopIfTrue="1"/>
    <cfRule type="duplicateValues" dxfId="1167" priority="3" stopIfTrue="1"/>
  </conditionalFormatting>
  <conditionalFormatting sqref="BT8">
    <cfRule type="duplicateValues" dxfId="1166" priority="4" stopIfTrue="1"/>
  </conditionalFormatting>
  <conditionalFormatting sqref="BT8">
    <cfRule type="duplicateValues" dxfId="1165" priority="5" stopIfTrue="1"/>
    <cfRule type="duplicateValues" dxfId="1164" priority="6" stopIfTrue="1"/>
  </conditionalFormatting>
  <pageMargins left="0.11811023622047245" right="0.11811023622047245" top="0.74803149606299213" bottom="0.74803149606299213" header="0.31496062992125984" footer="0.31496062992125984"/>
  <pageSetup paperSize="156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64"/>
  <sheetViews>
    <sheetView zoomScale="110" zoomScaleNormal="110" workbookViewId="0">
      <selection activeCell="K18" sqref="K18"/>
    </sheetView>
  </sheetViews>
  <sheetFormatPr defaultRowHeight="12.75"/>
  <cols>
    <col min="1" max="1" width="4.5703125" style="15" customWidth="1"/>
    <col min="2" max="2" width="7.42578125" style="15" hidden="1" customWidth="1"/>
    <col min="3" max="3" width="16.140625" style="15" customWidth="1"/>
    <col min="4" max="4" width="11.7109375" style="15" customWidth="1"/>
    <col min="5" max="5" width="10.5703125" style="15" customWidth="1"/>
    <col min="6" max="6" width="10.5703125" style="15" hidden="1" customWidth="1"/>
    <col min="7" max="7" width="10.7109375" style="15" customWidth="1"/>
    <col min="8" max="8" width="36.42578125" style="15" customWidth="1"/>
    <col min="9" max="9" width="5.85546875" style="15" customWidth="1"/>
    <col min="10" max="10" width="7" style="15" customWidth="1"/>
    <col min="11" max="11" width="36.42578125" style="15" customWidth="1"/>
    <col min="12" max="12" width="13.7109375" style="15" customWidth="1"/>
    <col min="13" max="13" width="6.7109375" style="15" customWidth="1"/>
    <col min="14" max="14" width="3" style="15" customWidth="1"/>
    <col min="15" max="15" width="4.42578125" style="15" customWidth="1"/>
    <col min="16" max="16" width="3.7109375" style="15" customWidth="1"/>
    <col min="17" max="17" width="6.28515625" style="15" customWidth="1"/>
    <col min="18" max="18" width="5.140625" style="15" customWidth="1"/>
    <col min="19" max="19" width="7" style="15" hidden="1" customWidth="1"/>
    <col min="20" max="20" width="6.85546875" style="263" customWidth="1"/>
    <col min="21" max="21" width="6.42578125" style="15" customWidth="1"/>
    <col min="22" max="22" width="9.5703125" style="15" hidden="1" customWidth="1"/>
    <col min="23" max="23" width="4.85546875" style="15" customWidth="1"/>
    <col min="24" max="24" width="13.28515625" style="15" customWidth="1"/>
    <col min="25" max="25" width="4.5703125" style="15" customWidth="1"/>
    <col min="26" max="26" width="4" style="15" customWidth="1"/>
    <col min="27" max="27" width="4.5703125" style="15" customWidth="1"/>
    <col min="28" max="28" width="4.7109375" style="15" hidden="1" customWidth="1"/>
    <col min="29" max="29" width="6.7109375" style="15" hidden="1" customWidth="1"/>
    <col min="30" max="30" width="3.7109375" style="15" hidden="1" customWidth="1"/>
    <col min="31" max="31" width="4.5703125" style="15" customWidth="1"/>
    <col min="32" max="32" width="7" style="15" customWidth="1"/>
    <col min="33" max="33" width="13" style="58" customWidth="1"/>
    <col min="34" max="34" width="3.42578125" style="15" customWidth="1"/>
    <col min="35" max="35" width="4.140625" style="15" customWidth="1"/>
    <col min="36" max="16384" width="9.140625" style="15"/>
  </cols>
  <sheetData>
    <row r="1" spans="1:36" ht="6" customHeight="1" thickBot="1"/>
    <row r="2" spans="1:36" ht="18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44"/>
      <c r="AB2" s="44"/>
      <c r="AC2" s="44"/>
      <c r="AD2" s="44"/>
      <c r="AE2" s="45"/>
      <c r="AF2" s="46" t="s">
        <v>51</v>
      </c>
      <c r="AG2" s="47" t="s">
        <v>52</v>
      </c>
    </row>
    <row r="3" spans="1:36" s="58" customFormat="1" ht="16.5" customHeight="1" thickTop="1" thickBot="1">
      <c r="A3" s="48" t="s">
        <v>62</v>
      </c>
      <c r="B3" s="49"/>
      <c r="C3" s="50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6"/>
      <c r="M3" s="57"/>
      <c r="N3" s="57"/>
      <c r="O3" s="57"/>
      <c r="Q3" s="59"/>
      <c r="R3" s="16"/>
      <c r="S3" s="16"/>
      <c r="T3" s="264"/>
      <c r="U3" s="16"/>
      <c r="V3" s="16"/>
      <c r="W3" s="61"/>
      <c r="X3" s="55"/>
      <c r="Y3" s="34" t="s">
        <v>1249</v>
      </c>
      <c r="Z3" s="62"/>
      <c r="AA3" s="63"/>
      <c r="AB3" s="64"/>
      <c r="AC3" s="64"/>
      <c r="AD3" s="64"/>
      <c r="AE3" s="64"/>
      <c r="AF3" s="65"/>
      <c r="AG3" s="66"/>
    </row>
    <row r="4" spans="1:36" ht="12" customHeight="1" thickTop="1">
      <c r="A4" s="67" t="s">
        <v>37</v>
      </c>
      <c r="B4" s="68" t="s">
        <v>13</v>
      </c>
      <c r="C4" s="311" t="s">
        <v>1238</v>
      </c>
      <c r="D4" s="312" t="s">
        <v>1238</v>
      </c>
      <c r="E4" s="312"/>
      <c r="F4" s="312"/>
      <c r="G4" s="896" t="s">
        <v>15</v>
      </c>
      <c r="H4" s="897" t="s">
        <v>16</v>
      </c>
      <c r="I4" s="72" t="s">
        <v>17</v>
      </c>
      <c r="J4" s="69" t="s">
        <v>18</v>
      </c>
      <c r="K4" s="313" t="s">
        <v>19</v>
      </c>
      <c r="L4" s="68" t="s">
        <v>39</v>
      </c>
      <c r="M4" s="73" t="s">
        <v>20</v>
      </c>
      <c r="N4" s="900" t="s">
        <v>21</v>
      </c>
      <c r="O4" s="900"/>
      <c r="P4" s="900"/>
      <c r="Q4" s="74" t="s">
        <v>22</v>
      </c>
      <c r="R4" s="17" t="s">
        <v>38</v>
      </c>
      <c r="S4" s="17"/>
      <c r="T4" s="265" t="s">
        <v>57</v>
      </c>
      <c r="U4" s="17" t="s">
        <v>53</v>
      </c>
      <c r="V4" s="235" t="s">
        <v>8</v>
      </c>
      <c r="W4" s="68" t="s">
        <v>40</v>
      </c>
      <c r="X4" s="76" t="s">
        <v>41</v>
      </c>
      <c r="Y4" s="901" t="s">
        <v>23</v>
      </c>
      <c r="Z4" s="902"/>
      <c r="AA4" s="77" t="s">
        <v>44</v>
      </c>
      <c r="AB4" s="78" t="s">
        <v>45</v>
      </c>
      <c r="AC4" s="78" t="s">
        <v>46</v>
      </c>
      <c r="AD4" s="78"/>
      <c r="AE4" s="79" t="s">
        <v>44</v>
      </c>
      <c r="AF4" s="80" t="s">
        <v>51</v>
      </c>
      <c r="AG4" s="81" t="s">
        <v>52</v>
      </c>
    </row>
    <row r="5" spans="1:36" ht="12" customHeight="1" thickBot="1">
      <c r="A5" s="314" t="s">
        <v>47</v>
      </c>
      <c r="B5" s="83" t="s">
        <v>24</v>
      </c>
      <c r="C5" s="285" t="s">
        <v>1239</v>
      </c>
      <c r="D5" s="286" t="s">
        <v>1240</v>
      </c>
      <c r="E5" s="286"/>
      <c r="F5" s="286"/>
      <c r="G5" s="896"/>
      <c r="H5" s="898"/>
      <c r="I5" s="72" t="s">
        <v>26</v>
      </c>
      <c r="J5" s="85" t="s">
        <v>26</v>
      </c>
      <c r="K5" s="86" t="s">
        <v>1237</v>
      </c>
      <c r="L5" s="88"/>
      <c r="M5" s="89"/>
      <c r="N5" s="90" t="s">
        <v>30</v>
      </c>
      <c r="O5" s="90" t="s">
        <v>31</v>
      </c>
      <c r="P5" s="90" t="s">
        <v>32</v>
      </c>
      <c r="Q5" s="91" t="s">
        <v>33</v>
      </c>
      <c r="R5" s="18" t="s">
        <v>48</v>
      </c>
      <c r="S5" s="18" t="s">
        <v>80</v>
      </c>
      <c r="T5" s="266" t="s">
        <v>58</v>
      </c>
      <c r="U5" s="18" t="s">
        <v>54</v>
      </c>
      <c r="V5" s="18"/>
      <c r="W5" s="93"/>
      <c r="X5" s="87" t="s">
        <v>34</v>
      </c>
      <c r="Y5" s="87" t="s">
        <v>42</v>
      </c>
      <c r="Z5" s="87" t="s">
        <v>43</v>
      </c>
      <c r="AA5" s="94" t="s">
        <v>49</v>
      </c>
      <c r="AB5" s="95"/>
      <c r="AC5" s="95"/>
      <c r="AD5" s="96"/>
      <c r="AE5" s="97"/>
      <c r="AF5" s="98"/>
      <c r="AG5" s="275"/>
      <c r="AH5" s="100" t="s">
        <v>50</v>
      </c>
      <c r="AI5" s="100" t="s">
        <v>0</v>
      </c>
    </row>
    <row r="6" spans="1:36" ht="21.75" hidden="1" customHeight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2"/>
      <c r="M6" s="102"/>
      <c r="N6" s="102"/>
      <c r="O6" s="102"/>
      <c r="P6" s="102"/>
      <c r="Q6" s="105"/>
      <c r="R6" s="19"/>
      <c r="S6" s="19"/>
      <c r="T6" s="267"/>
      <c r="U6" s="19"/>
      <c r="V6" s="19"/>
      <c r="W6" s="102"/>
      <c r="X6" s="102"/>
      <c r="Y6" s="102"/>
      <c r="Z6" s="102"/>
      <c r="AA6" s="107">
        <f>R6/80</f>
        <v>0</v>
      </c>
      <c r="AB6" s="108">
        <f>AA6+AB5</f>
        <v>0</v>
      </c>
      <c r="AC6" s="109">
        <f>(7+(AB6/60))</f>
        <v>7</v>
      </c>
      <c r="AD6" s="110">
        <f>FLOOR(AC6,1)</f>
        <v>7</v>
      </c>
      <c r="AE6" s="111">
        <f>(AD6+((AC6-AD6)*60*0.01))</f>
        <v>7</v>
      </c>
      <c r="AF6" s="112"/>
      <c r="AG6" s="276"/>
    </row>
    <row r="7" spans="1:36" s="125" customFormat="1" ht="12" customHeight="1" thickTop="1">
      <c r="A7" s="114"/>
      <c r="B7" s="115"/>
      <c r="C7" s="116"/>
      <c r="D7" s="26"/>
      <c r="E7" s="26"/>
      <c r="F7" s="26"/>
      <c r="G7" s="117"/>
      <c r="H7" s="117"/>
      <c r="I7" s="26"/>
      <c r="J7" s="115"/>
      <c r="K7" s="117" t="s">
        <v>1</v>
      </c>
      <c r="L7" s="312"/>
      <c r="M7" s="117"/>
      <c r="N7" s="117"/>
      <c r="O7" s="117"/>
      <c r="P7" s="117"/>
      <c r="Q7" s="115"/>
      <c r="R7" s="26"/>
      <c r="S7" s="26"/>
      <c r="T7" s="268"/>
      <c r="U7" s="26"/>
      <c r="V7" s="26"/>
      <c r="W7" s="26"/>
      <c r="X7" s="119"/>
      <c r="Y7" s="312"/>
      <c r="Z7" s="120"/>
      <c r="AA7" s="107">
        <f>R7/AH7+AI7</f>
        <v>0</v>
      </c>
      <c r="AB7" s="107">
        <f>AA7+AB6</f>
        <v>0</v>
      </c>
      <c r="AC7" s="121">
        <f>(8+(AB7/60))</f>
        <v>8</v>
      </c>
      <c r="AD7" s="122">
        <f>FLOOR(AC7,1)</f>
        <v>8</v>
      </c>
      <c r="AE7" s="121">
        <f>(AD7+((AC7-AD7)*60*0.01))</f>
        <v>8</v>
      </c>
      <c r="AF7" s="121"/>
      <c r="AG7" s="277"/>
      <c r="AH7" s="124">
        <v>50</v>
      </c>
      <c r="AI7" s="124">
        <v>0</v>
      </c>
    </row>
    <row r="8" spans="1:36" s="24" customFormat="1" ht="15.95" customHeight="1">
      <c r="A8" s="31"/>
      <c r="B8" s="27">
        <v>43115</v>
      </c>
      <c r="C8" s="25"/>
      <c r="D8" s="28" t="s">
        <v>1202</v>
      </c>
      <c r="E8" s="28" t="s">
        <v>1201</v>
      </c>
      <c r="F8" s="28"/>
      <c r="G8" s="29" t="s">
        <v>1158</v>
      </c>
      <c r="H8" s="29" t="s">
        <v>1163</v>
      </c>
      <c r="I8" s="31">
        <v>3300</v>
      </c>
      <c r="J8" s="27">
        <v>43171</v>
      </c>
      <c r="K8" s="29" t="s">
        <v>1157</v>
      </c>
      <c r="L8" s="29" t="s">
        <v>1168</v>
      </c>
      <c r="M8" s="28" t="s">
        <v>1154</v>
      </c>
      <c r="N8" s="283" t="s">
        <v>1181</v>
      </c>
      <c r="O8" s="301"/>
      <c r="P8" s="30"/>
      <c r="Q8" s="27" t="s">
        <v>1200</v>
      </c>
      <c r="R8" s="31">
        <v>3315</v>
      </c>
      <c r="S8" s="31"/>
      <c r="T8" s="32"/>
      <c r="U8" s="32"/>
      <c r="V8" s="32"/>
      <c r="W8" s="28" t="s">
        <v>12</v>
      </c>
      <c r="X8" s="29" t="s">
        <v>1156</v>
      </c>
      <c r="Y8" s="252" t="s">
        <v>1162</v>
      </c>
      <c r="Z8" s="252"/>
      <c r="AA8" s="107">
        <f>R8/AH8+AI8</f>
        <v>144.71428571428572</v>
      </c>
      <c r="AB8" s="107" t="e">
        <f>AA8+#REF!</f>
        <v>#REF!</v>
      </c>
      <c r="AC8" s="121" t="e">
        <f>(8+(AB8/60))</f>
        <v>#REF!</v>
      </c>
      <c r="AD8" s="122" t="e">
        <f>FLOOR(AC8,1)</f>
        <v>#REF!</v>
      </c>
      <c r="AE8" s="121" t="e">
        <f>(AD8+((AC8-AD8)*60*0.01))</f>
        <v>#REF!</v>
      </c>
      <c r="AF8" s="25" t="s">
        <v>2</v>
      </c>
      <c r="AG8" s="25"/>
      <c r="AH8" s="25">
        <v>35</v>
      </c>
      <c r="AI8" s="25">
        <v>50</v>
      </c>
      <c r="AJ8" s="284"/>
    </row>
    <row r="9" spans="1:36" s="24" customFormat="1" ht="15.95" customHeight="1">
      <c r="A9" s="31"/>
      <c r="B9" s="27">
        <v>43104</v>
      </c>
      <c r="C9" s="25"/>
      <c r="D9" s="28" t="s">
        <v>1187</v>
      </c>
      <c r="E9" s="28" t="s">
        <v>1188</v>
      </c>
      <c r="F9" s="28"/>
      <c r="G9" s="29" t="s">
        <v>1158</v>
      </c>
      <c r="H9" s="29" t="s">
        <v>1161</v>
      </c>
      <c r="I9" s="31">
        <v>4500</v>
      </c>
      <c r="J9" s="27">
        <v>43160</v>
      </c>
      <c r="K9" s="29" t="s">
        <v>1157</v>
      </c>
      <c r="L9" s="29" t="s">
        <v>1170</v>
      </c>
      <c r="M9" s="28" t="s">
        <v>1154</v>
      </c>
      <c r="N9" s="283" t="s">
        <v>1181</v>
      </c>
      <c r="O9" s="301"/>
      <c r="P9" s="30"/>
      <c r="Q9" s="27">
        <v>43153</v>
      </c>
      <c r="R9" s="31">
        <v>4515</v>
      </c>
      <c r="S9" s="31"/>
      <c r="T9" s="32"/>
      <c r="U9" s="32"/>
      <c r="V9" s="32"/>
      <c r="W9" s="28" t="s">
        <v>12</v>
      </c>
      <c r="X9" s="29" t="s">
        <v>1160</v>
      </c>
      <c r="Y9" s="252" t="s">
        <v>1159</v>
      </c>
      <c r="Z9" s="252"/>
      <c r="AA9" s="107">
        <f t="shared" ref="AA9:AA37" si="0">R9/AH9+AI9</f>
        <v>179</v>
      </c>
      <c r="AB9" s="107" t="e">
        <f t="shared" ref="AB9:AB30" si="1">AA9+AB8</f>
        <v>#REF!</v>
      </c>
      <c r="AC9" s="121" t="e">
        <f t="shared" ref="AC9:AC37" si="2">(8+(AB9/60))</f>
        <v>#REF!</v>
      </c>
      <c r="AD9" s="122" t="e">
        <f t="shared" ref="AD9:AD37" si="3">FLOOR(AC9,1)</f>
        <v>#REF!</v>
      </c>
      <c r="AE9" s="121" t="e">
        <f t="shared" ref="AE9:AE37" si="4">(AD9+((AC9-AD9)*60*0.01))</f>
        <v>#REF!</v>
      </c>
      <c r="AF9" s="25" t="s">
        <v>65</v>
      </c>
      <c r="AG9" s="25"/>
      <c r="AH9" s="25">
        <v>35</v>
      </c>
      <c r="AI9" s="25">
        <v>50</v>
      </c>
      <c r="AJ9" s="284"/>
    </row>
    <row r="10" spans="1:36" s="24" customFormat="1" ht="15.95" customHeight="1">
      <c r="A10" s="31"/>
      <c r="B10" s="27">
        <v>43104</v>
      </c>
      <c r="C10" s="25"/>
      <c r="D10" s="28" t="s">
        <v>1189</v>
      </c>
      <c r="E10" s="28" t="s">
        <v>1190</v>
      </c>
      <c r="F10" s="28"/>
      <c r="G10" s="29" t="s">
        <v>1158</v>
      </c>
      <c r="H10" s="29" t="s">
        <v>1166</v>
      </c>
      <c r="I10" s="31">
        <v>1000</v>
      </c>
      <c r="J10" s="27">
        <v>43160</v>
      </c>
      <c r="K10" s="29" t="s">
        <v>1155</v>
      </c>
      <c r="L10" s="29" t="s">
        <v>1169</v>
      </c>
      <c r="M10" s="28" t="s">
        <v>1154</v>
      </c>
      <c r="N10" s="283" t="s">
        <v>1181</v>
      </c>
      <c r="O10" s="301"/>
      <c r="P10" s="30"/>
      <c r="Q10" s="27">
        <v>43153</v>
      </c>
      <c r="R10" s="31">
        <v>1015</v>
      </c>
      <c r="S10" s="31"/>
      <c r="T10" s="32"/>
      <c r="U10" s="32"/>
      <c r="V10" s="32"/>
      <c r="W10" s="28" t="s">
        <v>12</v>
      </c>
      <c r="X10" s="29" t="s">
        <v>1165</v>
      </c>
      <c r="Y10" s="252" t="s">
        <v>1164</v>
      </c>
      <c r="Z10" s="252"/>
      <c r="AA10" s="107">
        <f t="shared" si="0"/>
        <v>79</v>
      </c>
      <c r="AB10" s="107" t="e">
        <f t="shared" si="1"/>
        <v>#REF!</v>
      </c>
      <c r="AC10" s="121" t="e">
        <f t="shared" si="2"/>
        <v>#REF!</v>
      </c>
      <c r="AD10" s="122" t="e">
        <f t="shared" si="3"/>
        <v>#REF!</v>
      </c>
      <c r="AE10" s="121" t="e">
        <f t="shared" si="4"/>
        <v>#REF!</v>
      </c>
      <c r="AF10" s="25" t="s">
        <v>65</v>
      </c>
      <c r="AG10" s="25"/>
      <c r="AH10" s="25">
        <v>35</v>
      </c>
      <c r="AI10" s="25">
        <v>50</v>
      </c>
      <c r="AJ10" s="284"/>
    </row>
    <row r="11" spans="1:36" s="24" customFormat="1" ht="15.95" customHeight="1">
      <c r="A11" s="31"/>
      <c r="B11" s="27">
        <v>43125</v>
      </c>
      <c r="C11" s="25"/>
      <c r="D11" s="28" t="s">
        <v>1235</v>
      </c>
      <c r="E11" s="28" t="s">
        <v>1234</v>
      </c>
      <c r="F11" s="28"/>
      <c r="G11" s="29" t="s">
        <v>1158</v>
      </c>
      <c r="H11" s="29" t="s">
        <v>1183</v>
      </c>
      <c r="I11" s="31">
        <v>600</v>
      </c>
      <c r="J11" s="27">
        <v>43161</v>
      </c>
      <c r="K11" s="29" t="s">
        <v>1155</v>
      </c>
      <c r="L11" s="29" t="s">
        <v>1184</v>
      </c>
      <c r="M11" s="28"/>
      <c r="N11" s="283" t="s">
        <v>1181</v>
      </c>
      <c r="O11" s="301"/>
      <c r="P11" s="30"/>
      <c r="Q11" s="27" t="s">
        <v>1233</v>
      </c>
      <c r="R11" s="31">
        <v>305</v>
      </c>
      <c r="S11" s="31"/>
      <c r="T11" s="32"/>
      <c r="U11" s="32"/>
      <c r="V11" s="32"/>
      <c r="W11" s="28" t="s">
        <v>12</v>
      </c>
      <c r="X11" s="29" t="s">
        <v>1165</v>
      </c>
      <c r="Y11" s="252" t="s">
        <v>1185</v>
      </c>
      <c r="Z11" s="252"/>
      <c r="AA11" s="107">
        <f t="shared" si="0"/>
        <v>26.1</v>
      </c>
      <c r="AB11" s="107" t="e">
        <f t="shared" si="1"/>
        <v>#REF!</v>
      </c>
      <c r="AC11" s="121" t="e">
        <f t="shared" si="2"/>
        <v>#REF!</v>
      </c>
      <c r="AD11" s="122" t="e">
        <f t="shared" si="3"/>
        <v>#REF!</v>
      </c>
      <c r="AE11" s="121" t="e">
        <f t="shared" si="4"/>
        <v>#REF!</v>
      </c>
      <c r="AF11" s="25"/>
      <c r="AG11" s="25" t="s">
        <v>1232</v>
      </c>
      <c r="AH11" s="25">
        <v>50</v>
      </c>
      <c r="AI11" s="25">
        <v>20</v>
      </c>
      <c r="AJ11" s="284"/>
    </row>
    <row r="12" spans="1:36" s="24" customFormat="1" ht="15.95" customHeight="1">
      <c r="A12" s="31"/>
      <c r="B12" s="27">
        <v>43116</v>
      </c>
      <c r="C12" s="25"/>
      <c r="D12" s="28" t="s">
        <v>1209</v>
      </c>
      <c r="E12" s="28" t="s">
        <v>1208</v>
      </c>
      <c r="F12" s="28"/>
      <c r="G12" s="29" t="s">
        <v>1158</v>
      </c>
      <c r="H12" s="29" t="s">
        <v>1173</v>
      </c>
      <c r="I12" s="31">
        <v>600</v>
      </c>
      <c r="J12" s="27">
        <v>43161</v>
      </c>
      <c r="K12" s="29" t="s">
        <v>1157</v>
      </c>
      <c r="L12" s="29" t="s">
        <v>1172</v>
      </c>
      <c r="M12" s="28" t="s">
        <v>1205</v>
      </c>
      <c r="N12" s="283" t="s">
        <v>1181</v>
      </c>
      <c r="O12" s="301"/>
      <c r="P12" s="30"/>
      <c r="Q12" s="27" t="s">
        <v>1193</v>
      </c>
      <c r="R12" s="31">
        <v>615</v>
      </c>
      <c r="S12" s="31"/>
      <c r="T12" s="32"/>
      <c r="U12" s="32"/>
      <c r="V12" s="32"/>
      <c r="W12" s="28" t="s">
        <v>12</v>
      </c>
      <c r="X12" s="29" t="s">
        <v>1156</v>
      </c>
      <c r="Y12" s="252" t="s">
        <v>1171</v>
      </c>
      <c r="Z12" s="252"/>
      <c r="AA12" s="107">
        <f t="shared" si="0"/>
        <v>67.571428571428569</v>
      </c>
      <c r="AB12" s="107" t="e">
        <f t="shared" si="1"/>
        <v>#REF!</v>
      </c>
      <c r="AC12" s="121" t="e">
        <f t="shared" si="2"/>
        <v>#REF!</v>
      </c>
      <c r="AD12" s="122" t="e">
        <f t="shared" si="3"/>
        <v>#REF!</v>
      </c>
      <c r="AE12" s="121" t="e">
        <f t="shared" si="4"/>
        <v>#REF!</v>
      </c>
      <c r="AF12" s="25"/>
      <c r="AG12" s="25" t="s">
        <v>65</v>
      </c>
      <c r="AH12" s="25">
        <v>35</v>
      </c>
      <c r="AI12" s="25">
        <v>50</v>
      </c>
      <c r="AJ12" s="284"/>
    </row>
    <row r="13" spans="1:36" s="24" customFormat="1" ht="15.95" customHeight="1">
      <c r="A13" s="31"/>
      <c r="B13" s="27">
        <v>43116</v>
      </c>
      <c r="C13" s="25"/>
      <c r="D13" s="28" t="s">
        <v>1207</v>
      </c>
      <c r="E13" s="28" t="s">
        <v>1206</v>
      </c>
      <c r="F13" s="28"/>
      <c r="G13" s="29" t="s">
        <v>1158</v>
      </c>
      <c r="H13" s="29" t="s">
        <v>1177</v>
      </c>
      <c r="I13" s="31">
        <v>300</v>
      </c>
      <c r="J13" s="27">
        <v>43161</v>
      </c>
      <c r="K13" s="29" t="s">
        <v>1157</v>
      </c>
      <c r="L13" s="29" t="s">
        <v>1176</v>
      </c>
      <c r="M13" s="28" t="s">
        <v>1205</v>
      </c>
      <c r="N13" s="283" t="s">
        <v>1181</v>
      </c>
      <c r="O13" s="301"/>
      <c r="P13" s="30"/>
      <c r="Q13" s="27" t="s">
        <v>1193</v>
      </c>
      <c r="R13" s="31">
        <v>315</v>
      </c>
      <c r="S13" s="31"/>
      <c r="T13" s="32"/>
      <c r="U13" s="32"/>
      <c r="V13" s="32"/>
      <c r="W13" s="28" t="s">
        <v>12</v>
      </c>
      <c r="X13" s="29" t="s">
        <v>1156</v>
      </c>
      <c r="Y13" s="252" t="s">
        <v>1175</v>
      </c>
      <c r="Z13" s="252"/>
      <c r="AA13" s="107">
        <f t="shared" si="0"/>
        <v>59</v>
      </c>
      <c r="AB13" s="107" t="e">
        <f t="shared" si="1"/>
        <v>#REF!</v>
      </c>
      <c r="AC13" s="121" t="e">
        <f t="shared" si="2"/>
        <v>#REF!</v>
      </c>
      <c r="AD13" s="122" t="e">
        <f t="shared" si="3"/>
        <v>#REF!</v>
      </c>
      <c r="AE13" s="121" t="e">
        <f t="shared" si="4"/>
        <v>#REF!</v>
      </c>
      <c r="AF13" s="25"/>
      <c r="AG13" s="25" t="s">
        <v>2</v>
      </c>
      <c r="AH13" s="25">
        <v>35</v>
      </c>
      <c r="AI13" s="25">
        <v>50</v>
      </c>
      <c r="AJ13" s="284"/>
    </row>
    <row r="14" spans="1:36" s="24" customFormat="1" ht="15.95" customHeight="1">
      <c r="A14" s="31"/>
      <c r="B14" s="27">
        <v>43115</v>
      </c>
      <c r="C14" s="25"/>
      <c r="D14" s="28" t="s">
        <v>1204</v>
      </c>
      <c r="E14" s="28" t="s">
        <v>1203</v>
      </c>
      <c r="F14" s="28"/>
      <c r="G14" s="29" t="s">
        <v>1158</v>
      </c>
      <c r="H14" s="29" t="s">
        <v>1163</v>
      </c>
      <c r="I14" s="31">
        <v>3300</v>
      </c>
      <c r="J14" s="27">
        <v>43161</v>
      </c>
      <c r="K14" s="29" t="s">
        <v>1157</v>
      </c>
      <c r="L14" s="29" t="s">
        <v>1168</v>
      </c>
      <c r="M14" s="28" t="s">
        <v>1154</v>
      </c>
      <c r="N14" s="283" t="s">
        <v>1181</v>
      </c>
      <c r="O14" s="301"/>
      <c r="P14" s="30"/>
      <c r="Q14" s="27" t="s">
        <v>1193</v>
      </c>
      <c r="R14" s="31">
        <v>3315</v>
      </c>
      <c r="S14" s="31"/>
      <c r="T14" s="32"/>
      <c r="U14" s="32"/>
      <c r="V14" s="32"/>
      <c r="W14" s="28" t="s">
        <v>12</v>
      </c>
      <c r="X14" s="29" t="s">
        <v>1156</v>
      </c>
      <c r="Y14" s="252" t="s">
        <v>1162</v>
      </c>
      <c r="Z14" s="252"/>
      <c r="AA14" s="107">
        <f t="shared" si="0"/>
        <v>144.71428571428572</v>
      </c>
      <c r="AB14" s="107" t="e">
        <f t="shared" si="1"/>
        <v>#REF!</v>
      </c>
      <c r="AC14" s="121" t="e">
        <f t="shared" si="2"/>
        <v>#REF!</v>
      </c>
      <c r="AD14" s="122" t="e">
        <f t="shared" si="3"/>
        <v>#REF!</v>
      </c>
      <c r="AE14" s="121" t="e">
        <f t="shared" si="4"/>
        <v>#REF!</v>
      </c>
      <c r="AF14" s="25"/>
      <c r="AG14" s="25" t="s">
        <v>2</v>
      </c>
      <c r="AH14" s="25">
        <v>35</v>
      </c>
      <c r="AI14" s="25">
        <v>50</v>
      </c>
      <c r="AJ14" s="284"/>
    </row>
    <row r="15" spans="1:36" s="24" customFormat="1" ht="15.95" customHeight="1">
      <c r="A15" s="31"/>
      <c r="B15" s="27">
        <v>43113</v>
      </c>
      <c r="C15" s="25"/>
      <c r="D15" s="28" t="s">
        <v>1197</v>
      </c>
      <c r="E15" s="28" t="s">
        <v>1196</v>
      </c>
      <c r="F15" s="28"/>
      <c r="G15" s="29" t="s">
        <v>1158</v>
      </c>
      <c r="H15" s="29" t="s">
        <v>1195</v>
      </c>
      <c r="I15" s="31">
        <v>300</v>
      </c>
      <c r="J15" s="27">
        <v>43161</v>
      </c>
      <c r="K15" s="29" t="s">
        <v>1157</v>
      </c>
      <c r="L15" s="29" t="s">
        <v>1194</v>
      </c>
      <c r="M15" s="28" t="s">
        <v>1167</v>
      </c>
      <c r="N15" s="283" t="s">
        <v>1181</v>
      </c>
      <c r="O15" s="301"/>
      <c r="P15" s="30"/>
      <c r="Q15" s="27" t="s">
        <v>1193</v>
      </c>
      <c r="R15" s="31">
        <v>320</v>
      </c>
      <c r="S15" s="31"/>
      <c r="T15" s="32"/>
      <c r="U15" s="32"/>
      <c r="V15" s="32"/>
      <c r="W15" s="28" t="s">
        <v>12</v>
      </c>
      <c r="X15" s="29" t="s">
        <v>1156</v>
      </c>
      <c r="Y15" s="252" t="s">
        <v>1192</v>
      </c>
      <c r="Z15" s="252"/>
      <c r="AA15" s="107">
        <f t="shared" si="0"/>
        <v>26.4</v>
      </c>
      <c r="AB15" s="107" t="e">
        <f t="shared" si="1"/>
        <v>#REF!</v>
      </c>
      <c r="AC15" s="121" t="e">
        <f t="shared" si="2"/>
        <v>#REF!</v>
      </c>
      <c r="AD15" s="122" t="e">
        <f t="shared" si="3"/>
        <v>#REF!</v>
      </c>
      <c r="AE15" s="121" t="e">
        <f t="shared" si="4"/>
        <v>#REF!</v>
      </c>
      <c r="AF15" s="25"/>
      <c r="AG15" s="25" t="s">
        <v>1179</v>
      </c>
      <c r="AH15" s="25">
        <v>50</v>
      </c>
      <c r="AI15" s="25">
        <v>20</v>
      </c>
      <c r="AJ15" s="284"/>
    </row>
    <row r="16" spans="1:36" s="24" customFormat="1" ht="15.95" customHeight="1">
      <c r="A16" s="31"/>
      <c r="B16" s="27">
        <v>43104</v>
      </c>
      <c r="C16" s="25"/>
      <c r="D16" s="28" t="s">
        <v>1273</v>
      </c>
      <c r="E16" s="28" t="s">
        <v>1274</v>
      </c>
      <c r="F16" s="28"/>
      <c r="G16" s="29" t="s">
        <v>1158</v>
      </c>
      <c r="H16" s="29" t="s">
        <v>1275</v>
      </c>
      <c r="I16" s="31">
        <v>3000</v>
      </c>
      <c r="J16" s="27">
        <v>43161</v>
      </c>
      <c r="K16" s="29" t="s">
        <v>6</v>
      </c>
      <c r="L16" s="29" t="s">
        <v>1276</v>
      </c>
      <c r="M16" s="28" t="s">
        <v>1277</v>
      </c>
      <c r="N16" s="283" t="s">
        <v>1181</v>
      </c>
      <c r="O16" s="301"/>
      <c r="P16" s="30"/>
      <c r="Q16" s="27">
        <v>43153</v>
      </c>
      <c r="R16" s="31">
        <v>3005</v>
      </c>
      <c r="S16" s="32"/>
      <c r="T16" s="32"/>
      <c r="U16" s="32"/>
      <c r="V16" s="32"/>
      <c r="W16" s="28" t="s">
        <v>12</v>
      </c>
      <c r="X16" s="29" t="s">
        <v>1165</v>
      </c>
      <c r="Y16" s="252" t="s">
        <v>1278</v>
      </c>
      <c r="Z16" s="252"/>
      <c r="AA16" s="296">
        <f t="shared" si="0"/>
        <v>225.33333333333334</v>
      </c>
      <c r="AB16" s="296" t="e">
        <f t="shared" si="1"/>
        <v>#REF!</v>
      </c>
      <c r="AC16" s="297" t="e">
        <f t="shared" si="2"/>
        <v>#REF!</v>
      </c>
      <c r="AD16" s="298" t="e">
        <f t="shared" si="3"/>
        <v>#REF!</v>
      </c>
      <c r="AE16" s="297" t="e">
        <f t="shared" si="4"/>
        <v>#REF!</v>
      </c>
      <c r="AF16" s="25" t="s">
        <v>2</v>
      </c>
      <c r="AG16" s="25"/>
      <c r="AH16" s="25">
        <v>15</v>
      </c>
      <c r="AI16" s="25">
        <v>25</v>
      </c>
      <c r="AJ16" s="284"/>
    </row>
    <row r="17" spans="1:36" s="24" customFormat="1" ht="15.95" customHeight="1">
      <c r="A17" s="31"/>
      <c r="B17" s="27">
        <v>43104</v>
      </c>
      <c r="C17" s="25"/>
      <c r="D17" s="28" t="s">
        <v>1279</v>
      </c>
      <c r="E17" s="28" t="s">
        <v>1280</v>
      </c>
      <c r="F17" s="28"/>
      <c r="G17" s="29" t="s">
        <v>1158</v>
      </c>
      <c r="H17" s="29" t="s">
        <v>1281</v>
      </c>
      <c r="I17" s="31">
        <v>1600</v>
      </c>
      <c r="J17" s="27">
        <v>43161</v>
      </c>
      <c r="K17" s="29" t="s">
        <v>6</v>
      </c>
      <c r="L17" s="29" t="s">
        <v>1282</v>
      </c>
      <c r="M17" s="28" t="s">
        <v>1283</v>
      </c>
      <c r="N17" s="283" t="s">
        <v>1181</v>
      </c>
      <c r="O17" s="301"/>
      <c r="P17" s="30"/>
      <c r="Q17" s="27">
        <v>43153</v>
      </c>
      <c r="R17" s="31">
        <v>805</v>
      </c>
      <c r="S17" s="309"/>
      <c r="T17" s="32"/>
      <c r="U17" s="32"/>
      <c r="V17" s="32"/>
      <c r="W17" s="28" t="s">
        <v>12</v>
      </c>
      <c r="X17" s="29" t="s">
        <v>1165</v>
      </c>
      <c r="Y17" s="252" t="s">
        <v>1284</v>
      </c>
      <c r="Z17" s="252"/>
      <c r="AA17" s="296">
        <f t="shared" si="0"/>
        <v>78.666666666666657</v>
      </c>
      <c r="AB17" s="296" t="e">
        <f t="shared" si="1"/>
        <v>#REF!</v>
      </c>
      <c r="AC17" s="297" t="e">
        <f t="shared" si="2"/>
        <v>#REF!</v>
      </c>
      <c r="AD17" s="298" t="e">
        <f t="shared" si="3"/>
        <v>#REF!</v>
      </c>
      <c r="AE17" s="297" t="e">
        <f t="shared" si="4"/>
        <v>#REF!</v>
      </c>
      <c r="AF17" s="25" t="s">
        <v>2</v>
      </c>
      <c r="AG17" s="25"/>
      <c r="AH17" s="25">
        <v>15</v>
      </c>
      <c r="AI17" s="25">
        <v>25</v>
      </c>
      <c r="AJ17" s="284"/>
    </row>
    <row r="18" spans="1:36" s="258" customFormat="1" ht="15.95" customHeight="1">
      <c r="A18" s="31"/>
      <c r="B18" s="239">
        <v>43104</v>
      </c>
      <c r="C18" s="259"/>
      <c r="D18" s="253" t="s">
        <v>1378</v>
      </c>
      <c r="E18" s="253" t="s">
        <v>1379</v>
      </c>
      <c r="F18" s="253"/>
      <c r="G18" s="254" t="s">
        <v>1158</v>
      </c>
      <c r="H18" s="254" t="s">
        <v>1380</v>
      </c>
      <c r="I18" s="234">
        <v>4000</v>
      </c>
      <c r="J18" s="239">
        <v>43160</v>
      </c>
      <c r="K18" s="254" t="s">
        <v>1155</v>
      </c>
      <c r="L18" s="254" t="s">
        <v>1381</v>
      </c>
      <c r="M18" s="254"/>
      <c r="N18" s="283" t="s">
        <v>1181</v>
      </c>
      <c r="O18" s="242"/>
      <c r="P18" s="242"/>
      <c r="Q18" s="239">
        <v>43153</v>
      </c>
      <c r="R18" s="234">
        <v>4003</v>
      </c>
      <c r="S18" s="243"/>
      <c r="T18" s="234"/>
      <c r="U18" s="234"/>
      <c r="V18" s="243"/>
      <c r="W18" s="253" t="s">
        <v>12</v>
      </c>
      <c r="X18" s="254" t="s">
        <v>1165</v>
      </c>
      <c r="Y18" s="255" t="s">
        <v>1382</v>
      </c>
      <c r="Z18" s="33"/>
      <c r="AA18" s="107">
        <f t="shared" si="0"/>
        <v>95.06</v>
      </c>
      <c r="AB18" s="107" t="e">
        <f t="shared" si="1"/>
        <v>#REF!</v>
      </c>
      <c r="AC18" s="121" t="e">
        <f t="shared" si="2"/>
        <v>#REF!</v>
      </c>
      <c r="AD18" s="122" t="e">
        <f t="shared" si="3"/>
        <v>#REF!</v>
      </c>
      <c r="AE18" s="121" t="e">
        <f t="shared" si="4"/>
        <v>#REF!</v>
      </c>
      <c r="AF18" s="259"/>
      <c r="AG18" s="287" t="s">
        <v>2</v>
      </c>
      <c r="AH18" s="274">
        <v>50</v>
      </c>
      <c r="AI18" s="274">
        <v>15</v>
      </c>
      <c r="AJ18" s="257"/>
    </row>
    <row r="19" spans="1:36" s="24" customFormat="1" ht="15.95" customHeight="1">
      <c r="A19" s="31"/>
      <c r="B19" s="27">
        <v>43125</v>
      </c>
      <c r="C19" s="25"/>
      <c r="D19" s="28" t="s">
        <v>1327</v>
      </c>
      <c r="E19" s="28" t="s">
        <v>1328</v>
      </c>
      <c r="F19" s="28"/>
      <c r="G19" s="29" t="s">
        <v>1158</v>
      </c>
      <c r="H19" s="29" t="s">
        <v>1329</v>
      </c>
      <c r="I19" s="31">
        <v>600</v>
      </c>
      <c r="J19" s="27">
        <v>43161</v>
      </c>
      <c r="K19" s="29" t="s">
        <v>6</v>
      </c>
      <c r="L19" s="29" t="s">
        <v>1330</v>
      </c>
      <c r="M19" s="28" t="s">
        <v>1331</v>
      </c>
      <c r="N19" s="283" t="s">
        <v>1181</v>
      </c>
      <c r="O19" s="301"/>
      <c r="P19" s="30"/>
      <c r="Q19" s="27" t="s">
        <v>1233</v>
      </c>
      <c r="R19" s="31">
        <v>605</v>
      </c>
      <c r="S19" s="32"/>
      <c r="T19" s="32"/>
      <c r="U19" s="32"/>
      <c r="V19" s="32"/>
      <c r="W19" s="28" t="s">
        <v>12</v>
      </c>
      <c r="X19" s="29" t="s">
        <v>1165</v>
      </c>
      <c r="Y19" s="252" t="s">
        <v>1332</v>
      </c>
      <c r="Z19" s="252"/>
      <c r="AA19" s="296">
        <f t="shared" si="0"/>
        <v>65.333333333333343</v>
      </c>
      <c r="AB19" s="296" t="e">
        <f>AA19+AB24</f>
        <v>#REF!</v>
      </c>
      <c r="AC19" s="297" t="e">
        <f t="shared" si="2"/>
        <v>#REF!</v>
      </c>
      <c r="AD19" s="298" t="e">
        <f t="shared" si="3"/>
        <v>#REF!</v>
      </c>
      <c r="AE19" s="297" t="e">
        <f t="shared" si="4"/>
        <v>#REF!</v>
      </c>
      <c r="AF19" s="25" t="s">
        <v>2</v>
      </c>
      <c r="AG19" s="25"/>
      <c r="AH19" s="25">
        <v>15</v>
      </c>
      <c r="AI19" s="25">
        <v>25</v>
      </c>
      <c r="AJ19" s="284"/>
    </row>
    <row r="20" spans="1:36" s="24" customFormat="1" ht="15.95" customHeight="1">
      <c r="A20" s="31"/>
      <c r="B20" s="27">
        <v>43116</v>
      </c>
      <c r="C20" s="28"/>
      <c r="D20" s="28" t="s">
        <v>1306</v>
      </c>
      <c r="E20" s="28" t="s">
        <v>1307</v>
      </c>
      <c r="F20" s="28"/>
      <c r="G20" s="29" t="s">
        <v>1158</v>
      </c>
      <c r="H20" s="29" t="s">
        <v>1308</v>
      </c>
      <c r="I20" s="31">
        <v>600</v>
      </c>
      <c r="J20" s="27">
        <v>43161</v>
      </c>
      <c r="K20" s="29" t="s">
        <v>6</v>
      </c>
      <c r="L20" s="29" t="s">
        <v>1309</v>
      </c>
      <c r="M20" s="28" t="s">
        <v>1310</v>
      </c>
      <c r="N20" s="283" t="s">
        <v>1181</v>
      </c>
      <c r="O20" s="301"/>
      <c r="P20" s="308"/>
      <c r="Q20" s="27" t="s">
        <v>1193</v>
      </c>
      <c r="R20" s="31">
        <v>605</v>
      </c>
      <c r="S20" s="309"/>
      <c r="T20" s="32"/>
      <c r="U20" s="32"/>
      <c r="V20" s="32"/>
      <c r="W20" s="28" t="s">
        <v>12</v>
      </c>
      <c r="X20" s="29" t="s">
        <v>1165</v>
      </c>
      <c r="Y20" s="252" t="s">
        <v>1311</v>
      </c>
      <c r="Z20" s="252"/>
      <c r="AA20" s="296">
        <f t="shared" si="0"/>
        <v>65.333333333333343</v>
      </c>
      <c r="AB20" s="296" t="e">
        <f>AA20+AB28</f>
        <v>#REF!</v>
      </c>
      <c r="AC20" s="297" t="e">
        <f t="shared" si="2"/>
        <v>#REF!</v>
      </c>
      <c r="AD20" s="298" t="e">
        <f t="shared" si="3"/>
        <v>#REF!</v>
      </c>
      <c r="AE20" s="297" t="e">
        <f t="shared" si="4"/>
        <v>#REF!</v>
      </c>
      <c r="AF20" s="25"/>
      <c r="AG20" s="25" t="s">
        <v>2</v>
      </c>
      <c r="AH20" s="25">
        <v>15</v>
      </c>
      <c r="AI20" s="25">
        <v>25</v>
      </c>
      <c r="AJ20" s="283"/>
    </row>
    <row r="21" spans="1:36" s="24" customFormat="1" ht="15.95" customHeight="1">
      <c r="A21" s="31"/>
      <c r="B21" s="27">
        <v>43113</v>
      </c>
      <c r="C21" s="28"/>
      <c r="D21" s="28" t="s">
        <v>1312</v>
      </c>
      <c r="E21" s="28" t="s">
        <v>1313</v>
      </c>
      <c r="F21" s="28"/>
      <c r="G21" s="29" t="s">
        <v>1158</v>
      </c>
      <c r="H21" s="29" t="s">
        <v>1314</v>
      </c>
      <c r="I21" s="31">
        <v>6600</v>
      </c>
      <c r="J21" s="27">
        <v>43161</v>
      </c>
      <c r="K21" s="29" t="s">
        <v>6</v>
      </c>
      <c r="L21" s="29" t="s">
        <v>1315</v>
      </c>
      <c r="M21" s="28" t="s">
        <v>1316</v>
      </c>
      <c r="N21" s="283" t="s">
        <v>1181</v>
      </c>
      <c r="O21" s="301"/>
      <c r="P21" s="308"/>
      <c r="Q21" s="27" t="s">
        <v>1193</v>
      </c>
      <c r="R21" s="31">
        <v>3303</v>
      </c>
      <c r="S21" s="309"/>
      <c r="T21" s="32"/>
      <c r="U21" s="32"/>
      <c r="V21" s="32"/>
      <c r="W21" s="28" t="s">
        <v>12</v>
      </c>
      <c r="X21" s="29" t="s">
        <v>1317</v>
      </c>
      <c r="Y21" s="252" t="s">
        <v>1318</v>
      </c>
      <c r="Z21" s="252"/>
      <c r="AA21" s="296">
        <f t="shared" si="0"/>
        <v>245.2</v>
      </c>
      <c r="AB21" s="296" t="e">
        <f t="shared" si="1"/>
        <v>#REF!</v>
      </c>
      <c r="AC21" s="297" t="e">
        <f t="shared" si="2"/>
        <v>#REF!</v>
      </c>
      <c r="AD21" s="298" t="e">
        <f t="shared" si="3"/>
        <v>#REF!</v>
      </c>
      <c r="AE21" s="297" t="e">
        <f t="shared" si="4"/>
        <v>#REF!</v>
      </c>
      <c r="AF21" s="25"/>
      <c r="AG21" s="25" t="s">
        <v>2</v>
      </c>
      <c r="AH21" s="25">
        <v>15</v>
      </c>
      <c r="AI21" s="25">
        <v>25</v>
      </c>
      <c r="AJ21" s="283"/>
    </row>
    <row r="22" spans="1:36" s="24" customFormat="1" ht="15.95" customHeight="1">
      <c r="A22" s="31">
        <v>30</v>
      </c>
      <c r="B22" s="27">
        <v>43113</v>
      </c>
      <c r="C22" s="28"/>
      <c r="D22" s="28" t="s">
        <v>1319</v>
      </c>
      <c r="E22" s="28" t="s">
        <v>1320</v>
      </c>
      <c r="F22" s="28"/>
      <c r="G22" s="29" t="s">
        <v>1158</v>
      </c>
      <c r="H22" s="29" t="s">
        <v>1321</v>
      </c>
      <c r="I22" s="31">
        <v>2400</v>
      </c>
      <c r="J22" s="27">
        <v>43161</v>
      </c>
      <c r="K22" s="29" t="s">
        <v>6</v>
      </c>
      <c r="L22" s="29" t="s">
        <v>1322</v>
      </c>
      <c r="M22" s="28" t="s">
        <v>1323</v>
      </c>
      <c r="N22" s="283" t="s">
        <v>1181</v>
      </c>
      <c r="O22" s="301"/>
      <c r="P22" s="308"/>
      <c r="Q22" s="27" t="s">
        <v>1193</v>
      </c>
      <c r="R22" s="31">
        <v>1203</v>
      </c>
      <c r="S22" s="309">
        <v>1203</v>
      </c>
      <c r="T22" s="32" t="s">
        <v>1324</v>
      </c>
      <c r="U22" s="32"/>
      <c r="V22" s="32"/>
      <c r="W22" s="28" t="s">
        <v>12</v>
      </c>
      <c r="X22" s="29" t="s">
        <v>1317</v>
      </c>
      <c r="Y22" s="252" t="s">
        <v>1325</v>
      </c>
      <c r="Z22" s="252"/>
      <c r="AA22" s="296">
        <f t="shared" si="0"/>
        <v>80.2</v>
      </c>
      <c r="AB22" s="296" t="e">
        <f t="shared" si="1"/>
        <v>#REF!</v>
      </c>
      <c r="AC22" s="297" t="e">
        <f t="shared" si="2"/>
        <v>#REF!</v>
      </c>
      <c r="AD22" s="298" t="e">
        <f t="shared" si="3"/>
        <v>#REF!</v>
      </c>
      <c r="AE22" s="297" t="e">
        <f t="shared" si="4"/>
        <v>#REF!</v>
      </c>
      <c r="AF22" s="25"/>
      <c r="AG22" s="25" t="s">
        <v>2</v>
      </c>
      <c r="AH22" s="25">
        <v>15</v>
      </c>
      <c r="AI22" s="25">
        <v>0</v>
      </c>
      <c r="AJ22" s="283" t="s">
        <v>1326</v>
      </c>
    </row>
    <row r="23" spans="1:36" s="24" customFormat="1" ht="15.95" customHeight="1">
      <c r="A23" s="31"/>
      <c r="B23" s="27">
        <v>43105</v>
      </c>
      <c r="C23" s="25"/>
      <c r="D23" s="28" t="s">
        <v>1285</v>
      </c>
      <c r="E23" s="28" t="s">
        <v>1286</v>
      </c>
      <c r="F23" s="28"/>
      <c r="G23" s="29" t="s">
        <v>1287</v>
      </c>
      <c r="H23" s="29" t="s">
        <v>1288</v>
      </c>
      <c r="I23" s="31">
        <v>2800</v>
      </c>
      <c r="J23" s="27">
        <v>43154</v>
      </c>
      <c r="K23" s="29" t="s">
        <v>6</v>
      </c>
      <c r="L23" s="29" t="s">
        <v>1289</v>
      </c>
      <c r="M23" s="28" t="s">
        <v>1290</v>
      </c>
      <c r="N23" s="283" t="s">
        <v>1181</v>
      </c>
      <c r="O23" s="301"/>
      <c r="P23" s="30"/>
      <c r="Q23" s="27" t="s">
        <v>1291</v>
      </c>
      <c r="R23" s="31">
        <v>1540</v>
      </c>
      <c r="S23" s="32"/>
      <c r="T23" s="32"/>
      <c r="U23" s="32"/>
      <c r="V23" s="32"/>
      <c r="W23" s="28" t="s">
        <v>12</v>
      </c>
      <c r="X23" s="29" t="s">
        <v>109</v>
      </c>
      <c r="Y23" s="252" t="s">
        <v>1292</v>
      </c>
      <c r="Z23" s="252"/>
      <c r="AA23" s="296">
        <f t="shared" ref="AA23:AA28" si="5">R23/AH23+AI23</f>
        <v>127.66666666666667</v>
      </c>
      <c r="AB23" s="296" t="e">
        <f>AA23+AB17</f>
        <v>#REF!</v>
      </c>
      <c r="AC23" s="297" t="e">
        <f t="shared" ref="AC23:AC28" si="6">(8+(AB23/60))</f>
        <v>#REF!</v>
      </c>
      <c r="AD23" s="298" t="e">
        <f t="shared" ref="AD23:AD28" si="7">FLOOR(AC23,1)</f>
        <v>#REF!</v>
      </c>
      <c r="AE23" s="297" t="e">
        <f t="shared" ref="AE23:AE28" si="8">(AD23+((AC23-AD23)*60*0.01))</f>
        <v>#REF!</v>
      </c>
      <c r="AF23" s="25" t="s">
        <v>1293</v>
      </c>
      <c r="AG23" s="25"/>
      <c r="AH23" s="25">
        <v>15</v>
      </c>
      <c r="AI23" s="25">
        <v>25</v>
      </c>
      <c r="AJ23" s="284"/>
    </row>
    <row r="24" spans="1:36" s="24" customFormat="1" ht="15.95" customHeight="1">
      <c r="A24" s="31"/>
      <c r="B24" s="27">
        <v>43105</v>
      </c>
      <c r="C24" s="25"/>
      <c r="D24" s="28" t="s">
        <v>1294</v>
      </c>
      <c r="E24" s="28" t="s">
        <v>1286</v>
      </c>
      <c r="F24" s="28"/>
      <c r="G24" s="29" t="s">
        <v>1287</v>
      </c>
      <c r="H24" s="29" t="s">
        <v>1295</v>
      </c>
      <c r="I24" s="31">
        <v>5600</v>
      </c>
      <c r="J24" s="27">
        <v>43154</v>
      </c>
      <c r="K24" s="29" t="s">
        <v>6</v>
      </c>
      <c r="L24" s="29" t="s">
        <v>1296</v>
      </c>
      <c r="M24" s="28" t="s">
        <v>1297</v>
      </c>
      <c r="N24" s="283" t="s">
        <v>1181</v>
      </c>
      <c r="O24" s="301"/>
      <c r="P24" s="30"/>
      <c r="Q24" s="27" t="s">
        <v>1291</v>
      </c>
      <c r="R24" s="31">
        <v>3080</v>
      </c>
      <c r="S24" s="32"/>
      <c r="T24" s="32"/>
      <c r="U24" s="32"/>
      <c r="V24" s="32"/>
      <c r="W24" s="28" t="s">
        <v>12</v>
      </c>
      <c r="X24" s="29" t="s">
        <v>109</v>
      </c>
      <c r="Y24" s="252" t="s">
        <v>1298</v>
      </c>
      <c r="Z24" s="252"/>
      <c r="AA24" s="296">
        <f t="shared" si="5"/>
        <v>230.33333333333334</v>
      </c>
      <c r="AB24" s="296" t="e">
        <f>AA24+AB23</f>
        <v>#REF!</v>
      </c>
      <c r="AC24" s="297" t="e">
        <f t="shared" si="6"/>
        <v>#REF!</v>
      </c>
      <c r="AD24" s="298" t="e">
        <f t="shared" si="7"/>
        <v>#REF!</v>
      </c>
      <c r="AE24" s="297" t="e">
        <f t="shared" si="8"/>
        <v>#REF!</v>
      </c>
      <c r="AF24" s="25" t="s">
        <v>1293</v>
      </c>
      <c r="AG24" s="25"/>
      <c r="AH24" s="25">
        <v>15</v>
      </c>
      <c r="AI24" s="25">
        <v>25</v>
      </c>
      <c r="AJ24" s="284"/>
    </row>
    <row r="25" spans="1:36" s="24" customFormat="1" ht="15.95" customHeight="1">
      <c r="A25" s="31">
        <v>10</v>
      </c>
      <c r="B25" s="307"/>
      <c r="C25" s="28"/>
      <c r="D25" s="28" t="s">
        <v>1344</v>
      </c>
      <c r="E25" s="28" t="s">
        <v>1345</v>
      </c>
      <c r="F25" s="28"/>
      <c r="G25" s="29" t="s">
        <v>1287</v>
      </c>
      <c r="H25" s="29" t="s">
        <v>1288</v>
      </c>
      <c r="I25" s="31">
        <v>2800</v>
      </c>
      <c r="J25" s="27">
        <v>43150</v>
      </c>
      <c r="K25" s="29" t="s">
        <v>6</v>
      </c>
      <c r="L25" s="29" t="s">
        <v>1289</v>
      </c>
      <c r="M25" s="28" t="s">
        <v>1290</v>
      </c>
      <c r="N25" s="283" t="s">
        <v>1181</v>
      </c>
      <c r="O25" s="301"/>
      <c r="P25" s="30"/>
      <c r="Q25" s="27" t="s">
        <v>1346</v>
      </c>
      <c r="R25" s="31">
        <v>1540</v>
      </c>
      <c r="S25" s="31"/>
      <c r="T25" s="32"/>
      <c r="U25" s="32"/>
      <c r="V25" s="32"/>
      <c r="W25" s="28" t="s">
        <v>12</v>
      </c>
      <c r="X25" s="29" t="s">
        <v>109</v>
      </c>
      <c r="Y25" s="252" t="s">
        <v>1292</v>
      </c>
      <c r="Z25" s="302"/>
      <c r="AA25" s="296">
        <f t="shared" si="5"/>
        <v>102</v>
      </c>
      <c r="AB25" s="296" t="e">
        <f>AA25+AB24</f>
        <v>#REF!</v>
      </c>
      <c r="AC25" s="297" t="e">
        <f t="shared" si="6"/>
        <v>#REF!</v>
      </c>
      <c r="AD25" s="298" t="e">
        <f t="shared" si="7"/>
        <v>#REF!</v>
      </c>
      <c r="AE25" s="297" t="e">
        <f t="shared" si="8"/>
        <v>#REF!</v>
      </c>
      <c r="AF25" s="25"/>
      <c r="AG25" s="25" t="s">
        <v>1293</v>
      </c>
      <c r="AH25" s="25">
        <v>20</v>
      </c>
      <c r="AI25" s="328">
        <v>25</v>
      </c>
      <c r="AJ25" s="283"/>
    </row>
    <row r="26" spans="1:36" s="24" customFormat="1" ht="15.95" customHeight="1">
      <c r="A26" s="31">
        <v>20</v>
      </c>
      <c r="B26" s="307"/>
      <c r="C26" s="28"/>
      <c r="D26" s="28" t="s">
        <v>1347</v>
      </c>
      <c r="E26" s="28" t="s">
        <v>1345</v>
      </c>
      <c r="F26" s="28"/>
      <c r="G26" s="29" t="s">
        <v>1287</v>
      </c>
      <c r="H26" s="29" t="s">
        <v>1295</v>
      </c>
      <c r="I26" s="31">
        <v>5600</v>
      </c>
      <c r="J26" s="27">
        <v>43150</v>
      </c>
      <c r="K26" s="29" t="s">
        <v>6</v>
      </c>
      <c r="L26" s="29" t="s">
        <v>1296</v>
      </c>
      <c r="M26" s="28" t="s">
        <v>1297</v>
      </c>
      <c r="N26" s="283" t="s">
        <v>1181</v>
      </c>
      <c r="O26" s="301"/>
      <c r="P26" s="30"/>
      <c r="Q26" s="27" t="s">
        <v>1346</v>
      </c>
      <c r="R26" s="31">
        <v>3080</v>
      </c>
      <c r="S26" s="31"/>
      <c r="T26" s="32"/>
      <c r="U26" s="32"/>
      <c r="V26" s="32"/>
      <c r="W26" s="28" t="s">
        <v>12</v>
      </c>
      <c r="X26" s="29" t="s">
        <v>109</v>
      </c>
      <c r="Y26" s="252" t="s">
        <v>1298</v>
      </c>
      <c r="Z26" s="302"/>
      <c r="AA26" s="296">
        <f t="shared" si="5"/>
        <v>179</v>
      </c>
      <c r="AB26" s="296" t="e">
        <f>AA26+AB25</f>
        <v>#REF!</v>
      </c>
      <c r="AC26" s="297" t="e">
        <f t="shared" si="6"/>
        <v>#REF!</v>
      </c>
      <c r="AD26" s="298" t="e">
        <f t="shared" si="7"/>
        <v>#REF!</v>
      </c>
      <c r="AE26" s="297" t="e">
        <f t="shared" si="8"/>
        <v>#REF!</v>
      </c>
      <c r="AF26" s="25"/>
      <c r="AG26" s="25" t="s">
        <v>1293</v>
      </c>
      <c r="AH26" s="25">
        <v>20</v>
      </c>
      <c r="AI26" s="328">
        <v>25</v>
      </c>
      <c r="AJ26" s="283"/>
    </row>
    <row r="27" spans="1:36" s="258" customFormat="1" ht="15.95" customHeight="1">
      <c r="A27" s="31"/>
      <c r="B27" s="239">
        <v>43105</v>
      </c>
      <c r="C27" s="259"/>
      <c r="D27" s="253" t="s">
        <v>1373</v>
      </c>
      <c r="E27" s="253" t="s">
        <v>1286</v>
      </c>
      <c r="F27" s="253"/>
      <c r="G27" s="254" t="s">
        <v>1287</v>
      </c>
      <c r="H27" s="254" t="s">
        <v>1374</v>
      </c>
      <c r="I27" s="234">
        <v>2800</v>
      </c>
      <c r="J27" s="239">
        <v>43154</v>
      </c>
      <c r="K27" s="254" t="s">
        <v>1375</v>
      </c>
      <c r="L27" s="254" t="s">
        <v>1376</v>
      </c>
      <c r="M27" s="254"/>
      <c r="N27" s="283" t="s">
        <v>1181</v>
      </c>
      <c r="O27" s="242"/>
      <c r="P27" s="242"/>
      <c r="Q27" s="239" t="s">
        <v>1291</v>
      </c>
      <c r="R27" s="234">
        <v>3087</v>
      </c>
      <c r="S27" s="243"/>
      <c r="T27" s="234"/>
      <c r="U27" s="234"/>
      <c r="V27" s="243"/>
      <c r="W27" s="253" t="s">
        <v>12</v>
      </c>
      <c r="X27" s="254" t="s">
        <v>1186</v>
      </c>
      <c r="Y27" s="255" t="s">
        <v>1377</v>
      </c>
      <c r="Z27" s="33"/>
      <c r="AA27" s="107">
        <f t="shared" si="5"/>
        <v>45.870000000000005</v>
      </c>
      <c r="AB27" s="107" t="e">
        <f>AA27+#REF!</f>
        <v>#REF!</v>
      </c>
      <c r="AC27" s="121" t="e">
        <f t="shared" si="6"/>
        <v>#REF!</v>
      </c>
      <c r="AD27" s="122" t="e">
        <f t="shared" si="7"/>
        <v>#REF!</v>
      </c>
      <c r="AE27" s="121" t="e">
        <f t="shared" si="8"/>
        <v>#REF!</v>
      </c>
      <c r="AF27" s="287" t="s">
        <v>65</v>
      </c>
      <c r="AG27" s="259"/>
      <c r="AH27" s="274">
        <v>100</v>
      </c>
      <c r="AI27" s="274">
        <v>15</v>
      </c>
      <c r="AJ27" s="257"/>
    </row>
    <row r="28" spans="1:36" s="24" customFormat="1" ht="15.95" customHeight="1">
      <c r="A28" s="31">
        <v>30</v>
      </c>
      <c r="B28" s="307"/>
      <c r="C28" s="25"/>
      <c r="D28" s="28" t="s">
        <v>1299</v>
      </c>
      <c r="E28" s="28" t="s">
        <v>1300</v>
      </c>
      <c r="F28" s="28"/>
      <c r="G28" s="29" t="s">
        <v>1180</v>
      </c>
      <c r="H28" s="29" t="s">
        <v>1301</v>
      </c>
      <c r="I28" s="31">
        <v>2500</v>
      </c>
      <c r="J28" s="27">
        <v>43151</v>
      </c>
      <c r="K28" s="29" t="s">
        <v>6</v>
      </c>
      <c r="L28" s="303" t="s">
        <v>1302</v>
      </c>
      <c r="M28" s="28" t="s">
        <v>1303</v>
      </c>
      <c r="N28" s="283" t="s">
        <v>1181</v>
      </c>
      <c r="O28" s="301"/>
      <c r="P28" s="308"/>
      <c r="Q28" s="27" t="s">
        <v>1225</v>
      </c>
      <c r="R28" s="31">
        <v>2505</v>
      </c>
      <c r="S28" s="309"/>
      <c r="T28" s="32"/>
      <c r="U28" s="32"/>
      <c r="V28" s="32"/>
      <c r="W28" s="28" t="s">
        <v>11</v>
      </c>
      <c r="X28" s="29" t="s">
        <v>203</v>
      </c>
      <c r="Y28" s="252" t="s">
        <v>1304</v>
      </c>
      <c r="Z28" s="252"/>
      <c r="AA28" s="296">
        <f t="shared" si="5"/>
        <v>192</v>
      </c>
      <c r="AB28" s="296" t="e">
        <f>AA28+AB24</f>
        <v>#REF!</v>
      </c>
      <c r="AC28" s="297" t="e">
        <f t="shared" si="6"/>
        <v>#REF!</v>
      </c>
      <c r="AD28" s="298" t="e">
        <f t="shared" si="7"/>
        <v>#REF!</v>
      </c>
      <c r="AE28" s="297" t="e">
        <f t="shared" si="8"/>
        <v>#REF!</v>
      </c>
      <c r="AF28" s="25"/>
      <c r="AG28" s="316" t="s">
        <v>1305</v>
      </c>
      <c r="AH28" s="25">
        <v>15</v>
      </c>
      <c r="AI28" s="328">
        <v>25</v>
      </c>
      <c r="AJ28" s="283"/>
    </row>
    <row r="29" spans="1:36" s="24" customFormat="1" ht="15.95" customHeight="1">
      <c r="A29" s="31">
        <v>30</v>
      </c>
      <c r="B29" s="307"/>
      <c r="C29" s="25"/>
      <c r="D29" s="28" t="s">
        <v>1333</v>
      </c>
      <c r="E29" s="28" t="s">
        <v>1334</v>
      </c>
      <c r="F29" s="28"/>
      <c r="G29" s="29" t="s">
        <v>1191</v>
      </c>
      <c r="H29" s="29" t="s">
        <v>1335</v>
      </c>
      <c r="I29" s="31">
        <v>5000</v>
      </c>
      <c r="J29" s="27">
        <v>43152</v>
      </c>
      <c r="K29" s="29" t="s">
        <v>1336</v>
      </c>
      <c r="L29" s="29" t="s">
        <v>1337</v>
      </c>
      <c r="M29" s="28" t="s">
        <v>1338</v>
      </c>
      <c r="N29" s="283" t="s">
        <v>1181</v>
      </c>
      <c r="O29" s="301"/>
      <c r="P29" s="308" t="s">
        <v>1182</v>
      </c>
      <c r="Q29" s="27" t="s">
        <v>1339</v>
      </c>
      <c r="R29" s="31">
        <v>1260</v>
      </c>
      <c r="S29" s="309"/>
      <c r="T29" s="32"/>
      <c r="U29" s="32"/>
      <c r="V29" s="32"/>
      <c r="W29" s="28" t="s">
        <v>35</v>
      </c>
      <c r="X29" s="29" t="s">
        <v>1340</v>
      </c>
      <c r="Y29" s="252" t="s">
        <v>1341</v>
      </c>
      <c r="Z29" s="252"/>
      <c r="AA29" s="296">
        <f t="shared" si="0"/>
        <v>109</v>
      </c>
      <c r="AB29" s="296" t="e">
        <f>AA29+AB22</f>
        <v>#REF!</v>
      </c>
      <c r="AC29" s="297" t="e">
        <f t="shared" si="2"/>
        <v>#REF!</v>
      </c>
      <c r="AD29" s="298" t="e">
        <f t="shared" si="3"/>
        <v>#REF!</v>
      </c>
      <c r="AE29" s="297" t="e">
        <f t="shared" si="4"/>
        <v>#REF!</v>
      </c>
      <c r="AF29" s="25" t="s">
        <v>2</v>
      </c>
      <c r="AG29" s="25"/>
      <c r="AH29" s="25">
        <v>15</v>
      </c>
      <c r="AI29" s="25">
        <v>25</v>
      </c>
      <c r="AJ29" s="284"/>
    </row>
    <row r="30" spans="1:36" s="24" customFormat="1" ht="15.95" customHeight="1">
      <c r="A30" s="31">
        <v>40</v>
      </c>
      <c r="B30" s="307"/>
      <c r="C30" s="25"/>
      <c r="D30" s="28" t="s">
        <v>1342</v>
      </c>
      <c r="E30" s="28" t="s">
        <v>1343</v>
      </c>
      <c r="F30" s="28"/>
      <c r="G30" s="29" t="s">
        <v>1191</v>
      </c>
      <c r="H30" s="29" t="s">
        <v>1335</v>
      </c>
      <c r="I30" s="31">
        <v>4000</v>
      </c>
      <c r="J30" s="27">
        <v>43159</v>
      </c>
      <c r="K30" s="29" t="s">
        <v>1336</v>
      </c>
      <c r="L30" s="29" t="s">
        <v>1337</v>
      </c>
      <c r="M30" s="28" t="s">
        <v>1338</v>
      </c>
      <c r="N30" s="283" t="s">
        <v>1181</v>
      </c>
      <c r="O30" s="301"/>
      <c r="P30" s="308" t="s">
        <v>1182</v>
      </c>
      <c r="Q30" s="27" t="s">
        <v>1339</v>
      </c>
      <c r="R30" s="31">
        <v>1010</v>
      </c>
      <c r="S30" s="309"/>
      <c r="T30" s="32"/>
      <c r="U30" s="32"/>
      <c r="V30" s="32"/>
      <c r="W30" s="28" t="s">
        <v>35</v>
      </c>
      <c r="X30" s="29" t="s">
        <v>1340</v>
      </c>
      <c r="Y30" s="252" t="s">
        <v>1341</v>
      </c>
      <c r="Z30" s="252"/>
      <c r="AA30" s="296">
        <f t="shared" si="0"/>
        <v>92.333333333333329</v>
      </c>
      <c r="AB30" s="296" t="e">
        <f t="shared" si="1"/>
        <v>#REF!</v>
      </c>
      <c r="AC30" s="297" t="e">
        <f t="shared" si="2"/>
        <v>#REF!</v>
      </c>
      <c r="AD30" s="298" t="e">
        <f t="shared" si="3"/>
        <v>#REF!</v>
      </c>
      <c r="AE30" s="297" t="e">
        <f t="shared" si="4"/>
        <v>#REF!</v>
      </c>
      <c r="AF30" s="25" t="s">
        <v>2</v>
      </c>
      <c r="AG30" s="25"/>
      <c r="AH30" s="25">
        <v>15</v>
      </c>
      <c r="AI30" s="25">
        <v>25</v>
      </c>
      <c r="AJ30" s="284"/>
    </row>
    <row r="31" spans="1:36" s="24" customFormat="1" ht="15.95" customHeight="1">
      <c r="A31" s="31"/>
      <c r="B31" s="27">
        <v>43118</v>
      </c>
      <c r="C31" s="25"/>
      <c r="D31" s="28" t="s">
        <v>1221</v>
      </c>
      <c r="E31" s="28" t="s">
        <v>1220</v>
      </c>
      <c r="F31" s="28"/>
      <c r="G31" s="29" t="s">
        <v>1191</v>
      </c>
      <c r="H31" s="29" t="s">
        <v>1219</v>
      </c>
      <c r="I31" s="31">
        <v>2000</v>
      </c>
      <c r="J31" s="27">
        <v>43158</v>
      </c>
      <c r="K31" s="29" t="s">
        <v>1155</v>
      </c>
      <c r="L31" s="29" t="s">
        <v>1218</v>
      </c>
      <c r="M31" s="28" t="s">
        <v>1217</v>
      </c>
      <c r="N31" s="283" t="s">
        <v>1181</v>
      </c>
      <c r="O31" s="301"/>
      <c r="P31" s="30"/>
      <c r="Q31" s="27" t="s">
        <v>1216</v>
      </c>
      <c r="R31" s="31">
        <v>2015</v>
      </c>
      <c r="S31" s="31"/>
      <c r="T31" s="32"/>
      <c r="U31" s="32"/>
      <c r="V31" s="32"/>
      <c r="W31" s="28" t="s">
        <v>12</v>
      </c>
      <c r="X31" s="29" t="s">
        <v>1213</v>
      </c>
      <c r="Y31" s="252" t="s">
        <v>1212</v>
      </c>
      <c r="Z31" s="252"/>
      <c r="AA31" s="107">
        <f t="shared" si="0"/>
        <v>107.57142857142857</v>
      </c>
      <c r="AB31" s="107" t="e">
        <f>AA31+AB10</f>
        <v>#REF!</v>
      </c>
      <c r="AC31" s="121" t="e">
        <f t="shared" si="2"/>
        <v>#REF!</v>
      </c>
      <c r="AD31" s="122" t="e">
        <f t="shared" si="3"/>
        <v>#REF!</v>
      </c>
      <c r="AE31" s="121" t="e">
        <f t="shared" si="4"/>
        <v>#REF!</v>
      </c>
      <c r="AF31" s="25" t="s">
        <v>2</v>
      </c>
      <c r="AG31" s="25"/>
      <c r="AH31" s="25">
        <v>35</v>
      </c>
      <c r="AI31" s="25">
        <v>50</v>
      </c>
      <c r="AJ31" s="284"/>
    </row>
    <row r="32" spans="1:36" s="258" customFormat="1" ht="15.95" customHeight="1">
      <c r="A32" s="31">
        <v>10</v>
      </c>
      <c r="B32" s="330"/>
      <c r="C32" s="259"/>
      <c r="D32" s="253" t="s">
        <v>1363</v>
      </c>
      <c r="E32" s="253" t="s">
        <v>1364</v>
      </c>
      <c r="F32" s="253"/>
      <c r="G32" s="254" t="s">
        <v>1191</v>
      </c>
      <c r="H32" s="254" t="s">
        <v>1365</v>
      </c>
      <c r="I32" s="234">
        <v>5000</v>
      </c>
      <c r="J32" s="239">
        <v>43152</v>
      </c>
      <c r="K32" s="254" t="s">
        <v>1155</v>
      </c>
      <c r="L32" s="254" t="s">
        <v>1366</v>
      </c>
      <c r="M32" s="254" t="s">
        <v>1367</v>
      </c>
      <c r="N32" s="283" t="s">
        <v>1181</v>
      </c>
      <c r="O32" s="242"/>
      <c r="P32" s="242"/>
      <c r="Q32" s="239" t="s">
        <v>1339</v>
      </c>
      <c r="R32" s="234">
        <v>2530</v>
      </c>
      <c r="S32" s="243"/>
      <c r="T32" s="243"/>
      <c r="U32" s="234"/>
      <c r="V32" s="243"/>
      <c r="W32" s="253" t="s">
        <v>12</v>
      </c>
      <c r="X32" s="254" t="s">
        <v>1368</v>
      </c>
      <c r="Y32" s="255" t="s">
        <v>1369</v>
      </c>
      <c r="Z32" s="33"/>
      <c r="AA32" s="107">
        <f t="shared" si="0"/>
        <v>40.299999999999997</v>
      </c>
      <c r="AB32" s="107" t="e">
        <f>AA32+AB31</f>
        <v>#REF!</v>
      </c>
      <c r="AC32" s="121" t="e">
        <f t="shared" si="2"/>
        <v>#REF!</v>
      </c>
      <c r="AD32" s="122" t="e">
        <f t="shared" si="3"/>
        <v>#REF!</v>
      </c>
      <c r="AE32" s="121" t="e">
        <f t="shared" si="4"/>
        <v>#REF!</v>
      </c>
      <c r="AF32" s="259"/>
      <c r="AG32" s="287" t="s">
        <v>1370</v>
      </c>
      <c r="AH32" s="274">
        <v>100</v>
      </c>
      <c r="AI32" s="274">
        <v>15</v>
      </c>
      <c r="AJ32" s="257"/>
    </row>
    <row r="33" spans="1:183" s="258" customFormat="1" ht="15.95" customHeight="1">
      <c r="A33" s="31">
        <v>20</v>
      </c>
      <c r="B33" s="330"/>
      <c r="C33" s="259"/>
      <c r="D33" s="253" t="s">
        <v>1371</v>
      </c>
      <c r="E33" s="253" t="s">
        <v>1372</v>
      </c>
      <c r="F33" s="253"/>
      <c r="G33" s="254" t="s">
        <v>1191</v>
      </c>
      <c r="H33" s="254" t="s">
        <v>1365</v>
      </c>
      <c r="I33" s="234">
        <v>4000</v>
      </c>
      <c r="J33" s="239">
        <v>43159</v>
      </c>
      <c r="K33" s="254" t="s">
        <v>1155</v>
      </c>
      <c r="L33" s="254" t="s">
        <v>1366</v>
      </c>
      <c r="M33" s="254" t="s">
        <v>1367</v>
      </c>
      <c r="N33" s="283" t="s">
        <v>1181</v>
      </c>
      <c r="O33" s="242"/>
      <c r="P33" s="242"/>
      <c r="Q33" s="239" t="s">
        <v>1339</v>
      </c>
      <c r="R33" s="234">
        <v>2030</v>
      </c>
      <c r="S33" s="243"/>
      <c r="T33" s="243"/>
      <c r="U33" s="234"/>
      <c r="V33" s="243"/>
      <c r="W33" s="253" t="s">
        <v>12</v>
      </c>
      <c r="X33" s="254" t="s">
        <v>1368</v>
      </c>
      <c r="Y33" s="255" t="s">
        <v>1369</v>
      </c>
      <c r="Z33" s="33"/>
      <c r="AA33" s="107">
        <f t="shared" si="0"/>
        <v>35.299999999999997</v>
      </c>
      <c r="AB33" s="107" t="e">
        <f>AA33+AB32</f>
        <v>#REF!</v>
      </c>
      <c r="AC33" s="121" t="e">
        <f t="shared" si="2"/>
        <v>#REF!</v>
      </c>
      <c r="AD33" s="122" t="e">
        <f t="shared" si="3"/>
        <v>#REF!</v>
      </c>
      <c r="AE33" s="121" t="e">
        <f t="shared" si="4"/>
        <v>#REF!</v>
      </c>
      <c r="AF33" s="259"/>
      <c r="AG33" s="287" t="s">
        <v>1370</v>
      </c>
      <c r="AH33" s="274">
        <v>100</v>
      </c>
      <c r="AI33" s="274">
        <v>15</v>
      </c>
      <c r="AJ33" s="257"/>
    </row>
    <row r="34" spans="1:183" s="24" customFormat="1" ht="15.95" customHeight="1">
      <c r="A34" s="31">
        <v>20</v>
      </c>
      <c r="B34" s="307"/>
      <c r="C34" s="25"/>
      <c r="D34" s="28" t="s">
        <v>1224</v>
      </c>
      <c r="E34" s="28" t="s">
        <v>1223</v>
      </c>
      <c r="F34" s="28"/>
      <c r="G34" s="29" t="s">
        <v>1191</v>
      </c>
      <c r="H34" s="29" t="s">
        <v>1215</v>
      </c>
      <c r="I34" s="31">
        <v>10000</v>
      </c>
      <c r="J34" s="27">
        <v>43150</v>
      </c>
      <c r="K34" s="29" t="s">
        <v>1174</v>
      </c>
      <c r="L34" s="29" t="s">
        <v>1214</v>
      </c>
      <c r="M34" s="28" t="s">
        <v>1150</v>
      </c>
      <c r="N34" s="283" t="s">
        <v>1181</v>
      </c>
      <c r="O34" s="301"/>
      <c r="P34" s="30"/>
      <c r="Q34" s="27" t="s">
        <v>1222</v>
      </c>
      <c r="R34" s="31">
        <v>10015</v>
      </c>
      <c r="S34" s="31"/>
      <c r="T34" s="32"/>
      <c r="U34" s="32"/>
      <c r="V34" s="32"/>
      <c r="W34" s="28" t="s">
        <v>12</v>
      </c>
      <c r="X34" s="29" t="s">
        <v>1213</v>
      </c>
      <c r="Y34" s="252" t="s">
        <v>1212</v>
      </c>
      <c r="Z34" s="252"/>
      <c r="AA34" s="107">
        <f>R34/AH34+AI34</f>
        <v>336.14285714285717</v>
      </c>
      <c r="AB34" s="107" t="e">
        <f>AA34+AB35</f>
        <v>#REF!</v>
      </c>
      <c r="AC34" s="121" t="e">
        <f>(8+(AB34/60))</f>
        <v>#REF!</v>
      </c>
      <c r="AD34" s="122" t="e">
        <f>FLOOR(AC34,1)</f>
        <v>#REF!</v>
      </c>
      <c r="AE34" s="121" t="e">
        <f>(AD34+((AC34-AD34)*60*0.01))</f>
        <v>#REF!</v>
      </c>
      <c r="AF34" s="25"/>
      <c r="AG34" s="25" t="s">
        <v>2</v>
      </c>
      <c r="AH34" s="25">
        <v>35</v>
      </c>
      <c r="AI34" s="25">
        <v>50</v>
      </c>
      <c r="AJ34" s="284"/>
    </row>
    <row r="35" spans="1:183" s="24" customFormat="1" ht="15.95" customHeight="1">
      <c r="A35" s="31">
        <v>10</v>
      </c>
      <c r="B35" s="307"/>
      <c r="C35" s="25"/>
      <c r="D35" s="28" t="s">
        <v>1231</v>
      </c>
      <c r="E35" s="28" t="s">
        <v>1230</v>
      </c>
      <c r="F35" s="28"/>
      <c r="G35" s="29" t="s">
        <v>1229</v>
      </c>
      <c r="H35" s="29" t="s">
        <v>1228</v>
      </c>
      <c r="I35" s="31">
        <v>150</v>
      </c>
      <c r="J35" s="27">
        <v>43154</v>
      </c>
      <c r="K35" s="29" t="s">
        <v>1236</v>
      </c>
      <c r="L35" s="29" t="s">
        <v>1227</v>
      </c>
      <c r="M35" s="28"/>
      <c r="N35" s="283" t="s">
        <v>1181</v>
      </c>
      <c r="O35" s="301"/>
      <c r="P35" s="30"/>
      <c r="Q35" s="27" t="s">
        <v>1222</v>
      </c>
      <c r="R35" s="31">
        <v>157</v>
      </c>
      <c r="S35" s="31"/>
      <c r="T35" s="32"/>
      <c r="U35" s="32"/>
      <c r="V35" s="32"/>
      <c r="W35" s="28" t="s">
        <v>12</v>
      </c>
      <c r="X35" s="29" t="s">
        <v>1213</v>
      </c>
      <c r="Y35" s="252" t="s">
        <v>1226</v>
      </c>
      <c r="Z35" s="252"/>
      <c r="AA35" s="107">
        <f t="shared" si="0"/>
        <v>23.14</v>
      </c>
      <c r="AB35" s="107" t="e">
        <f>AA35+AB31</f>
        <v>#REF!</v>
      </c>
      <c r="AC35" s="121" t="e">
        <f t="shared" si="2"/>
        <v>#REF!</v>
      </c>
      <c r="AD35" s="122" t="e">
        <f t="shared" si="3"/>
        <v>#REF!</v>
      </c>
      <c r="AE35" s="121" t="e">
        <f t="shared" si="4"/>
        <v>#REF!</v>
      </c>
      <c r="AF35" s="25"/>
      <c r="AG35" s="25" t="s">
        <v>2</v>
      </c>
      <c r="AH35" s="25">
        <v>50</v>
      </c>
      <c r="AI35" s="25">
        <v>20</v>
      </c>
      <c r="AJ35" s="284"/>
    </row>
    <row r="36" spans="1:183" s="258" customFormat="1" ht="15.95" customHeight="1">
      <c r="A36" s="31">
        <v>10</v>
      </c>
      <c r="B36" s="330"/>
      <c r="C36" s="259"/>
      <c r="D36" s="253" t="s">
        <v>1356</v>
      </c>
      <c r="E36" s="253" t="s">
        <v>1357</v>
      </c>
      <c r="F36" s="253"/>
      <c r="G36" s="254" t="s">
        <v>1358</v>
      </c>
      <c r="H36" s="254" t="s">
        <v>1359</v>
      </c>
      <c r="I36" s="234">
        <v>1000</v>
      </c>
      <c r="J36" s="239">
        <v>43152</v>
      </c>
      <c r="K36" s="254" t="s">
        <v>1360</v>
      </c>
      <c r="L36" s="254" t="s">
        <v>1361</v>
      </c>
      <c r="M36" s="254"/>
      <c r="N36" s="283" t="s">
        <v>1181</v>
      </c>
      <c r="O36" s="242"/>
      <c r="P36" s="242"/>
      <c r="Q36" s="239" t="s">
        <v>1222</v>
      </c>
      <c r="R36" s="234">
        <v>1003</v>
      </c>
      <c r="S36" s="243"/>
      <c r="T36" s="243"/>
      <c r="U36" s="234"/>
      <c r="V36" s="243"/>
      <c r="W36" s="253" t="s">
        <v>35</v>
      </c>
      <c r="X36" s="254" t="s">
        <v>1198</v>
      </c>
      <c r="Y36" s="255" t="s">
        <v>1362</v>
      </c>
      <c r="Z36" s="33"/>
      <c r="AA36" s="107">
        <f t="shared" si="0"/>
        <v>25.03</v>
      </c>
      <c r="AB36" s="107" t="e">
        <f>AA36+AB34</f>
        <v>#REF!</v>
      </c>
      <c r="AC36" s="121" t="e">
        <f t="shared" si="2"/>
        <v>#REF!</v>
      </c>
      <c r="AD36" s="122" t="e">
        <f t="shared" si="3"/>
        <v>#REF!</v>
      </c>
      <c r="AE36" s="121" t="e">
        <f t="shared" si="4"/>
        <v>#REF!</v>
      </c>
      <c r="AF36" s="259"/>
      <c r="AG36" s="287" t="s">
        <v>2</v>
      </c>
      <c r="AH36" s="274">
        <v>100</v>
      </c>
      <c r="AI36" s="274">
        <v>15</v>
      </c>
      <c r="AJ36" s="257"/>
    </row>
    <row r="37" spans="1:183" s="24" customFormat="1" ht="15.95" customHeight="1">
      <c r="A37" s="31">
        <v>130</v>
      </c>
      <c r="B37" s="27">
        <v>43122</v>
      </c>
      <c r="C37" s="28"/>
      <c r="D37" s="28" t="s">
        <v>1348</v>
      </c>
      <c r="E37" s="28" t="s">
        <v>1349</v>
      </c>
      <c r="F37" s="28"/>
      <c r="G37" s="29" t="s">
        <v>1350</v>
      </c>
      <c r="H37" s="29" t="s">
        <v>1351</v>
      </c>
      <c r="I37" s="31">
        <v>900</v>
      </c>
      <c r="J37" s="27">
        <v>43151</v>
      </c>
      <c r="K37" s="329" t="s">
        <v>1352</v>
      </c>
      <c r="L37" s="29" t="s">
        <v>1353</v>
      </c>
      <c r="M37" s="28"/>
      <c r="N37" s="283" t="s">
        <v>1181</v>
      </c>
      <c r="O37" s="301"/>
      <c r="P37" s="308"/>
      <c r="Q37" s="27" t="s">
        <v>1354</v>
      </c>
      <c r="R37" s="31">
        <v>903</v>
      </c>
      <c r="S37" s="309"/>
      <c r="T37" s="32"/>
      <c r="U37" s="32"/>
      <c r="V37" s="32"/>
      <c r="W37" s="28" t="s">
        <v>12</v>
      </c>
      <c r="X37" s="29" t="s">
        <v>1178</v>
      </c>
      <c r="Y37" s="252" t="s">
        <v>1355</v>
      </c>
      <c r="Z37" s="302"/>
      <c r="AA37" s="107">
        <f t="shared" si="0"/>
        <v>24.03</v>
      </c>
      <c r="AB37" s="107" t="e">
        <f>AA37+AB34</f>
        <v>#REF!</v>
      </c>
      <c r="AC37" s="121" t="e">
        <f t="shared" si="2"/>
        <v>#REF!</v>
      </c>
      <c r="AD37" s="122" t="e">
        <f t="shared" si="3"/>
        <v>#REF!</v>
      </c>
      <c r="AE37" s="121" t="e">
        <f t="shared" si="4"/>
        <v>#REF!</v>
      </c>
      <c r="AF37" s="25"/>
      <c r="AG37" s="25" t="s">
        <v>2</v>
      </c>
      <c r="AH37" s="25">
        <v>100</v>
      </c>
      <c r="AI37" s="25">
        <v>15</v>
      </c>
      <c r="AJ37" s="284"/>
    </row>
    <row r="38" spans="1:183" s="319" customFormat="1" ht="15.95" customHeight="1">
      <c r="A38" s="317"/>
      <c r="B38" s="318">
        <v>43118</v>
      </c>
      <c r="D38" s="320" t="s">
        <v>1262</v>
      </c>
      <c r="E38" s="320" t="s">
        <v>1263</v>
      </c>
      <c r="F38" s="320"/>
      <c r="G38" s="321" t="s">
        <v>1264</v>
      </c>
      <c r="H38" s="321" t="s">
        <v>1265</v>
      </c>
      <c r="I38" s="317">
        <v>1150</v>
      </c>
      <c r="J38" s="318">
        <v>43125</v>
      </c>
      <c r="K38" s="321" t="s">
        <v>1266</v>
      </c>
      <c r="L38" s="321" t="s">
        <v>1267</v>
      </c>
      <c r="M38" s="320" t="s">
        <v>1268</v>
      </c>
      <c r="N38" s="322" t="s">
        <v>1181</v>
      </c>
      <c r="O38" s="323"/>
      <c r="P38" s="323"/>
      <c r="Q38" s="318" t="s">
        <v>1211</v>
      </c>
      <c r="R38" s="317">
        <v>1176</v>
      </c>
      <c r="S38" s="324"/>
      <c r="T38" s="324"/>
      <c r="U38" s="324"/>
      <c r="V38" s="324"/>
      <c r="W38" s="320" t="s">
        <v>1269</v>
      </c>
      <c r="X38" s="321" t="s">
        <v>109</v>
      </c>
      <c r="Y38" s="325" t="s">
        <v>1270</v>
      </c>
      <c r="Z38" s="325"/>
      <c r="AA38" s="11">
        <f>R38/AH38+AI38</f>
        <v>103.4</v>
      </c>
      <c r="AB38" s="11">
        <f>AA38+AB2</f>
        <v>103.4</v>
      </c>
      <c r="AC38" s="126">
        <f>(8+(AB38/60))</f>
        <v>9.7233333333333327</v>
      </c>
      <c r="AD38" s="127">
        <f>FLOOR(AC38,1)</f>
        <v>9</v>
      </c>
      <c r="AE38" s="126">
        <f>(AD38+((AC38-AD38)*60*0.01))</f>
        <v>9.4339999999999993</v>
      </c>
      <c r="AF38" s="326" t="s">
        <v>2</v>
      </c>
      <c r="AG38" s="322" t="s">
        <v>1271</v>
      </c>
      <c r="AH38" s="326">
        <v>15</v>
      </c>
      <c r="AI38" s="326">
        <v>25</v>
      </c>
      <c r="AJ38" s="327" t="s">
        <v>1272</v>
      </c>
    </row>
    <row r="39" spans="1:183" s="284" customFormat="1" ht="15.95" customHeight="1">
      <c r="A39" s="234"/>
      <c r="B39" s="239"/>
      <c r="C39" s="240"/>
      <c r="D39" s="240"/>
      <c r="E39" s="240"/>
      <c r="F39" s="240"/>
      <c r="G39" s="241"/>
      <c r="H39" s="241"/>
      <c r="I39" s="234"/>
      <c r="J39" s="239"/>
      <c r="K39" s="241" t="s">
        <v>210</v>
      </c>
      <c r="L39" s="241"/>
      <c r="M39" s="241"/>
      <c r="N39" s="283"/>
      <c r="O39" s="242"/>
      <c r="P39" s="242"/>
      <c r="Q39" s="239"/>
      <c r="R39" s="234"/>
      <c r="S39" s="243"/>
      <c r="T39" s="272"/>
      <c r="U39" s="234"/>
      <c r="V39" s="234"/>
      <c r="W39" s="240"/>
      <c r="X39" s="241"/>
      <c r="Y39" s="255"/>
      <c r="Z39" s="244"/>
      <c r="AA39" s="107">
        <f>R39/AH39+AI39</f>
        <v>0</v>
      </c>
      <c r="AB39" s="107">
        <f>AA39+AB7</f>
        <v>0</v>
      </c>
      <c r="AC39" s="121">
        <f>(8+(AB39/60))</f>
        <v>8</v>
      </c>
      <c r="AD39" s="122">
        <f>FLOOR(AC39,1)</f>
        <v>8</v>
      </c>
      <c r="AE39" s="121">
        <f>(AD39+((AC39-AD39)*60*0.01))</f>
        <v>8</v>
      </c>
      <c r="AF39" s="282"/>
      <c r="AG39" s="283"/>
      <c r="AH39" s="25">
        <v>50</v>
      </c>
      <c r="AI39" s="25">
        <v>0</v>
      </c>
    </row>
    <row r="40" spans="1:183" s="258" customFormat="1" ht="18">
      <c r="A40" s="31"/>
      <c r="B40" s="239"/>
      <c r="C40" s="253"/>
      <c r="D40" s="253"/>
      <c r="E40" s="253"/>
      <c r="F40" s="253"/>
      <c r="G40" s="254"/>
      <c r="H40" s="254"/>
      <c r="I40" s="234"/>
      <c r="J40" s="239"/>
      <c r="K40" s="254"/>
      <c r="L40" s="254"/>
      <c r="M40" s="254"/>
      <c r="N40" s="13"/>
      <c r="O40" s="242"/>
      <c r="P40" s="242"/>
      <c r="Q40" s="239"/>
      <c r="R40" s="234"/>
      <c r="S40" s="243"/>
      <c r="T40" s="234"/>
      <c r="U40" s="234"/>
      <c r="V40" s="234"/>
      <c r="W40" s="253"/>
      <c r="X40" s="254"/>
      <c r="Y40" s="255"/>
      <c r="Z40" s="33"/>
      <c r="AA40" s="262"/>
      <c r="AB40" s="262"/>
      <c r="AC40" s="260"/>
      <c r="AD40" s="261"/>
      <c r="AE40" s="260"/>
      <c r="AF40" s="259"/>
      <c r="AG40" s="273"/>
      <c r="AH40" s="13"/>
      <c r="AI40" s="13"/>
    </row>
    <row r="41" spans="1:183" s="258" customFormat="1" ht="18">
      <c r="A41" s="31"/>
      <c r="B41" s="239"/>
      <c r="C41" s="253"/>
      <c r="D41" s="253"/>
      <c r="E41" s="253"/>
      <c r="F41" s="253"/>
      <c r="G41" s="254"/>
      <c r="H41" s="254"/>
      <c r="I41" s="234"/>
      <c r="J41" s="239"/>
      <c r="K41" s="254"/>
      <c r="L41" s="254"/>
      <c r="M41" s="254"/>
      <c r="N41" s="13"/>
      <c r="O41" s="242"/>
      <c r="P41" s="242"/>
      <c r="Q41" s="239"/>
      <c r="R41" s="234"/>
      <c r="S41" s="243"/>
      <c r="T41" s="234"/>
      <c r="U41" s="234"/>
      <c r="V41" s="234"/>
      <c r="W41" s="253"/>
      <c r="X41" s="254"/>
      <c r="Y41" s="255"/>
      <c r="Z41" s="33"/>
      <c r="AA41" s="262"/>
      <c r="AB41" s="262"/>
      <c r="AC41" s="260"/>
      <c r="AD41" s="261"/>
      <c r="AE41" s="260"/>
      <c r="AF41" s="259"/>
      <c r="AG41" s="273"/>
      <c r="AH41" s="13"/>
      <c r="AI41" s="13"/>
    </row>
    <row r="42" spans="1:183" s="258" customFormat="1" ht="18">
      <c r="A42" s="31"/>
      <c r="B42" s="239"/>
      <c r="C42" s="253"/>
      <c r="D42" s="253"/>
      <c r="E42" s="253"/>
      <c r="F42" s="253"/>
      <c r="G42" s="254"/>
      <c r="H42" s="254"/>
      <c r="I42" s="234"/>
      <c r="J42" s="239"/>
      <c r="K42" s="254"/>
      <c r="L42" s="254"/>
      <c r="M42" s="254"/>
      <c r="N42" s="13"/>
      <c r="O42" s="242"/>
      <c r="P42" s="242"/>
      <c r="Q42" s="239"/>
      <c r="R42" s="234"/>
      <c r="S42" s="243"/>
      <c r="T42" s="234"/>
      <c r="U42" s="234"/>
      <c r="V42" s="234"/>
      <c r="W42" s="253"/>
      <c r="X42" s="254"/>
      <c r="Y42" s="255"/>
      <c r="Z42" s="33"/>
      <c r="AA42" s="262"/>
      <c r="AB42" s="262"/>
      <c r="AC42" s="260"/>
      <c r="AD42" s="261"/>
      <c r="AE42" s="260"/>
      <c r="AF42" s="259"/>
      <c r="AG42" s="273"/>
      <c r="AH42" s="13"/>
      <c r="AI42" s="13"/>
    </row>
    <row r="43" spans="1:183" s="258" customFormat="1" ht="18">
      <c r="A43" s="31"/>
      <c r="B43" s="239"/>
      <c r="C43" s="253"/>
      <c r="D43" s="253"/>
      <c r="E43" s="253"/>
      <c r="F43" s="253"/>
      <c r="G43" s="254"/>
      <c r="H43" s="254"/>
      <c r="I43" s="234"/>
      <c r="J43" s="239"/>
      <c r="K43" s="254"/>
      <c r="L43" s="254"/>
      <c r="M43" s="254"/>
      <c r="N43" s="13"/>
      <c r="O43" s="242"/>
      <c r="P43" s="242"/>
      <c r="Q43" s="239"/>
      <c r="R43" s="234"/>
      <c r="S43" s="243"/>
      <c r="T43" s="234"/>
      <c r="U43" s="234"/>
      <c r="V43" s="234"/>
      <c r="W43" s="253"/>
      <c r="X43" s="254"/>
      <c r="Y43" s="255"/>
      <c r="Z43" s="33"/>
      <c r="AA43" s="262"/>
      <c r="AB43" s="262"/>
      <c r="AC43" s="260"/>
      <c r="AD43" s="261"/>
      <c r="AE43" s="260"/>
      <c r="AF43" s="259"/>
      <c r="AG43" s="273"/>
      <c r="AH43" s="13"/>
      <c r="AI43" s="13"/>
    </row>
    <row r="44" spans="1:183" s="258" customFormat="1" ht="18">
      <c r="A44" s="31"/>
      <c r="B44" s="239"/>
      <c r="C44" s="253"/>
      <c r="D44" s="253"/>
      <c r="E44" s="253"/>
      <c r="F44" s="253"/>
      <c r="G44" s="254"/>
      <c r="H44" s="254"/>
      <c r="I44" s="234"/>
      <c r="J44" s="239"/>
      <c r="K44" s="254"/>
      <c r="L44" s="254"/>
      <c r="M44" s="254"/>
      <c r="N44" s="13"/>
      <c r="O44" s="242"/>
      <c r="P44" s="242"/>
      <c r="Q44" s="239"/>
      <c r="R44" s="234"/>
      <c r="S44" s="243"/>
      <c r="T44" s="234"/>
      <c r="U44" s="234"/>
      <c r="V44" s="234"/>
      <c r="W44" s="253"/>
      <c r="X44" s="254"/>
      <c r="Y44" s="255"/>
      <c r="Z44" s="33"/>
      <c r="AA44" s="262"/>
      <c r="AB44" s="262"/>
      <c r="AC44" s="260"/>
      <c r="AD44" s="261"/>
      <c r="AE44" s="260"/>
      <c r="AF44" s="259"/>
      <c r="AG44" s="273"/>
      <c r="AH44" s="13"/>
      <c r="AI44" s="13"/>
    </row>
    <row r="45" spans="1:183" s="9" customFormat="1" ht="18">
      <c r="A45" s="3"/>
      <c r="B45" s="4"/>
      <c r="C45" s="5"/>
      <c r="D45" s="3"/>
      <c r="E45" s="3"/>
      <c r="F45" s="3"/>
      <c r="G45" s="1"/>
      <c r="H45" s="1"/>
      <c r="I45" s="3">
        <f>SUM(I40:I44)</f>
        <v>0</v>
      </c>
      <c r="J45" s="4"/>
      <c r="K45" s="1"/>
      <c r="L45" s="14"/>
      <c r="M45" s="1"/>
      <c r="N45" s="1"/>
      <c r="O45" s="1"/>
      <c r="P45" s="1"/>
      <c r="Q45" s="4"/>
      <c r="R45" s="3">
        <f>SUM(R40:R44)</f>
        <v>0</v>
      </c>
      <c r="S45" s="3"/>
      <c r="T45" s="269"/>
      <c r="U45" s="3"/>
      <c r="V45" s="3"/>
      <c r="W45" s="3"/>
      <c r="X45" s="6"/>
      <c r="Y45" s="14"/>
      <c r="Z45" s="7"/>
      <c r="AA45" s="11">
        <f>SUM(AA7:AA44)</f>
        <v>3354.7442857142869</v>
      </c>
      <c r="AB45" s="11"/>
      <c r="AC45" s="126"/>
      <c r="AD45" s="127"/>
      <c r="AE45" s="11">
        <f>AA45/60</f>
        <v>55.912404761904781</v>
      </c>
      <c r="AF45" s="8"/>
      <c r="AG45" s="278"/>
      <c r="AH45" s="2"/>
      <c r="AI45" s="2"/>
      <c r="GA45" s="10"/>
    </row>
    <row r="46" spans="1:183" ht="21">
      <c r="A46" s="150"/>
      <c r="H46" s="151"/>
      <c r="I46" s="151"/>
      <c r="J46" s="151"/>
      <c r="K46" s="152"/>
      <c r="L46" s="21"/>
      <c r="M46" s="21"/>
      <c r="N46" s="21"/>
      <c r="O46" s="21"/>
      <c r="P46" s="21"/>
      <c r="Q46" s="21"/>
      <c r="R46" s="21"/>
      <c r="S46" s="21"/>
      <c r="T46" s="270"/>
      <c r="U46" s="21"/>
      <c r="V46" s="21"/>
      <c r="W46" s="151"/>
      <c r="X46" s="154"/>
      <c r="Y46" s="154"/>
      <c r="Z46" s="154"/>
      <c r="AA46" s="155"/>
      <c r="AB46" s="151"/>
      <c r="AC46" s="151"/>
      <c r="AD46" s="151"/>
      <c r="AE46" s="151"/>
      <c r="AF46" s="151"/>
      <c r="AG46" s="279"/>
    </row>
    <row r="47" spans="1:183" ht="21">
      <c r="R47" s="22"/>
      <c r="S47" s="22"/>
      <c r="T47" s="271"/>
      <c r="U47" s="156"/>
      <c r="V47" s="156"/>
      <c r="Y47" s="158" t="s">
        <v>160</v>
      </c>
    </row>
    <row r="48" spans="1:183">
      <c r="H48" s="58" t="s">
        <v>455</v>
      </c>
      <c r="Q48" s="58" t="s">
        <v>457</v>
      </c>
      <c r="AL48" s="22"/>
      <c r="AM48" s="22"/>
    </row>
    <row r="49" spans="1:39" s="310" customFormat="1">
      <c r="H49" s="886"/>
      <c r="I49" s="886"/>
      <c r="Q49" s="886" t="s">
        <v>61</v>
      </c>
      <c r="R49" s="886"/>
      <c r="S49" s="886"/>
      <c r="T49" s="886"/>
      <c r="U49" s="886"/>
      <c r="V49" s="886"/>
      <c r="W49" s="886"/>
      <c r="X49" s="180"/>
      <c r="Y49" s="180"/>
      <c r="Z49" s="180"/>
      <c r="AG49" s="280"/>
      <c r="AK49" s="181"/>
      <c r="AL49" s="181"/>
    </row>
    <row r="50" spans="1:39">
      <c r="A50" s="58"/>
      <c r="B50" s="58"/>
      <c r="H50" s="58" t="s">
        <v>456</v>
      </c>
      <c r="L50" s="58"/>
      <c r="S50" s="58"/>
      <c r="AL50" s="22"/>
      <c r="AM50" s="22"/>
    </row>
    <row r="52" spans="1:39">
      <c r="T52" s="15"/>
    </row>
    <row r="57" spans="1:39">
      <c r="T57" s="15"/>
    </row>
    <row r="58" spans="1:39">
      <c r="T58" s="15"/>
    </row>
    <row r="59" spans="1:39">
      <c r="T59" s="15"/>
      <c r="AG59" s="15"/>
    </row>
    <row r="60" spans="1:39">
      <c r="T60" s="15"/>
      <c r="AG60" s="15"/>
    </row>
    <row r="61" spans="1:39">
      <c r="T61" s="15"/>
      <c r="AG61" s="15"/>
    </row>
    <row r="62" spans="1:39">
      <c r="T62" s="15"/>
      <c r="AG62" s="15"/>
    </row>
    <row r="63" spans="1:39">
      <c r="T63" s="15"/>
      <c r="AG63" s="15"/>
    </row>
    <row r="64" spans="1:39">
      <c r="T64" s="15"/>
      <c r="AG64" s="15"/>
    </row>
  </sheetData>
  <mergeCells count="7">
    <mergeCell ref="H49:I49"/>
    <mergeCell ref="Q49:W49"/>
    <mergeCell ref="A2:Z2"/>
    <mergeCell ref="G4:G5"/>
    <mergeCell ref="H4:H5"/>
    <mergeCell ref="N4:P4"/>
    <mergeCell ref="Y4:Z4"/>
  </mergeCells>
  <conditionalFormatting sqref="AX40:AY44 BG40:BG44 AO40:AR44 Z40:Z44 AF40:AF44">
    <cfRule type="duplicateValues" dxfId="1163" priority="48" stopIfTrue="1"/>
  </conditionalFormatting>
  <conditionalFormatting sqref="AX40:AY44 BG40:BG44 AO40:AR44 Z40:Z44 AF40:AF44">
    <cfRule type="duplicateValues" dxfId="1162" priority="46" stopIfTrue="1"/>
    <cfRule type="duplicateValues" dxfId="1161" priority="47" stopIfTrue="1"/>
  </conditionalFormatting>
  <conditionalFormatting sqref="BH40:BH44">
    <cfRule type="duplicateValues" dxfId="1160" priority="45" stopIfTrue="1"/>
  </conditionalFormatting>
  <conditionalFormatting sqref="BH40:BH44">
    <cfRule type="duplicateValues" dxfId="1159" priority="43" stopIfTrue="1"/>
    <cfRule type="duplicateValues" dxfId="1158" priority="44" stopIfTrue="1"/>
  </conditionalFormatting>
  <conditionalFormatting sqref="BH36">
    <cfRule type="duplicateValues" dxfId="1157" priority="42" stopIfTrue="1"/>
  </conditionalFormatting>
  <conditionalFormatting sqref="BH36">
    <cfRule type="duplicateValues" dxfId="1156" priority="40" stopIfTrue="1"/>
    <cfRule type="duplicateValues" dxfId="1155" priority="41" stopIfTrue="1"/>
  </conditionalFormatting>
  <conditionalFormatting sqref="Z36 AO36:AR36 BG36 AX36:AY36">
    <cfRule type="duplicateValues" dxfId="1154" priority="39" stopIfTrue="1"/>
  </conditionalFormatting>
  <conditionalFormatting sqref="Z36 AO36:AR36 BG36 AX36:AY36">
    <cfRule type="duplicateValues" dxfId="1153" priority="37" stopIfTrue="1"/>
    <cfRule type="duplicateValues" dxfId="1152" priority="38" stopIfTrue="1"/>
  </conditionalFormatting>
  <conditionalFormatting sqref="Z36">
    <cfRule type="duplicateValues" dxfId="1151" priority="36" stopIfTrue="1"/>
  </conditionalFormatting>
  <conditionalFormatting sqref="Z36">
    <cfRule type="duplicateValues" dxfId="1150" priority="34" stopIfTrue="1"/>
    <cfRule type="duplicateValues" dxfId="1149" priority="35" stopIfTrue="1"/>
  </conditionalFormatting>
  <conditionalFormatting sqref="BH32:BH33">
    <cfRule type="duplicateValues" dxfId="1148" priority="33" stopIfTrue="1"/>
  </conditionalFormatting>
  <conditionalFormatting sqref="BH32:BH33">
    <cfRule type="duplicateValues" dxfId="1147" priority="31" stopIfTrue="1"/>
    <cfRule type="duplicateValues" dxfId="1146" priority="32" stopIfTrue="1"/>
  </conditionalFormatting>
  <conditionalFormatting sqref="AX32:AY33 BG32:BG33 AO32:AR33 Z32:Z33">
    <cfRule type="duplicateValues" dxfId="1145" priority="30" stopIfTrue="1"/>
  </conditionalFormatting>
  <conditionalFormatting sqref="AX32:AY33 BG32:BG33 AO32:AR33 Z32:Z33">
    <cfRule type="duplicateValues" dxfId="1144" priority="28" stopIfTrue="1"/>
    <cfRule type="duplicateValues" dxfId="1143" priority="29" stopIfTrue="1"/>
  </conditionalFormatting>
  <conditionalFormatting sqref="Z32:Z33">
    <cfRule type="duplicateValues" dxfId="1142" priority="27" stopIfTrue="1"/>
  </conditionalFormatting>
  <conditionalFormatting sqref="Z32:Z33">
    <cfRule type="duplicateValues" dxfId="1141" priority="25" stopIfTrue="1"/>
    <cfRule type="duplicateValues" dxfId="1140" priority="26" stopIfTrue="1"/>
  </conditionalFormatting>
  <conditionalFormatting sqref="BH27">
    <cfRule type="duplicateValues" dxfId="1139" priority="24" stopIfTrue="1"/>
  </conditionalFormatting>
  <conditionalFormatting sqref="BH27">
    <cfRule type="duplicateValues" dxfId="1138" priority="22" stopIfTrue="1"/>
    <cfRule type="duplicateValues" dxfId="1137" priority="23" stopIfTrue="1"/>
  </conditionalFormatting>
  <conditionalFormatting sqref="AX27:AY27 BG27 AO27:AR27 Z27">
    <cfRule type="duplicateValues" dxfId="1136" priority="21" stopIfTrue="1"/>
  </conditionalFormatting>
  <conditionalFormatting sqref="AX27:AY27 BG27 AO27:AR27 Z27">
    <cfRule type="duplicateValues" dxfId="1135" priority="19" stopIfTrue="1"/>
    <cfRule type="duplicateValues" dxfId="1134" priority="20" stopIfTrue="1"/>
  </conditionalFormatting>
  <conditionalFormatting sqref="Z27">
    <cfRule type="duplicateValues" dxfId="1133" priority="18" stopIfTrue="1"/>
  </conditionalFormatting>
  <conditionalFormatting sqref="Z27">
    <cfRule type="duplicateValues" dxfId="1132" priority="16" stopIfTrue="1"/>
    <cfRule type="duplicateValues" dxfId="1131" priority="17" stopIfTrue="1"/>
  </conditionalFormatting>
  <conditionalFormatting sqref="AX27:AY27 BG27 AO27:AR27 Z27 AH27:AI27">
    <cfRule type="duplicateValues" dxfId="1130" priority="15" stopIfTrue="1"/>
  </conditionalFormatting>
  <conditionalFormatting sqref="AX27:AY27 BG27 AO27:AR27 Z27 AH27:AI27">
    <cfRule type="duplicateValues" dxfId="1129" priority="13" stopIfTrue="1"/>
    <cfRule type="duplicateValues" dxfId="1128" priority="14" stopIfTrue="1"/>
  </conditionalFormatting>
  <conditionalFormatting sqref="BH27">
    <cfRule type="duplicateValues" dxfId="1127" priority="12" stopIfTrue="1"/>
  </conditionalFormatting>
  <conditionalFormatting sqref="BH27">
    <cfRule type="duplicateValues" dxfId="1126" priority="10" stopIfTrue="1"/>
    <cfRule type="duplicateValues" dxfId="1125" priority="11" stopIfTrue="1"/>
  </conditionalFormatting>
  <conditionalFormatting sqref="BH18">
    <cfRule type="duplicateValues" dxfId="1124" priority="9" stopIfTrue="1"/>
  </conditionalFormatting>
  <conditionalFormatting sqref="BH18">
    <cfRule type="duplicateValues" dxfId="1123" priority="7" stopIfTrue="1"/>
    <cfRule type="duplicateValues" dxfId="1122" priority="8" stopIfTrue="1"/>
  </conditionalFormatting>
  <conditionalFormatting sqref="AX18:AY18 BG18 AO18:AR18 Z18">
    <cfRule type="duplicateValues" dxfId="1121" priority="6" stopIfTrue="1"/>
  </conditionalFormatting>
  <conditionalFormatting sqref="AX18:AY18 BG18 AO18:AR18 Z18">
    <cfRule type="duplicateValues" dxfId="1120" priority="4" stopIfTrue="1"/>
    <cfRule type="duplicateValues" dxfId="1119" priority="5" stopIfTrue="1"/>
  </conditionalFormatting>
  <conditionalFormatting sqref="Z18">
    <cfRule type="duplicateValues" dxfId="1118" priority="3" stopIfTrue="1"/>
  </conditionalFormatting>
  <conditionalFormatting sqref="Z18">
    <cfRule type="duplicateValues" dxfId="1117" priority="1" stopIfTrue="1"/>
    <cfRule type="duplicateValues" dxfId="1116" priority="2" stopIfTrue="1"/>
  </conditionalFormatting>
  <printOptions horizontalCentered="1"/>
  <pageMargins left="0" right="0" top="0" bottom="0" header="0.31496062992125984" footer="0.31496062992125984"/>
  <pageSetup paperSize="9" scale="6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34"/>
  <sheetViews>
    <sheetView zoomScale="110" zoomScaleNormal="110" workbookViewId="0">
      <selection activeCell="M11" sqref="M11"/>
    </sheetView>
  </sheetViews>
  <sheetFormatPr defaultRowHeight="18"/>
  <cols>
    <col min="1" max="1" width="16.1406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5.28515625" style="388" customWidth="1"/>
    <col min="9" max="9" width="22.140625" style="388" customWidth="1"/>
    <col min="10" max="10" width="5.85546875" style="388" customWidth="1"/>
    <col min="11" max="11" width="6.5703125" style="388" customWidth="1"/>
    <col min="12" max="12" width="19.85546875" style="388" customWidth="1"/>
    <col min="13" max="13" width="10.5703125" style="388" customWidth="1"/>
    <col min="14" max="14" width="6.7109375" style="388" customWidth="1"/>
    <col min="15" max="15" width="3.42578125" style="388" customWidth="1"/>
    <col min="16" max="16" width="7.7109375" style="388" customWidth="1"/>
    <col min="17" max="17" width="5.710937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8.85546875" style="388" customWidth="1"/>
    <col min="23" max="23" width="3.5703125" style="388" hidden="1" customWidth="1"/>
    <col min="24" max="24" width="4.85546875" style="388" customWidth="1"/>
    <col min="25" max="25" width="17.425781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" style="388" customWidth="1"/>
    <col min="34" max="34" width="5.2851562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1929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644" t="s">
        <v>1238</v>
      </c>
      <c r="F4" s="644"/>
      <c r="G4" s="644"/>
      <c r="H4" s="909" t="s">
        <v>15</v>
      </c>
      <c r="I4" s="903" t="s">
        <v>16</v>
      </c>
      <c r="J4" s="346" t="s">
        <v>17</v>
      </c>
      <c r="K4" s="347" t="s">
        <v>18</v>
      </c>
      <c r="L4" s="648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45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48" t="s">
        <v>30</v>
      </c>
      <c r="P5" s="648" t="s">
        <v>31</v>
      </c>
      <c r="Q5" s="648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49" t="s">
        <v>34</v>
      </c>
      <c r="Z5" s="649" t="s">
        <v>42</v>
      </c>
      <c r="AA5" s="649" t="s">
        <v>43</v>
      </c>
      <c r="AB5" s="350" t="s">
        <v>49</v>
      </c>
      <c r="AC5" s="451"/>
      <c r="AD5" s="451"/>
      <c r="AE5" s="452"/>
      <c r="AF5" s="464"/>
      <c r="AG5" s="646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46"/>
      <c r="AH6" s="394"/>
      <c r="AJ6" s="648"/>
      <c r="AK6" s="466"/>
      <c r="AL6" s="904"/>
    </row>
    <row r="7" spans="1:184" s="404" customFormat="1" ht="12" customHeight="1" thickTop="1">
      <c r="A7" s="359"/>
      <c r="B7" s="359"/>
      <c r="C7" s="360"/>
      <c r="D7" s="644"/>
      <c r="E7" s="359"/>
      <c r="F7" s="359"/>
      <c r="G7" s="359"/>
      <c r="H7" s="361"/>
      <c r="I7" s="361"/>
      <c r="J7" s="359"/>
      <c r="K7" s="360"/>
      <c r="L7" s="361" t="s">
        <v>1</v>
      </c>
      <c r="M7" s="644"/>
      <c r="N7" s="361"/>
      <c r="O7" s="644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44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257" customFormat="1" ht="20.100000000000001" customHeight="1">
      <c r="A8" s="256" t="s">
        <v>1852</v>
      </c>
      <c r="B8" s="334">
        <v>43729</v>
      </c>
      <c r="C8" s="339" t="str">
        <f>"*"&amp;D8&amp;"*"</f>
        <v>*PDW1909-0116*</v>
      </c>
      <c r="D8" s="505" t="s">
        <v>1973</v>
      </c>
      <c r="E8" s="256" t="s">
        <v>1872</v>
      </c>
      <c r="F8" s="256"/>
      <c r="G8" s="566" t="s">
        <v>1873</v>
      </c>
      <c r="H8" s="501" t="s">
        <v>1241</v>
      </c>
      <c r="I8" s="567" t="s">
        <v>1874</v>
      </c>
      <c r="J8" s="613">
        <v>10</v>
      </c>
      <c r="K8" s="334">
        <v>22912</v>
      </c>
      <c r="L8" s="501" t="s">
        <v>1875</v>
      </c>
      <c r="M8" s="501" t="s">
        <v>1876</v>
      </c>
      <c r="N8" s="505" t="s">
        <v>1152</v>
      </c>
      <c r="O8" s="505" t="s">
        <v>1181</v>
      </c>
      <c r="P8" s="567"/>
      <c r="Q8" s="651" t="s">
        <v>1916</v>
      </c>
      <c r="R8" s="334">
        <v>43733</v>
      </c>
      <c r="S8" s="256">
        <v>24</v>
      </c>
      <c r="T8" s="256"/>
      <c r="U8" s="256">
        <v>86</v>
      </c>
      <c r="V8" s="543">
        <v>10</v>
      </c>
      <c r="W8" s="568"/>
      <c r="X8" s="569" t="s">
        <v>1503</v>
      </c>
      <c r="Y8" s="501" t="s">
        <v>1593</v>
      </c>
      <c r="Z8" s="505">
        <v>357</v>
      </c>
      <c r="AA8" s="570">
        <v>1449</v>
      </c>
      <c r="AB8" s="354">
        <f t="shared" ref="AB8:AB12" si="0">S8/AI8+AJ8</f>
        <v>15.48</v>
      </c>
      <c r="AC8" s="354">
        <f t="shared" ref="AC8:AC12" si="1">AB8+AC7</f>
        <v>15.48</v>
      </c>
      <c r="AD8" s="364">
        <f t="shared" ref="AD8:AD12" si="2">(8+(AC8/60))</f>
        <v>8.2579999999999991</v>
      </c>
      <c r="AE8" s="365">
        <f t="shared" ref="AE8:AE12" si="3">FLOOR(AD8,1)</f>
        <v>8</v>
      </c>
      <c r="AF8" s="364">
        <f t="shared" ref="AF8:AF12" si="4">(AE8+((AD8-AE8)*60*0.01))</f>
        <v>8.1547999999999998</v>
      </c>
      <c r="AG8" s="571" t="s">
        <v>1391</v>
      </c>
      <c r="AH8" s="616" t="s">
        <v>1153</v>
      </c>
      <c r="AI8" s="506">
        <v>50</v>
      </c>
      <c r="AJ8" s="506">
        <v>15</v>
      </c>
      <c r="AK8" s="506">
        <v>20</v>
      </c>
      <c r="AL8" s="506">
        <v>0</v>
      </c>
    </row>
    <row r="9" spans="1:184" s="257" customFormat="1" ht="15.95" customHeight="1">
      <c r="A9" s="256" t="s">
        <v>1880</v>
      </c>
      <c r="B9" s="334">
        <v>43720</v>
      </c>
      <c r="C9" s="339" t="str">
        <f>"*"&amp;D9&amp;"*"</f>
        <v>*PDR1909-0880*</v>
      </c>
      <c r="D9" s="505" t="s">
        <v>1978</v>
      </c>
      <c r="E9" s="256" t="s">
        <v>1890</v>
      </c>
      <c r="F9" s="256"/>
      <c r="G9" s="566" t="s">
        <v>1977</v>
      </c>
      <c r="H9" s="501" t="s">
        <v>1892</v>
      </c>
      <c r="I9" s="567" t="s">
        <v>1976</v>
      </c>
      <c r="J9" s="613">
        <v>500</v>
      </c>
      <c r="K9" s="334">
        <v>22916</v>
      </c>
      <c r="L9" s="501" t="s">
        <v>1975</v>
      </c>
      <c r="M9" s="501" t="s">
        <v>1974</v>
      </c>
      <c r="N9" s="505"/>
      <c r="O9" s="505" t="s">
        <v>1181</v>
      </c>
      <c r="P9" s="567"/>
      <c r="Q9" s="567"/>
      <c r="R9" s="334">
        <v>43732</v>
      </c>
      <c r="S9" s="256">
        <v>500</v>
      </c>
      <c r="T9" s="256"/>
      <c r="U9" s="256" t="s">
        <v>2022</v>
      </c>
      <c r="V9" s="543">
        <v>500</v>
      </c>
      <c r="W9" s="568"/>
      <c r="X9" s="569" t="s">
        <v>1497</v>
      </c>
      <c r="Y9" s="501" t="s">
        <v>358</v>
      </c>
      <c r="Z9" s="505">
        <v>532</v>
      </c>
      <c r="AA9" s="570">
        <v>1893</v>
      </c>
      <c r="AB9" s="354">
        <f t="shared" si="0"/>
        <v>25</v>
      </c>
      <c r="AC9" s="354">
        <f t="shared" si="1"/>
        <v>40.480000000000004</v>
      </c>
      <c r="AD9" s="364">
        <f t="shared" si="2"/>
        <v>8.674666666666667</v>
      </c>
      <c r="AE9" s="365">
        <f t="shared" si="3"/>
        <v>8</v>
      </c>
      <c r="AF9" s="364">
        <f t="shared" si="4"/>
        <v>8.4047999999999998</v>
      </c>
      <c r="AG9" s="571" t="s">
        <v>1243</v>
      </c>
      <c r="AH9" s="616" t="s">
        <v>2</v>
      </c>
      <c r="AI9" s="506">
        <v>50</v>
      </c>
      <c r="AJ9" s="506">
        <v>15</v>
      </c>
      <c r="AK9" s="506">
        <v>20</v>
      </c>
      <c r="AL9" s="506">
        <v>0</v>
      </c>
    </row>
    <row r="10" spans="1:184" s="257" customFormat="1" ht="15.95" customHeight="1">
      <c r="A10" s="256" t="s">
        <v>1880</v>
      </c>
      <c r="B10" s="334">
        <v>43720</v>
      </c>
      <c r="C10" s="339" t="str">
        <f>"*"&amp;D10&amp;"*"</f>
        <v>*PDR1909-0881*</v>
      </c>
      <c r="D10" s="505" t="s">
        <v>1889</v>
      </c>
      <c r="E10" s="256" t="s">
        <v>1890</v>
      </c>
      <c r="F10" s="256"/>
      <c r="G10" s="566" t="s">
        <v>1891</v>
      </c>
      <c r="H10" s="501" t="s">
        <v>1892</v>
      </c>
      <c r="I10" s="567" t="s">
        <v>1893</v>
      </c>
      <c r="J10" s="613">
        <v>500</v>
      </c>
      <c r="K10" s="334">
        <v>22916</v>
      </c>
      <c r="L10" s="501" t="s">
        <v>1383</v>
      </c>
      <c r="M10" s="501" t="s">
        <v>1894</v>
      </c>
      <c r="N10" s="505"/>
      <c r="O10" s="505" t="s">
        <v>1181</v>
      </c>
      <c r="P10" s="567"/>
      <c r="Q10" s="567"/>
      <c r="R10" s="334">
        <v>43732</v>
      </c>
      <c r="S10" s="256">
        <v>500</v>
      </c>
      <c r="T10" s="256"/>
      <c r="U10" s="256" t="s">
        <v>2023</v>
      </c>
      <c r="V10" s="543">
        <v>500</v>
      </c>
      <c r="W10" s="568"/>
      <c r="X10" s="569" t="s">
        <v>1497</v>
      </c>
      <c r="Y10" s="501" t="s">
        <v>358</v>
      </c>
      <c r="Z10" s="505">
        <v>446</v>
      </c>
      <c r="AA10" s="570">
        <v>1605</v>
      </c>
      <c r="AB10" s="354">
        <f t="shared" si="0"/>
        <v>25</v>
      </c>
      <c r="AC10" s="354">
        <f t="shared" si="1"/>
        <v>65.48</v>
      </c>
      <c r="AD10" s="364">
        <f t="shared" si="2"/>
        <v>9.091333333333333</v>
      </c>
      <c r="AE10" s="365">
        <f t="shared" si="3"/>
        <v>9</v>
      </c>
      <c r="AF10" s="364">
        <f t="shared" si="4"/>
        <v>9.0548000000000002</v>
      </c>
      <c r="AG10" s="571" t="s">
        <v>1243</v>
      </c>
      <c r="AH10" s="506" t="s">
        <v>2</v>
      </c>
      <c r="AI10" s="506">
        <v>50</v>
      </c>
      <c r="AJ10" s="506">
        <v>15</v>
      </c>
      <c r="AK10" s="506">
        <v>20</v>
      </c>
      <c r="AL10" s="506">
        <v>0</v>
      </c>
    </row>
    <row r="11" spans="1:184" s="257" customFormat="1" ht="15.95" customHeight="1">
      <c r="A11" s="256" t="s">
        <v>1888</v>
      </c>
      <c r="B11" s="334">
        <v>43701</v>
      </c>
      <c r="C11" s="339" t="str">
        <f>"*"&amp;D11&amp;"*"</f>
        <v>*PDR1911-0196*</v>
      </c>
      <c r="D11" s="505" t="s">
        <v>1831</v>
      </c>
      <c r="E11" s="256" t="s">
        <v>1830</v>
      </c>
      <c r="F11" s="256"/>
      <c r="G11" s="566" t="s">
        <v>1695</v>
      </c>
      <c r="H11" s="501" t="s">
        <v>1664</v>
      </c>
      <c r="I11" s="567" t="s">
        <v>1694</v>
      </c>
      <c r="J11" s="613">
        <v>1340</v>
      </c>
      <c r="K11" s="334">
        <v>43736</v>
      </c>
      <c r="L11" s="501" t="s">
        <v>1261</v>
      </c>
      <c r="M11" s="501" t="s">
        <v>1693</v>
      </c>
      <c r="N11" s="505"/>
      <c r="O11" s="505" t="s">
        <v>1181</v>
      </c>
      <c r="P11" s="567"/>
      <c r="Q11" s="567"/>
      <c r="R11" s="334">
        <v>43732</v>
      </c>
      <c r="S11" s="613">
        <v>1340</v>
      </c>
      <c r="T11" s="256"/>
      <c r="U11" s="256" t="s">
        <v>2024</v>
      </c>
      <c r="V11" s="543">
        <v>1340</v>
      </c>
      <c r="W11" s="568"/>
      <c r="X11" s="569" t="s">
        <v>1496</v>
      </c>
      <c r="Y11" s="614" t="s">
        <v>1692</v>
      </c>
      <c r="Z11" s="505">
        <v>542</v>
      </c>
      <c r="AA11" s="570">
        <v>1479</v>
      </c>
      <c r="AB11" s="354">
        <f t="shared" si="0"/>
        <v>41.8</v>
      </c>
      <c r="AC11" s="354">
        <f t="shared" si="1"/>
        <v>107.28</v>
      </c>
      <c r="AD11" s="364">
        <f t="shared" si="2"/>
        <v>9.7880000000000003</v>
      </c>
      <c r="AE11" s="365">
        <f t="shared" si="3"/>
        <v>9</v>
      </c>
      <c r="AF11" s="364">
        <f t="shared" si="4"/>
        <v>9.4727999999999994</v>
      </c>
      <c r="AG11" s="571" t="s">
        <v>1243</v>
      </c>
      <c r="AH11" s="616" t="s">
        <v>2</v>
      </c>
      <c r="AI11" s="506">
        <v>50</v>
      </c>
      <c r="AJ11" s="506">
        <v>15</v>
      </c>
      <c r="AK11" s="506">
        <v>10</v>
      </c>
      <c r="AL11" s="506" t="s">
        <v>1665</v>
      </c>
    </row>
    <row r="12" spans="1:184" s="404" customFormat="1" ht="19.5" customHeight="1">
      <c r="A12" s="373"/>
      <c r="B12" s="373"/>
      <c r="C12" s="372"/>
      <c r="D12" s="648"/>
      <c r="E12" s="373"/>
      <c r="F12" s="373"/>
      <c r="G12" s="648"/>
      <c r="H12" s="368"/>
      <c r="I12" s="368"/>
      <c r="J12" s="373"/>
      <c r="K12" s="372"/>
      <c r="L12" s="368" t="s">
        <v>210</v>
      </c>
      <c r="M12" s="377"/>
      <c r="N12" s="648"/>
      <c r="O12" s="648"/>
      <c r="P12" s="368"/>
      <c r="Q12" s="368"/>
      <c r="R12" s="372"/>
      <c r="S12" s="373"/>
      <c r="T12" s="373"/>
      <c r="U12" s="373"/>
      <c r="V12" s="373"/>
      <c r="W12" s="564"/>
      <c r="X12" s="373"/>
      <c r="Y12" s="377"/>
      <c r="Z12" s="650"/>
      <c r="AA12" s="378"/>
      <c r="AB12" s="354">
        <f t="shared" si="0"/>
        <v>30</v>
      </c>
      <c r="AC12" s="354">
        <f t="shared" si="1"/>
        <v>137.28</v>
      </c>
      <c r="AD12" s="364">
        <f t="shared" si="2"/>
        <v>10.288</v>
      </c>
      <c r="AE12" s="365">
        <f t="shared" si="3"/>
        <v>10</v>
      </c>
      <c r="AF12" s="364">
        <f t="shared" si="4"/>
        <v>10.172800000000001</v>
      </c>
      <c r="AG12" s="379"/>
      <c r="AH12" s="401"/>
      <c r="AI12" s="281">
        <v>35</v>
      </c>
      <c r="AJ12" s="281">
        <v>30</v>
      </c>
      <c r="AK12" s="396"/>
      <c r="AL12" s="401"/>
    </row>
    <row r="13" spans="1:184" s="404" customFormat="1" ht="37.5">
      <c r="A13" s="373"/>
      <c r="B13" s="373"/>
      <c r="C13" s="372"/>
      <c r="D13" s="380"/>
      <c r="E13" s="380"/>
      <c r="F13" s="380"/>
      <c r="G13" s="380"/>
      <c r="H13" s="381"/>
      <c r="I13" s="654" t="s">
        <v>2025</v>
      </c>
      <c r="J13" s="373"/>
      <c r="K13" s="372"/>
      <c r="L13" s="381"/>
      <c r="M13" s="381"/>
      <c r="N13" s="381"/>
      <c r="O13" s="402"/>
      <c r="P13" s="383"/>
      <c r="Q13" s="383"/>
      <c r="R13" s="372"/>
      <c r="S13" s="373"/>
      <c r="T13" s="384"/>
      <c r="U13" s="373"/>
      <c r="V13" s="373"/>
      <c r="W13" s="373"/>
      <c r="X13" s="380"/>
      <c r="Y13" s="381"/>
      <c r="Z13" s="385"/>
      <c r="AA13" s="382"/>
      <c r="AB13" s="386"/>
      <c r="AC13" s="386"/>
      <c r="AD13" s="379"/>
      <c r="AE13" s="387"/>
      <c r="AF13" s="379"/>
      <c r="AG13" s="401"/>
      <c r="AH13" s="403"/>
      <c r="AI13" s="396"/>
      <c r="AJ13" s="396"/>
      <c r="AK13" s="396"/>
      <c r="AL13" s="401"/>
    </row>
    <row r="14" spans="1:184" s="404" customFormat="1">
      <c r="A14" s="373"/>
      <c r="B14" s="373"/>
      <c r="C14" s="372"/>
      <c r="D14" s="380"/>
      <c r="E14" s="380"/>
      <c r="F14" s="380"/>
      <c r="G14" s="380"/>
      <c r="H14" s="381"/>
      <c r="I14" s="381"/>
      <c r="J14" s="373"/>
      <c r="K14" s="372"/>
      <c r="L14" s="381"/>
      <c r="M14" s="381"/>
      <c r="N14" s="381"/>
      <c r="O14" s="402"/>
      <c r="P14" s="383"/>
      <c r="Q14" s="383"/>
      <c r="R14" s="372"/>
      <c r="S14" s="373"/>
      <c r="T14" s="384"/>
      <c r="U14" s="373"/>
      <c r="V14" s="373"/>
      <c r="W14" s="373"/>
      <c r="X14" s="380"/>
      <c r="Y14" s="381"/>
      <c r="Z14" s="385"/>
      <c r="AA14" s="382"/>
      <c r="AB14" s="386"/>
      <c r="AC14" s="386"/>
      <c r="AD14" s="379"/>
      <c r="AE14" s="387"/>
      <c r="AF14" s="379"/>
      <c r="AG14" s="401"/>
      <c r="AH14" s="403"/>
      <c r="AI14" s="396"/>
      <c r="AJ14" s="396"/>
      <c r="AK14" s="396"/>
      <c r="AL14" s="401"/>
    </row>
    <row r="15" spans="1:184" s="404" customFormat="1">
      <c r="A15" s="373"/>
      <c r="B15" s="373"/>
      <c r="C15" s="372"/>
      <c r="D15" s="648"/>
      <c r="E15" s="373"/>
      <c r="F15" s="373"/>
      <c r="G15" s="373"/>
      <c r="H15" s="368"/>
      <c r="I15" s="368"/>
      <c r="J15" s="373">
        <f>SUM(J7:J14)</f>
        <v>2350</v>
      </c>
      <c r="K15" s="372"/>
      <c r="L15" s="368"/>
      <c r="M15" s="648"/>
      <c r="N15" s="368"/>
      <c r="O15" s="648"/>
      <c r="P15" s="368"/>
      <c r="Q15" s="368"/>
      <c r="R15" s="372"/>
      <c r="S15" s="373">
        <f>SUM(S7:S14)</f>
        <v>2364</v>
      </c>
      <c r="T15" s="373"/>
      <c r="U15" s="373"/>
      <c r="V15" s="373"/>
      <c r="W15" s="373"/>
      <c r="X15" s="373"/>
      <c r="Y15" s="377"/>
      <c r="Z15" s="648"/>
      <c r="AA15" s="378"/>
      <c r="AB15" s="386">
        <f>SUM(AB7:AB14)</f>
        <v>137.28</v>
      </c>
      <c r="AC15" s="386"/>
      <c r="AD15" s="379"/>
      <c r="AE15" s="387"/>
      <c r="AF15" s="386">
        <f>AB15/60</f>
        <v>2.2879999999999998</v>
      </c>
      <c r="AG15" s="379"/>
      <c r="AH15" s="405"/>
      <c r="AI15" s="426"/>
      <c r="AJ15" s="402"/>
      <c r="AK15" s="402"/>
      <c r="AL15" s="389"/>
      <c r="GB15" s="470"/>
    </row>
    <row r="16" spans="1:184">
      <c r="A16" s="647"/>
      <c r="B16" s="647"/>
      <c r="L16" s="471"/>
      <c r="M16" s="391"/>
      <c r="N16" s="391"/>
      <c r="O16" s="391"/>
      <c r="P16" s="391"/>
      <c r="Q16" s="391"/>
      <c r="R16" s="391"/>
      <c r="S16" s="391"/>
      <c r="T16" s="391"/>
      <c r="U16" s="391"/>
      <c r="V16" s="391"/>
      <c r="W16" s="391"/>
      <c r="Y16" s="647"/>
      <c r="Z16" s="647"/>
      <c r="AA16" s="647"/>
      <c r="AJ16" s="346"/>
      <c r="AK16" s="427"/>
    </row>
    <row r="17" spans="1:40">
      <c r="S17" s="346"/>
      <c r="T17" s="346"/>
      <c r="U17" s="346"/>
      <c r="V17" s="472"/>
      <c r="W17" s="472"/>
      <c r="Z17" s="640" t="s">
        <v>1645</v>
      </c>
      <c r="AJ17" s="346"/>
      <c r="AK17" s="427"/>
    </row>
    <row r="18" spans="1:40">
      <c r="I18" s="431" t="s">
        <v>455</v>
      </c>
      <c r="R18" s="431" t="s">
        <v>457</v>
      </c>
      <c r="AJ18" s="346"/>
      <c r="AK18" s="427"/>
      <c r="AM18" s="346"/>
      <c r="AN18" s="346"/>
    </row>
    <row r="19" spans="1:40" s="647" customFormat="1">
      <c r="I19" s="906"/>
      <c r="J19" s="906"/>
      <c r="R19" s="906" t="s">
        <v>61</v>
      </c>
      <c r="S19" s="906"/>
      <c r="T19" s="906"/>
      <c r="U19" s="906"/>
      <c r="V19" s="906"/>
      <c r="W19" s="906"/>
      <c r="X19" s="906"/>
      <c r="Y19" s="473"/>
      <c r="Z19" s="473"/>
      <c r="AA19" s="473"/>
      <c r="AH19" s="447"/>
      <c r="AJ19" s="441"/>
      <c r="AK19" s="427"/>
      <c r="AL19" s="441"/>
      <c r="AM19" s="441"/>
    </row>
    <row r="20" spans="1:40">
      <c r="A20" s="431"/>
      <c r="B20" s="431"/>
      <c r="C20" s="431"/>
      <c r="I20" s="431" t="s">
        <v>456</v>
      </c>
      <c r="M20" s="431"/>
      <c r="T20" s="431"/>
      <c r="AJ20" s="346"/>
      <c r="AK20" s="427"/>
      <c r="AM20" s="346"/>
      <c r="AN20" s="346"/>
    </row>
    <row r="21" spans="1:40">
      <c r="AJ21" s="346"/>
      <c r="AK21" s="427"/>
    </row>
    <row r="22" spans="1:40">
      <c r="AJ22" s="346"/>
      <c r="AK22" s="427"/>
    </row>
    <row r="23" spans="1:40">
      <c r="AJ23" s="346"/>
      <c r="AK23" s="427"/>
    </row>
    <row r="24" spans="1:40">
      <c r="AJ24" s="346"/>
      <c r="AK24" s="427"/>
    </row>
    <row r="28" spans="1:40">
      <c r="AK28" s="647"/>
    </row>
    <row r="29" spans="1:40">
      <c r="AH29" s="388"/>
    </row>
    <row r="30" spans="1:40">
      <c r="AH30" s="388"/>
    </row>
    <row r="31" spans="1:40">
      <c r="AH31" s="388"/>
    </row>
    <row r="32" spans="1:40">
      <c r="AH32" s="388"/>
    </row>
    <row r="33" spans="34:34">
      <c r="AH33" s="388"/>
    </row>
    <row r="34" spans="34:34">
      <c r="AH34" s="388"/>
    </row>
  </sheetData>
  <mergeCells count="8">
    <mergeCell ref="AL5:AL7"/>
    <mergeCell ref="I19:J19"/>
    <mergeCell ref="R19:X19"/>
    <mergeCell ref="A2:AA2"/>
    <mergeCell ref="H4:H5"/>
    <mergeCell ref="I4:I5"/>
    <mergeCell ref="O4:Q4"/>
    <mergeCell ref="Z4:AA4"/>
  </mergeCells>
  <conditionalFormatting sqref="AY13:AZ14 BH13:BH14 AP13:AS14 AA13:AA14 AG13:AG14">
    <cfRule type="duplicateValues" dxfId="1115" priority="33" stopIfTrue="1"/>
  </conditionalFormatting>
  <conditionalFormatting sqref="AY13:AZ14 BH13:BH14 AP13:AS14 AA13:AA14 AG13:AG14">
    <cfRule type="duplicateValues" dxfId="1114" priority="31" stopIfTrue="1"/>
    <cfRule type="duplicateValues" dxfId="1113" priority="32" stopIfTrue="1"/>
  </conditionalFormatting>
  <conditionalFormatting sqref="BI13:BI14">
    <cfRule type="duplicateValues" dxfId="1112" priority="30" stopIfTrue="1"/>
  </conditionalFormatting>
  <conditionalFormatting sqref="BI13:BI14">
    <cfRule type="duplicateValues" dxfId="1111" priority="28" stopIfTrue="1"/>
    <cfRule type="duplicateValues" dxfId="1110" priority="29" stopIfTrue="1"/>
  </conditionalFormatting>
  <conditionalFormatting sqref="D12">
    <cfRule type="duplicateValues" dxfId="1109" priority="27" stopIfTrue="1"/>
  </conditionalFormatting>
  <conditionalFormatting sqref="D12">
    <cfRule type="duplicateValues" dxfId="1108" priority="25" stopIfTrue="1"/>
    <cfRule type="duplicateValues" dxfId="1107" priority="26" stopIfTrue="1"/>
  </conditionalFormatting>
  <conditionalFormatting sqref="D10">
    <cfRule type="duplicateValues" dxfId="1106" priority="10" stopIfTrue="1"/>
  </conditionalFormatting>
  <conditionalFormatting sqref="D10">
    <cfRule type="duplicateValues" dxfId="1105" priority="11" stopIfTrue="1"/>
    <cfRule type="duplicateValues" dxfId="1104" priority="12" stopIfTrue="1"/>
  </conditionalFormatting>
  <conditionalFormatting sqref="D9">
    <cfRule type="duplicateValues" dxfId="1103" priority="9" stopIfTrue="1"/>
  </conditionalFormatting>
  <conditionalFormatting sqref="D9">
    <cfRule type="duplicateValues" dxfId="1102" priority="7" stopIfTrue="1"/>
    <cfRule type="duplicateValues" dxfId="1101" priority="8" stopIfTrue="1"/>
  </conditionalFormatting>
  <conditionalFormatting sqref="D11">
    <cfRule type="duplicateValues" dxfId="1100" priority="4" stopIfTrue="1"/>
  </conditionalFormatting>
  <conditionalFormatting sqref="D11">
    <cfRule type="duplicateValues" dxfId="1099" priority="5" stopIfTrue="1"/>
    <cfRule type="duplicateValues" dxfId="1098" priority="6" stopIfTrue="1"/>
  </conditionalFormatting>
  <conditionalFormatting sqref="D8">
    <cfRule type="duplicateValues" dxfId="1097" priority="3" stopIfTrue="1"/>
  </conditionalFormatting>
  <conditionalFormatting sqref="D8">
    <cfRule type="duplicateValues" dxfId="1096" priority="1" stopIfTrue="1"/>
    <cfRule type="duplicateValues" dxfId="1095" priority="2" stopIfTrue="1"/>
  </conditionalFormatting>
  <printOptions horizontalCentered="1"/>
  <pageMargins left="0" right="0" top="0" bottom="0" header="0.31496062992125984" footer="0.31496062992125984"/>
  <pageSetup paperSize="120" scale="75" orientation="landscape" r:id="rId1"/>
  <colBreaks count="1" manualBreakCount="1">
    <brk id="38" max="1048575" man="1"/>
  </col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36"/>
  <sheetViews>
    <sheetView zoomScale="110" zoomScaleNormal="110" workbookViewId="0">
      <selection activeCell="M8" sqref="M8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8.28515625" style="388" customWidth="1"/>
    <col min="9" max="9" width="23.7109375" style="388" customWidth="1"/>
    <col min="10" max="10" width="5.85546875" style="388" customWidth="1"/>
    <col min="11" max="11" width="6.5703125" style="388" customWidth="1"/>
    <col min="12" max="12" width="26" style="388" customWidth="1"/>
    <col min="13" max="13" width="9.85546875" style="388" customWidth="1"/>
    <col min="14" max="14" width="6.7109375" style="388" customWidth="1"/>
    <col min="15" max="15" width="3.42578125" style="388" customWidth="1"/>
    <col min="16" max="16" width="6.28515625" style="388" customWidth="1"/>
    <col min="17" max="17" width="6.5703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8.5703125" style="388" customWidth="1"/>
    <col min="23" max="23" width="3.5703125" style="388" hidden="1" customWidth="1"/>
    <col min="24" max="24" width="4.85546875" style="388" customWidth="1"/>
    <col min="25" max="25" width="21.285156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" style="431" customWidth="1"/>
    <col min="35" max="35" width="4.7109375" style="388" customWidth="1"/>
    <col min="36" max="37" width="4.140625" style="388" customWidth="1"/>
    <col min="38" max="38" width="53.710937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1928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644" t="s">
        <v>1238</v>
      </c>
      <c r="F4" s="644"/>
      <c r="G4" s="644"/>
      <c r="H4" s="909" t="s">
        <v>15</v>
      </c>
      <c r="I4" s="903" t="s">
        <v>16</v>
      </c>
      <c r="J4" s="346" t="s">
        <v>17</v>
      </c>
      <c r="K4" s="347" t="s">
        <v>18</v>
      </c>
      <c r="L4" s="648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45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48" t="s">
        <v>30</v>
      </c>
      <c r="P5" s="648" t="s">
        <v>31</v>
      </c>
      <c r="Q5" s="648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49" t="s">
        <v>34</v>
      </c>
      <c r="Z5" s="649" t="s">
        <v>42</v>
      </c>
      <c r="AA5" s="649" t="s">
        <v>43</v>
      </c>
      <c r="AB5" s="350" t="s">
        <v>49</v>
      </c>
      <c r="AC5" s="451"/>
      <c r="AD5" s="451"/>
      <c r="AE5" s="452"/>
      <c r="AF5" s="464"/>
      <c r="AG5" s="646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46"/>
      <c r="AH6" s="394"/>
      <c r="AJ6" s="648"/>
      <c r="AK6" s="466"/>
      <c r="AL6" s="904"/>
    </row>
    <row r="7" spans="1:38" s="404" customFormat="1" ht="12" customHeight="1" thickTop="1">
      <c r="A7" s="359"/>
      <c r="B7" s="359"/>
      <c r="C7" s="360"/>
      <c r="D7" s="644"/>
      <c r="E7" s="359"/>
      <c r="F7" s="359"/>
      <c r="G7" s="359"/>
      <c r="H7" s="361"/>
      <c r="I7" s="361"/>
      <c r="J7" s="359"/>
      <c r="K7" s="360"/>
      <c r="L7" s="361" t="s">
        <v>1</v>
      </c>
      <c r="M7" s="644"/>
      <c r="N7" s="361"/>
      <c r="O7" s="644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44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84" customFormat="1" ht="15.95" customHeight="1">
      <c r="A8" s="246">
        <v>10</v>
      </c>
      <c r="B8" s="247">
        <v>43699</v>
      </c>
      <c r="C8" s="330" t="str">
        <f t="shared" ref="C8:C13" si="0">"*"&amp;D8&amp;"*"</f>
        <v>*PDR1911-0190*</v>
      </c>
      <c r="D8" s="592" t="s">
        <v>1823</v>
      </c>
      <c r="E8" s="246" t="s">
        <v>1822</v>
      </c>
      <c r="F8" s="246"/>
      <c r="G8" s="498" t="s">
        <v>1762</v>
      </c>
      <c r="H8" s="250" t="s">
        <v>1761</v>
      </c>
      <c r="I8" s="248" t="s">
        <v>1760</v>
      </c>
      <c r="J8" s="611">
        <v>2500</v>
      </c>
      <c r="K8" s="247">
        <v>43738</v>
      </c>
      <c r="L8" s="250" t="s">
        <v>1261</v>
      </c>
      <c r="M8" s="250" t="s">
        <v>1759</v>
      </c>
      <c r="N8" s="592"/>
      <c r="O8" s="592" t="s">
        <v>1181</v>
      </c>
      <c r="P8" s="248"/>
      <c r="Q8" s="248"/>
      <c r="R8" s="247">
        <v>43734</v>
      </c>
      <c r="S8" s="246">
        <v>2500</v>
      </c>
      <c r="T8" s="246"/>
      <c r="U8" s="246" t="s">
        <v>2052</v>
      </c>
      <c r="V8" s="543">
        <v>2500</v>
      </c>
      <c r="W8" s="249"/>
      <c r="X8" s="503" t="s">
        <v>1496</v>
      </c>
      <c r="Y8" s="250" t="s">
        <v>1758</v>
      </c>
      <c r="Z8" s="592">
        <v>464</v>
      </c>
      <c r="AA8" s="251">
        <v>1305</v>
      </c>
      <c r="AB8" s="354">
        <f t="shared" ref="AB8:AB13" si="1">S8/AI8+AJ8</f>
        <v>65</v>
      </c>
      <c r="AC8" s="354">
        <f t="shared" ref="AC8:AC13" si="2">AB8+AC7</f>
        <v>65</v>
      </c>
      <c r="AD8" s="364">
        <f t="shared" ref="AD8:AD13" si="3">(8+(AC8/60))</f>
        <v>9.0833333333333339</v>
      </c>
      <c r="AE8" s="365">
        <f t="shared" ref="AE8:AE13" si="4">FLOOR(AD8,1)</f>
        <v>9</v>
      </c>
      <c r="AF8" s="364">
        <f t="shared" ref="AF8:AF13" si="5">(AE8+((AD8-AE8)*60*0.01))</f>
        <v>9.0500000000000007</v>
      </c>
      <c r="AG8" s="245" t="s">
        <v>1243</v>
      </c>
      <c r="AH8" s="641" t="s">
        <v>2</v>
      </c>
      <c r="AI8" s="281">
        <v>50</v>
      </c>
      <c r="AJ8" s="281">
        <v>15</v>
      </c>
      <c r="AK8" s="281">
        <v>10</v>
      </c>
      <c r="AL8" s="281" t="s">
        <v>1757</v>
      </c>
    </row>
    <row r="9" spans="1:38" s="284" customFormat="1" ht="15.95" customHeight="1">
      <c r="A9" s="246">
        <v>20</v>
      </c>
      <c r="B9" s="247">
        <v>43717</v>
      </c>
      <c r="C9" s="330" t="str">
        <f t="shared" si="0"/>
        <v>*PDR1909-0792*</v>
      </c>
      <c r="D9" s="592" t="s">
        <v>1884</v>
      </c>
      <c r="E9" s="246" t="s">
        <v>1883</v>
      </c>
      <c r="F9" s="246"/>
      <c r="G9" s="498" t="s">
        <v>1882</v>
      </c>
      <c r="H9" s="250" t="s">
        <v>1248</v>
      </c>
      <c r="I9" s="248" t="s">
        <v>115</v>
      </c>
      <c r="J9" s="611">
        <v>2000</v>
      </c>
      <c r="K9" s="247">
        <v>22919</v>
      </c>
      <c r="L9" s="250" t="s">
        <v>1392</v>
      </c>
      <c r="M9" s="250" t="s">
        <v>1170</v>
      </c>
      <c r="N9" s="592" t="s">
        <v>1167</v>
      </c>
      <c r="O9" s="592" t="s">
        <v>1181</v>
      </c>
      <c r="P9" s="248"/>
      <c r="Q9" s="248"/>
      <c r="R9" s="247">
        <v>43734</v>
      </c>
      <c r="S9" s="246">
        <v>2000</v>
      </c>
      <c r="T9" s="246"/>
      <c r="U9" s="246" t="s">
        <v>2040</v>
      </c>
      <c r="V9" s="543">
        <v>2010</v>
      </c>
      <c r="W9" s="249"/>
      <c r="X9" s="503" t="s">
        <v>1496</v>
      </c>
      <c r="Y9" s="250" t="s">
        <v>101</v>
      </c>
      <c r="Z9" s="592">
        <v>666</v>
      </c>
      <c r="AA9" s="251">
        <v>2040</v>
      </c>
      <c r="AB9" s="354">
        <f t="shared" si="1"/>
        <v>107.14285714285714</v>
      </c>
      <c r="AC9" s="354">
        <f t="shared" si="2"/>
        <v>172.14285714285714</v>
      </c>
      <c r="AD9" s="364">
        <f t="shared" si="3"/>
        <v>10.869047619047619</v>
      </c>
      <c r="AE9" s="365">
        <f t="shared" si="4"/>
        <v>10</v>
      </c>
      <c r="AF9" s="364">
        <f t="shared" si="5"/>
        <v>10.52142857142857</v>
      </c>
      <c r="AG9" s="245" t="s">
        <v>1391</v>
      </c>
      <c r="AH9" s="282" t="s">
        <v>65</v>
      </c>
      <c r="AI9" s="281">
        <v>35</v>
      </c>
      <c r="AJ9" s="281">
        <v>50</v>
      </c>
      <c r="AK9" s="281">
        <v>10</v>
      </c>
      <c r="AL9" s="544" t="s">
        <v>1881</v>
      </c>
    </row>
    <row r="10" spans="1:38" s="284" customFormat="1" ht="15.95" customHeight="1">
      <c r="A10" s="246">
        <v>30</v>
      </c>
      <c r="B10" s="247">
        <v>43714</v>
      </c>
      <c r="C10" s="330" t="str">
        <f t="shared" si="0"/>
        <v>*PDR1910-0067*</v>
      </c>
      <c r="D10" s="592" t="s">
        <v>1877</v>
      </c>
      <c r="E10" s="246" t="s">
        <v>1871</v>
      </c>
      <c r="F10" s="246"/>
      <c r="G10" s="498" t="s">
        <v>1861</v>
      </c>
      <c r="H10" s="250" t="s">
        <v>1248</v>
      </c>
      <c r="I10" s="248" t="s">
        <v>1860</v>
      </c>
      <c r="J10" s="611">
        <v>2500</v>
      </c>
      <c r="K10" s="247">
        <v>22920</v>
      </c>
      <c r="L10" s="250" t="s">
        <v>1392</v>
      </c>
      <c r="M10" s="250" t="s">
        <v>1859</v>
      </c>
      <c r="N10" s="592" t="s">
        <v>1167</v>
      </c>
      <c r="O10" s="592" t="s">
        <v>1181</v>
      </c>
      <c r="P10" s="248"/>
      <c r="Q10" s="248"/>
      <c r="R10" s="247">
        <v>43735</v>
      </c>
      <c r="S10" s="246">
        <v>2500</v>
      </c>
      <c r="T10" s="246"/>
      <c r="U10" s="246" t="s">
        <v>2053</v>
      </c>
      <c r="V10" s="543">
        <v>2500</v>
      </c>
      <c r="W10" s="249"/>
      <c r="X10" s="503" t="s">
        <v>1496</v>
      </c>
      <c r="Y10" s="250" t="s">
        <v>120</v>
      </c>
      <c r="Z10" s="592">
        <v>854</v>
      </c>
      <c r="AA10" s="251">
        <v>2335</v>
      </c>
      <c r="AB10" s="354">
        <f t="shared" si="1"/>
        <v>121.42857142857143</v>
      </c>
      <c r="AC10" s="354">
        <f t="shared" si="2"/>
        <v>293.57142857142856</v>
      </c>
      <c r="AD10" s="364">
        <f t="shared" si="3"/>
        <v>12.892857142857142</v>
      </c>
      <c r="AE10" s="365">
        <f t="shared" si="4"/>
        <v>12</v>
      </c>
      <c r="AF10" s="364">
        <f t="shared" si="5"/>
        <v>12.535714285714285</v>
      </c>
      <c r="AG10" s="245" t="s">
        <v>1391</v>
      </c>
      <c r="AH10" s="282" t="s">
        <v>65</v>
      </c>
      <c r="AI10" s="281">
        <v>35</v>
      </c>
      <c r="AJ10" s="281">
        <v>50</v>
      </c>
      <c r="AK10" s="281">
        <v>10</v>
      </c>
      <c r="AL10" s="615" t="s">
        <v>1705</v>
      </c>
    </row>
    <row r="11" spans="1:38" s="284" customFormat="1" ht="15.95" customHeight="1">
      <c r="A11" s="246" t="s">
        <v>1583</v>
      </c>
      <c r="B11" s="247">
        <v>43727</v>
      </c>
      <c r="C11" s="330" t="str">
        <f t="shared" si="0"/>
        <v>*PDR1910-0119*</v>
      </c>
      <c r="D11" s="592" t="s">
        <v>1917</v>
      </c>
      <c r="E11" s="246" t="s">
        <v>1918</v>
      </c>
      <c r="F11" s="246"/>
      <c r="G11" s="498" t="s">
        <v>1254</v>
      </c>
      <c r="H11" s="250" t="s">
        <v>1570</v>
      </c>
      <c r="I11" s="248" t="s">
        <v>1252</v>
      </c>
      <c r="J11" s="611">
        <v>1700</v>
      </c>
      <c r="K11" s="247">
        <v>22920</v>
      </c>
      <c r="L11" s="250" t="s">
        <v>1919</v>
      </c>
      <c r="M11" s="250" t="s">
        <v>1754</v>
      </c>
      <c r="N11" s="592">
        <v>1476</v>
      </c>
      <c r="O11" s="592" t="s">
        <v>1181</v>
      </c>
      <c r="P11" s="248"/>
      <c r="Q11" s="248"/>
      <c r="R11" s="247">
        <v>43735</v>
      </c>
      <c r="S11" s="246">
        <v>1700</v>
      </c>
      <c r="T11" s="246"/>
      <c r="U11" s="246" t="s">
        <v>2041</v>
      </c>
      <c r="V11" s="543">
        <v>1700</v>
      </c>
      <c r="W11" s="249"/>
      <c r="X11" s="503" t="s">
        <v>1496</v>
      </c>
      <c r="Y11" s="250" t="s">
        <v>112</v>
      </c>
      <c r="Z11" s="592">
        <v>450</v>
      </c>
      <c r="AA11" s="251">
        <v>1237</v>
      </c>
      <c r="AB11" s="354">
        <f t="shared" si="1"/>
        <v>84</v>
      </c>
      <c r="AC11" s="354">
        <f t="shared" si="2"/>
        <v>377.57142857142856</v>
      </c>
      <c r="AD11" s="364">
        <f t="shared" si="3"/>
        <v>14.292857142857143</v>
      </c>
      <c r="AE11" s="365">
        <f t="shared" si="4"/>
        <v>14</v>
      </c>
      <c r="AF11" s="364">
        <f t="shared" si="5"/>
        <v>14.175714285714285</v>
      </c>
      <c r="AG11" s="245" t="s">
        <v>1243</v>
      </c>
      <c r="AH11" s="282" t="s">
        <v>2</v>
      </c>
      <c r="AI11" s="281">
        <v>50</v>
      </c>
      <c r="AJ11" s="281">
        <v>50</v>
      </c>
      <c r="AK11" s="281">
        <v>10</v>
      </c>
      <c r="AL11" s="281" t="s">
        <v>1755</v>
      </c>
    </row>
    <row r="12" spans="1:38" s="284" customFormat="1" ht="15.95" customHeight="1">
      <c r="A12" s="246" t="s">
        <v>1583</v>
      </c>
      <c r="B12" s="247">
        <v>43727</v>
      </c>
      <c r="C12" s="330" t="str">
        <f t="shared" si="0"/>
        <v>*PDR1910-0120*</v>
      </c>
      <c r="D12" s="592" t="s">
        <v>1920</v>
      </c>
      <c r="E12" s="246" t="s">
        <v>1918</v>
      </c>
      <c r="F12" s="246"/>
      <c r="G12" s="498" t="s">
        <v>1821</v>
      </c>
      <c r="H12" s="250" t="s">
        <v>1570</v>
      </c>
      <c r="I12" s="248" t="s">
        <v>1820</v>
      </c>
      <c r="J12" s="611">
        <v>1900</v>
      </c>
      <c r="K12" s="247">
        <v>22920</v>
      </c>
      <c r="L12" s="250" t="s">
        <v>1921</v>
      </c>
      <c r="M12" s="250" t="s">
        <v>1819</v>
      </c>
      <c r="N12" s="592">
        <v>1476</v>
      </c>
      <c r="O12" s="592" t="s">
        <v>1181</v>
      </c>
      <c r="P12" s="248"/>
      <c r="Q12" s="248"/>
      <c r="R12" s="247">
        <v>43735</v>
      </c>
      <c r="S12" s="246">
        <v>1900</v>
      </c>
      <c r="T12" s="246"/>
      <c r="U12" s="246" t="s">
        <v>2042</v>
      </c>
      <c r="V12" s="543">
        <v>1900</v>
      </c>
      <c r="W12" s="249"/>
      <c r="X12" s="503" t="s">
        <v>1496</v>
      </c>
      <c r="Y12" s="250" t="s">
        <v>112</v>
      </c>
      <c r="Z12" s="592">
        <v>475</v>
      </c>
      <c r="AA12" s="251">
        <v>1443</v>
      </c>
      <c r="AB12" s="354">
        <f t="shared" si="1"/>
        <v>88</v>
      </c>
      <c r="AC12" s="354">
        <f t="shared" si="2"/>
        <v>465.57142857142856</v>
      </c>
      <c r="AD12" s="364">
        <f t="shared" si="3"/>
        <v>15.759523809523809</v>
      </c>
      <c r="AE12" s="365">
        <f t="shared" si="4"/>
        <v>15</v>
      </c>
      <c r="AF12" s="364">
        <f t="shared" si="5"/>
        <v>15.455714285714286</v>
      </c>
      <c r="AG12" s="245" t="s">
        <v>1243</v>
      </c>
      <c r="AH12" s="282" t="s">
        <v>2</v>
      </c>
      <c r="AI12" s="281">
        <v>50</v>
      </c>
      <c r="AJ12" s="281">
        <v>50</v>
      </c>
      <c r="AK12" s="281">
        <v>10</v>
      </c>
      <c r="AL12" s="281" t="s">
        <v>1818</v>
      </c>
    </row>
    <row r="13" spans="1:38" s="284" customFormat="1" ht="15.95" customHeight="1">
      <c r="A13" s="246" t="s">
        <v>1583</v>
      </c>
      <c r="B13" s="247">
        <v>43727</v>
      </c>
      <c r="C13" s="330" t="str">
        <f t="shared" si="0"/>
        <v>*PDR1910-0121*</v>
      </c>
      <c r="D13" s="592" t="s">
        <v>1922</v>
      </c>
      <c r="E13" s="246" t="s">
        <v>1918</v>
      </c>
      <c r="F13" s="246"/>
      <c r="G13" s="498" t="s">
        <v>1817</v>
      </c>
      <c r="H13" s="250" t="s">
        <v>1570</v>
      </c>
      <c r="I13" s="248" t="s">
        <v>1816</v>
      </c>
      <c r="J13" s="611">
        <v>1700</v>
      </c>
      <c r="K13" s="247">
        <v>22920</v>
      </c>
      <c r="L13" s="250" t="s">
        <v>1815</v>
      </c>
      <c r="M13" s="250" t="s">
        <v>1814</v>
      </c>
      <c r="N13" s="592">
        <v>1476</v>
      </c>
      <c r="O13" s="592" t="s">
        <v>1181</v>
      </c>
      <c r="P13" s="248"/>
      <c r="Q13" s="248"/>
      <c r="R13" s="247">
        <v>43735</v>
      </c>
      <c r="S13" s="246">
        <v>1700</v>
      </c>
      <c r="T13" s="246"/>
      <c r="U13" s="246" t="s">
        <v>2043</v>
      </c>
      <c r="V13" s="543">
        <v>1700</v>
      </c>
      <c r="W13" s="249"/>
      <c r="X13" s="503" t="s">
        <v>1496</v>
      </c>
      <c r="Y13" s="250" t="s">
        <v>112</v>
      </c>
      <c r="Z13" s="592">
        <v>513</v>
      </c>
      <c r="AA13" s="251">
        <v>1533</v>
      </c>
      <c r="AB13" s="354">
        <f t="shared" si="1"/>
        <v>84</v>
      </c>
      <c r="AC13" s="354">
        <f t="shared" si="2"/>
        <v>549.57142857142856</v>
      </c>
      <c r="AD13" s="364">
        <f t="shared" si="3"/>
        <v>17.159523809523812</v>
      </c>
      <c r="AE13" s="365">
        <f t="shared" si="4"/>
        <v>17</v>
      </c>
      <c r="AF13" s="364">
        <f t="shared" si="5"/>
        <v>17.095714285714287</v>
      </c>
      <c r="AG13" s="245" t="s">
        <v>1243</v>
      </c>
      <c r="AH13" s="282" t="s">
        <v>2</v>
      </c>
      <c r="AI13" s="281">
        <v>50</v>
      </c>
      <c r="AJ13" s="281">
        <v>50</v>
      </c>
      <c r="AK13" s="281">
        <v>10</v>
      </c>
      <c r="AL13" s="281" t="s">
        <v>1813</v>
      </c>
    </row>
    <row r="14" spans="1:38" s="404" customFormat="1" ht="19.5" customHeight="1">
      <c r="A14" s="373"/>
      <c r="B14" s="373"/>
      <c r="C14" s="372"/>
      <c r="D14" s="648"/>
      <c r="E14" s="373"/>
      <c r="F14" s="373"/>
      <c r="G14" s="648"/>
      <c r="H14" s="368"/>
      <c r="I14" s="368"/>
      <c r="J14" s="373"/>
      <c r="K14" s="372"/>
      <c r="L14" s="368" t="s">
        <v>210</v>
      </c>
      <c r="M14" s="377"/>
      <c r="N14" s="648"/>
      <c r="O14" s="648"/>
      <c r="P14" s="368"/>
      <c r="Q14" s="368"/>
      <c r="R14" s="372"/>
      <c r="S14" s="373"/>
      <c r="T14" s="373"/>
      <c r="U14" s="373"/>
      <c r="V14" s="373"/>
      <c r="W14" s="564"/>
      <c r="X14" s="373"/>
      <c r="Y14" s="377"/>
      <c r="Z14" s="652"/>
      <c r="AA14" s="378"/>
      <c r="AB14" s="354">
        <f t="shared" ref="AB14" si="6">S14/AI14+AJ14</f>
        <v>60</v>
      </c>
      <c r="AC14" s="354">
        <f t="shared" ref="AC14" si="7">AB14+AC13</f>
        <v>609.57142857142856</v>
      </c>
      <c r="AD14" s="364">
        <f t="shared" ref="AD14" si="8">(8+(AC14/60))</f>
        <v>18.159523809523812</v>
      </c>
      <c r="AE14" s="365">
        <f t="shared" ref="AE14" si="9">FLOOR(AD14,1)</f>
        <v>18</v>
      </c>
      <c r="AF14" s="364">
        <f t="shared" ref="AF14" si="10">(AE14+((AD14-AE14)*60*0.01))</f>
        <v>18.095714285714287</v>
      </c>
      <c r="AG14" s="379"/>
      <c r="AH14" s="401"/>
      <c r="AI14" s="281">
        <v>35</v>
      </c>
      <c r="AJ14" s="281">
        <v>60</v>
      </c>
      <c r="AK14" s="396"/>
      <c r="AL14" s="401"/>
    </row>
    <row r="15" spans="1:38" s="404" customFormat="1">
      <c r="A15" s="373"/>
      <c r="B15" s="373"/>
      <c r="C15" s="372"/>
      <c r="D15" s="380"/>
      <c r="E15" s="380"/>
      <c r="F15" s="380"/>
      <c r="G15" s="380"/>
      <c r="H15" s="381"/>
      <c r="I15" s="381"/>
      <c r="J15" s="373"/>
      <c r="K15" s="372"/>
      <c r="L15" s="381"/>
      <c r="M15" s="381"/>
      <c r="N15" s="381"/>
      <c r="O15" s="402"/>
      <c r="P15" s="383"/>
      <c r="Q15" s="383"/>
      <c r="R15" s="372"/>
      <c r="S15" s="373"/>
      <c r="T15" s="384"/>
      <c r="U15" s="373"/>
      <c r="V15" s="373"/>
      <c r="W15" s="373"/>
      <c r="X15" s="380"/>
      <c r="Y15" s="381"/>
      <c r="Z15" s="385"/>
      <c r="AA15" s="382"/>
      <c r="AB15" s="386"/>
      <c r="AC15" s="386"/>
      <c r="AD15" s="379"/>
      <c r="AE15" s="387"/>
      <c r="AF15" s="379"/>
      <c r="AG15" s="401"/>
      <c r="AH15" s="403"/>
      <c r="AI15" s="396"/>
      <c r="AJ15" s="396"/>
      <c r="AK15" s="396"/>
      <c r="AL15" s="401"/>
    </row>
    <row r="16" spans="1:38" s="404" customFormat="1">
      <c r="A16" s="373"/>
      <c r="B16" s="373"/>
      <c r="C16" s="372"/>
      <c r="D16" s="380"/>
      <c r="E16" s="380"/>
      <c r="F16" s="380"/>
      <c r="G16" s="380"/>
      <c r="H16" s="381"/>
      <c r="I16" s="381"/>
      <c r="J16" s="373"/>
      <c r="K16" s="372"/>
      <c r="L16" s="381"/>
      <c r="M16" s="381"/>
      <c r="N16" s="381"/>
      <c r="O16" s="402"/>
      <c r="P16" s="383"/>
      <c r="Q16" s="383"/>
      <c r="R16" s="372"/>
      <c r="S16" s="373"/>
      <c r="T16" s="384"/>
      <c r="U16" s="373"/>
      <c r="V16" s="373"/>
      <c r="W16" s="373"/>
      <c r="X16" s="380"/>
      <c r="Y16" s="381"/>
      <c r="Z16" s="385"/>
      <c r="AA16" s="382"/>
      <c r="AB16" s="386"/>
      <c r="AC16" s="386"/>
      <c r="AD16" s="379"/>
      <c r="AE16" s="387"/>
      <c r="AF16" s="379"/>
      <c r="AG16" s="401"/>
      <c r="AH16" s="403"/>
      <c r="AI16" s="396"/>
      <c r="AJ16" s="396"/>
      <c r="AK16" s="396"/>
      <c r="AL16" s="401"/>
    </row>
    <row r="17" spans="1:184" s="404" customFormat="1">
      <c r="A17" s="373"/>
      <c r="B17" s="373"/>
      <c r="C17" s="372"/>
      <c r="D17" s="648"/>
      <c r="E17" s="373"/>
      <c r="F17" s="373"/>
      <c r="G17" s="373"/>
      <c r="H17" s="368"/>
      <c r="I17" s="368"/>
      <c r="J17" s="373">
        <f>SUM(J8:J16)</f>
        <v>12300</v>
      </c>
      <c r="K17" s="372"/>
      <c r="L17" s="368"/>
      <c r="M17" s="648"/>
      <c r="N17" s="368"/>
      <c r="O17" s="648"/>
      <c r="P17" s="368"/>
      <c r="Q17" s="368"/>
      <c r="R17" s="372"/>
      <c r="S17" s="373">
        <f>SUM(S7:S16)</f>
        <v>12300</v>
      </c>
      <c r="T17" s="373"/>
      <c r="U17" s="373"/>
      <c r="V17" s="373"/>
      <c r="W17" s="373"/>
      <c r="X17" s="373"/>
      <c r="Y17" s="377"/>
      <c r="Z17" s="648"/>
      <c r="AA17" s="378"/>
      <c r="AB17" s="386">
        <f>SUM(AB7:AB16)</f>
        <v>609.57142857142856</v>
      </c>
      <c r="AC17" s="386"/>
      <c r="AD17" s="379"/>
      <c r="AE17" s="387"/>
      <c r="AF17" s="386">
        <f>AB17/60</f>
        <v>10.15952380952381</v>
      </c>
      <c r="AG17" s="379"/>
      <c r="AH17" s="405"/>
      <c r="AI17" s="426"/>
      <c r="AJ17" s="402"/>
      <c r="AK17" s="402"/>
      <c r="AL17" s="389"/>
      <c r="GB17" s="470"/>
    </row>
    <row r="18" spans="1:184">
      <c r="A18" s="647"/>
      <c r="B18" s="647"/>
      <c r="L18" s="471"/>
      <c r="M18" s="391"/>
      <c r="N18" s="391"/>
      <c r="O18" s="391"/>
      <c r="P18" s="391"/>
      <c r="Q18" s="391"/>
      <c r="R18" s="391"/>
      <c r="S18" s="391"/>
      <c r="T18" s="391"/>
      <c r="U18" s="391"/>
      <c r="V18" s="391"/>
      <c r="W18" s="391"/>
      <c r="Y18" s="647"/>
      <c r="Z18" s="647"/>
      <c r="AA18" s="647"/>
      <c r="AJ18" s="346"/>
      <c r="AK18" s="427"/>
    </row>
    <row r="19" spans="1:184">
      <c r="S19" s="346"/>
      <c r="T19" s="346"/>
      <c r="U19" s="346"/>
      <c r="V19" s="472"/>
      <c r="W19" s="472"/>
      <c r="Z19" s="640" t="s">
        <v>1645</v>
      </c>
      <c r="AJ19" s="346"/>
      <c r="AK19" s="427"/>
    </row>
    <row r="20" spans="1:184">
      <c r="I20" s="431" t="s">
        <v>455</v>
      </c>
      <c r="R20" s="431" t="s">
        <v>457</v>
      </c>
      <c r="AJ20" s="346"/>
      <c r="AK20" s="427"/>
      <c r="AM20" s="346"/>
      <c r="AN20" s="346"/>
    </row>
    <row r="21" spans="1:184" s="647" customFormat="1">
      <c r="I21" s="906"/>
      <c r="J21" s="906"/>
      <c r="R21" s="906" t="s">
        <v>61</v>
      </c>
      <c r="S21" s="906"/>
      <c r="T21" s="906"/>
      <c r="U21" s="906"/>
      <c r="V21" s="906"/>
      <c r="W21" s="906"/>
      <c r="X21" s="906"/>
      <c r="Y21" s="473"/>
      <c r="Z21" s="473"/>
      <c r="AA21" s="473"/>
      <c r="AH21" s="447"/>
      <c r="AJ21" s="441"/>
      <c r="AK21" s="427"/>
      <c r="AL21" s="441"/>
      <c r="AM21" s="441"/>
    </row>
    <row r="22" spans="1:184">
      <c r="A22" s="431"/>
      <c r="B22" s="431"/>
      <c r="C22" s="431"/>
      <c r="I22" s="431" t="s">
        <v>456</v>
      </c>
      <c r="M22" s="431"/>
      <c r="T22" s="431"/>
      <c r="AJ22" s="346"/>
      <c r="AK22" s="427"/>
      <c r="AM22" s="346"/>
      <c r="AN22" s="346"/>
    </row>
    <row r="23" spans="1:184">
      <c r="AJ23" s="346"/>
      <c r="AK23" s="427"/>
    </row>
    <row r="24" spans="1:184">
      <c r="AJ24" s="346"/>
      <c r="AK24" s="427"/>
    </row>
    <row r="25" spans="1:184">
      <c r="AJ25" s="346"/>
      <c r="AK25" s="427"/>
    </row>
    <row r="26" spans="1:184">
      <c r="AJ26" s="346"/>
      <c r="AK26" s="427"/>
    </row>
    <row r="30" spans="1:184">
      <c r="AK30" s="647"/>
    </row>
    <row r="31" spans="1:184">
      <c r="AH31" s="388"/>
    </row>
    <row r="32" spans="1:184">
      <c r="AH32" s="388"/>
    </row>
    <row r="33" spans="34:34">
      <c r="AH33" s="388"/>
    </row>
    <row r="34" spans="34:34">
      <c r="AH34" s="388"/>
    </row>
    <row r="35" spans="34:34">
      <c r="AH35" s="388"/>
    </row>
    <row r="36" spans="34:34">
      <c r="AH36" s="388"/>
    </row>
  </sheetData>
  <mergeCells count="8">
    <mergeCell ref="AL5:AL7"/>
    <mergeCell ref="I21:J21"/>
    <mergeCell ref="R21:X21"/>
    <mergeCell ref="A2:AA2"/>
    <mergeCell ref="H4:H5"/>
    <mergeCell ref="I4:I5"/>
    <mergeCell ref="O4:Q4"/>
    <mergeCell ref="Z4:AA4"/>
  </mergeCells>
  <conditionalFormatting sqref="AY15:AZ16 BH15:BH16 AP15:AS16 AA15:AA16 AG15:AG16">
    <cfRule type="duplicateValues" dxfId="1094" priority="39" stopIfTrue="1"/>
  </conditionalFormatting>
  <conditionalFormatting sqref="AY15:AZ16 BH15:BH16 AP15:AS16 AA15:AA16 AG15:AG16">
    <cfRule type="duplicateValues" dxfId="1093" priority="37" stopIfTrue="1"/>
    <cfRule type="duplicateValues" dxfId="1092" priority="38" stopIfTrue="1"/>
  </conditionalFormatting>
  <conditionalFormatting sqref="BI15:BI16">
    <cfRule type="duplicateValues" dxfId="1091" priority="36" stopIfTrue="1"/>
  </conditionalFormatting>
  <conditionalFormatting sqref="BI15:BI16">
    <cfRule type="duplicateValues" dxfId="1090" priority="34" stopIfTrue="1"/>
    <cfRule type="duplicateValues" dxfId="1089" priority="35" stopIfTrue="1"/>
  </conditionalFormatting>
  <conditionalFormatting sqref="D14">
    <cfRule type="duplicateValues" dxfId="1088" priority="33" stopIfTrue="1"/>
  </conditionalFormatting>
  <conditionalFormatting sqref="D14">
    <cfRule type="duplicateValues" dxfId="1087" priority="31" stopIfTrue="1"/>
    <cfRule type="duplicateValues" dxfId="1086" priority="32" stopIfTrue="1"/>
  </conditionalFormatting>
  <conditionalFormatting sqref="D8">
    <cfRule type="duplicateValues" dxfId="1085" priority="16" stopIfTrue="1"/>
  </conditionalFormatting>
  <conditionalFormatting sqref="D8">
    <cfRule type="duplicateValues" dxfId="1084" priority="17" stopIfTrue="1"/>
    <cfRule type="duplicateValues" dxfId="1083" priority="18" stopIfTrue="1"/>
  </conditionalFormatting>
  <conditionalFormatting sqref="D9">
    <cfRule type="duplicateValues" dxfId="1082" priority="13" stopIfTrue="1"/>
  </conditionalFormatting>
  <conditionalFormatting sqref="D9">
    <cfRule type="duplicateValues" dxfId="1081" priority="14" stopIfTrue="1"/>
    <cfRule type="duplicateValues" dxfId="1080" priority="15" stopIfTrue="1"/>
  </conditionalFormatting>
  <conditionalFormatting sqref="D10">
    <cfRule type="duplicateValues" dxfId="1079" priority="7" stopIfTrue="1"/>
  </conditionalFormatting>
  <conditionalFormatting sqref="D10">
    <cfRule type="duplicateValues" dxfId="1078" priority="8" stopIfTrue="1"/>
    <cfRule type="duplicateValues" dxfId="1077" priority="9" stopIfTrue="1"/>
  </conditionalFormatting>
  <conditionalFormatting sqref="D11:D13">
    <cfRule type="duplicateValues" dxfId="1076" priority="4" stopIfTrue="1"/>
  </conditionalFormatting>
  <conditionalFormatting sqref="D11:D13">
    <cfRule type="duplicateValues" dxfId="1075" priority="5" stopIfTrue="1"/>
    <cfRule type="duplicateValues" dxfId="1074" priority="6" stopIfTrue="1"/>
  </conditionalFormatting>
  <printOptions horizontalCentered="1"/>
  <pageMargins left="0" right="0" top="0" bottom="0" header="0.31496062992125984" footer="0.31496062992125984"/>
  <pageSetup paperSize="120" scale="64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42"/>
  <sheetViews>
    <sheetView zoomScale="110" zoomScaleNormal="110" workbookViewId="0">
      <selection activeCell="M12" sqref="M12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6.5703125" style="388" customWidth="1"/>
    <col min="9" max="9" width="25.85546875" style="388" customWidth="1"/>
    <col min="10" max="10" width="5.85546875" style="388" customWidth="1"/>
    <col min="11" max="11" width="6.5703125" style="388" customWidth="1"/>
    <col min="12" max="12" width="26" style="388" customWidth="1"/>
    <col min="13" max="13" width="9.85546875" style="388" customWidth="1"/>
    <col min="14" max="14" width="10.140625" style="388" customWidth="1"/>
    <col min="15" max="15" width="3.42578125" style="388" customWidth="1"/>
    <col min="16" max="16" width="3.28515625" style="388" customWidth="1"/>
    <col min="17" max="17" width="5.28515625" style="388" customWidth="1"/>
    <col min="18" max="18" width="6.140625" style="388" customWidth="1"/>
    <col min="19" max="19" width="5.85546875" style="388" customWidth="1"/>
    <col min="20" max="20" width="9.28515625" style="388" hidden="1" customWidth="1"/>
    <col min="21" max="21" width="7.42578125" style="388" customWidth="1"/>
    <col min="22" max="22" width="11" style="388" customWidth="1"/>
    <col min="23" max="23" width="3.5703125" style="388" hidden="1" customWidth="1"/>
    <col min="24" max="24" width="4.85546875" style="388" customWidth="1"/>
    <col min="25" max="25" width="19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5.85546875" style="431" customWidth="1"/>
    <col min="35" max="35" width="4.7109375" style="388" customWidth="1"/>
    <col min="36" max="37" width="4.140625" style="388" customWidth="1"/>
    <col min="38" max="38" width="53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1927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644" t="s">
        <v>1238</v>
      </c>
      <c r="F4" s="644"/>
      <c r="G4" s="644"/>
      <c r="H4" s="909" t="s">
        <v>15</v>
      </c>
      <c r="I4" s="903" t="s">
        <v>16</v>
      </c>
      <c r="J4" s="346" t="s">
        <v>17</v>
      </c>
      <c r="K4" s="347" t="s">
        <v>18</v>
      </c>
      <c r="L4" s="648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45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48" t="s">
        <v>30</v>
      </c>
      <c r="P5" s="648" t="s">
        <v>31</v>
      </c>
      <c r="Q5" s="648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49" t="s">
        <v>34</v>
      </c>
      <c r="Z5" s="649" t="s">
        <v>42</v>
      </c>
      <c r="AA5" s="649" t="s">
        <v>43</v>
      </c>
      <c r="AB5" s="350" t="s">
        <v>49</v>
      </c>
      <c r="AC5" s="451"/>
      <c r="AD5" s="451"/>
      <c r="AE5" s="452"/>
      <c r="AF5" s="464"/>
      <c r="AG5" s="646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46"/>
      <c r="AH6" s="394"/>
      <c r="AJ6" s="648"/>
      <c r="AK6" s="466"/>
      <c r="AL6" s="904"/>
    </row>
    <row r="7" spans="1:38" s="404" customFormat="1" ht="12" customHeight="1" thickTop="1">
      <c r="A7" s="359"/>
      <c r="B7" s="359"/>
      <c r="C7" s="360"/>
      <c r="D7" s="644"/>
      <c r="E7" s="359"/>
      <c r="F7" s="359"/>
      <c r="G7" s="359"/>
      <c r="H7" s="361"/>
      <c r="I7" s="361"/>
      <c r="J7" s="359"/>
      <c r="K7" s="360"/>
      <c r="L7" s="361" t="s">
        <v>1</v>
      </c>
      <c r="M7" s="644"/>
      <c r="N7" s="361"/>
      <c r="O7" s="644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44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84" customFormat="1" ht="20.100000000000001" customHeight="1">
      <c r="A8" s="246" t="s">
        <v>1582</v>
      </c>
      <c r="B8" s="247">
        <v>43727</v>
      </c>
      <c r="C8" s="330" t="str">
        <f t="shared" ref="C8:C19" si="0">"*"&amp;D8&amp;"*"</f>
        <v>*PDR1910-0119*</v>
      </c>
      <c r="D8" s="592" t="s">
        <v>1917</v>
      </c>
      <c r="E8" s="246" t="s">
        <v>1918</v>
      </c>
      <c r="F8" s="246"/>
      <c r="G8" s="498" t="s">
        <v>1254</v>
      </c>
      <c r="H8" s="250" t="s">
        <v>1570</v>
      </c>
      <c r="I8" s="248" t="s">
        <v>1252</v>
      </c>
      <c r="J8" s="611">
        <v>1700</v>
      </c>
      <c r="K8" s="247">
        <v>22920</v>
      </c>
      <c r="L8" s="250" t="s">
        <v>1919</v>
      </c>
      <c r="M8" s="250" t="s">
        <v>1754</v>
      </c>
      <c r="N8" s="592">
        <v>1476</v>
      </c>
      <c r="O8" s="592" t="s">
        <v>1181</v>
      </c>
      <c r="P8" s="248"/>
      <c r="Q8" s="248"/>
      <c r="R8" s="247">
        <v>43735</v>
      </c>
      <c r="S8" s="246">
        <v>1700</v>
      </c>
      <c r="T8" s="246"/>
      <c r="U8" s="246" t="s">
        <v>2041</v>
      </c>
      <c r="V8" s="543">
        <v>1700</v>
      </c>
      <c r="W8" s="249"/>
      <c r="X8" s="503" t="s">
        <v>1496</v>
      </c>
      <c r="Y8" s="500" t="s">
        <v>112</v>
      </c>
      <c r="Z8" s="592">
        <v>450</v>
      </c>
      <c r="AA8" s="251">
        <v>1237</v>
      </c>
      <c r="AB8" s="386">
        <f t="shared" ref="AB8:AB20" si="1">S8/AI8+AJ8</f>
        <v>49</v>
      </c>
      <c r="AC8" s="386">
        <f t="shared" ref="AC8:AC20" si="2">AB8+AC7</f>
        <v>49</v>
      </c>
      <c r="AD8" s="379">
        <f t="shared" ref="AD8:AD20" si="3">(8+(AC8/60))</f>
        <v>8.8166666666666664</v>
      </c>
      <c r="AE8" s="387">
        <f t="shared" ref="AE8:AE20" si="4">FLOOR(AD8,1)</f>
        <v>8</v>
      </c>
      <c r="AF8" s="379">
        <f t="shared" ref="AF8:AF20" si="5">(AE8+((AD8-AE8)*60*0.01))</f>
        <v>8.49</v>
      </c>
      <c r="AG8" s="245" t="s">
        <v>1243</v>
      </c>
      <c r="AH8" s="282" t="s">
        <v>2</v>
      </c>
      <c r="AI8" s="281">
        <v>50</v>
      </c>
      <c r="AJ8" s="281">
        <v>15</v>
      </c>
      <c r="AK8" s="623">
        <v>10</v>
      </c>
      <c r="AL8" s="281" t="s">
        <v>1755</v>
      </c>
    </row>
    <row r="9" spans="1:38" s="284" customFormat="1" ht="20.100000000000001" customHeight="1">
      <c r="A9" s="246" t="s">
        <v>1582</v>
      </c>
      <c r="B9" s="247">
        <v>43727</v>
      </c>
      <c r="C9" s="330" t="str">
        <f t="shared" si="0"/>
        <v>*PDR1910-0120*</v>
      </c>
      <c r="D9" s="592" t="s">
        <v>1920</v>
      </c>
      <c r="E9" s="246" t="s">
        <v>1918</v>
      </c>
      <c r="F9" s="246"/>
      <c r="G9" s="498" t="s">
        <v>1821</v>
      </c>
      <c r="H9" s="250" t="s">
        <v>1570</v>
      </c>
      <c r="I9" s="248" t="s">
        <v>1820</v>
      </c>
      <c r="J9" s="611">
        <v>1900</v>
      </c>
      <c r="K9" s="247">
        <v>22920</v>
      </c>
      <c r="L9" s="250" t="s">
        <v>1921</v>
      </c>
      <c r="M9" s="250" t="s">
        <v>1819</v>
      </c>
      <c r="N9" s="592">
        <v>1476</v>
      </c>
      <c r="O9" s="592" t="s">
        <v>1181</v>
      </c>
      <c r="P9" s="248"/>
      <c r="Q9" s="248"/>
      <c r="R9" s="247">
        <v>43735</v>
      </c>
      <c r="S9" s="246">
        <v>1900</v>
      </c>
      <c r="T9" s="246"/>
      <c r="U9" s="246" t="s">
        <v>2042</v>
      </c>
      <c r="V9" s="543">
        <v>1900</v>
      </c>
      <c r="W9" s="249"/>
      <c r="X9" s="503" t="s">
        <v>1496</v>
      </c>
      <c r="Y9" s="500" t="s">
        <v>112</v>
      </c>
      <c r="Z9" s="592">
        <v>475</v>
      </c>
      <c r="AA9" s="251">
        <v>1443</v>
      </c>
      <c r="AB9" s="386">
        <f t="shared" si="1"/>
        <v>53</v>
      </c>
      <c r="AC9" s="386">
        <f t="shared" si="2"/>
        <v>102</v>
      </c>
      <c r="AD9" s="379">
        <f t="shared" si="3"/>
        <v>9.6999999999999993</v>
      </c>
      <c r="AE9" s="387">
        <f t="shared" si="4"/>
        <v>9</v>
      </c>
      <c r="AF9" s="379">
        <f t="shared" si="5"/>
        <v>9.42</v>
      </c>
      <c r="AG9" s="245" t="s">
        <v>1243</v>
      </c>
      <c r="AH9" s="282" t="s">
        <v>2</v>
      </c>
      <c r="AI9" s="281">
        <v>50</v>
      </c>
      <c r="AJ9" s="281">
        <v>15</v>
      </c>
      <c r="AK9" s="623">
        <v>10</v>
      </c>
      <c r="AL9" s="281" t="s">
        <v>1818</v>
      </c>
    </row>
    <row r="10" spans="1:38" s="284" customFormat="1" ht="20.100000000000001" customHeight="1">
      <c r="A10" s="246" t="s">
        <v>1582</v>
      </c>
      <c r="B10" s="247">
        <v>43727</v>
      </c>
      <c r="C10" s="330" t="str">
        <f t="shared" si="0"/>
        <v>*PDR1910-0121*</v>
      </c>
      <c r="D10" s="592" t="s">
        <v>1922</v>
      </c>
      <c r="E10" s="246" t="s">
        <v>1918</v>
      </c>
      <c r="F10" s="246"/>
      <c r="G10" s="498" t="s">
        <v>1817</v>
      </c>
      <c r="H10" s="250" t="s">
        <v>1570</v>
      </c>
      <c r="I10" s="248" t="s">
        <v>1816</v>
      </c>
      <c r="J10" s="611">
        <v>1700</v>
      </c>
      <c r="K10" s="247">
        <v>22920</v>
      </c>
      <c r="L10" s="250" t="s">
        <v>1815</v>
      </c>
      <c r="M10" s="250" t="s">
        <v>1814</v>
      </c>
      <c r="N10" s="592">
        <v>1476</v>
      </c>
      <c r="O10" s="592" t="s">
        <v>1181</v>
      </c>
      <c r="P10" s="248"/>
      <c r="Q10" s="248"/>
      <c r="R10" s="247">
        <v>43735</v>
      </c>
      <c r="S10" s="246">
        <v>1700</v>
      </c>
      <c r="T10" s="246"/>
      <c r="U10" s="246" t="s">
        <v>2043</v>
      </c>
      <c r="V10" s="543">
        <v>1700</v>
      </c>
      <c r="W10" s="249"/>
      <c r="X10" s="503" t="s">
        <v>1496</v>
      </c>
      <c r="Y10" s="500" t="s">
        <v>112</v>
      </c>
      <c r="Z10" s="592">
        <v>513</v>
      </c>
      <c r="AA10" s="251">
        <v>1533</v>
      </c>
      <c r="AB10" s="386">
        <f t="shared" si="1"/>
        <v>49</v>
      </c>
      <c r="AC10" s="386">
        <f t="shared" si="2"/>
        <v>151</v>
      </c>
      <c r="AD10" s="379">
        <f t="shared" si="3"/>
        <v>10.516666666666666</v>
      </c>
      <c r="AE10" s="387">
        <f t="shared" si="4"/>
        <v>10</v>
      </c>
      <c r="AF10" s="379">
        <f t="shared" si="5"/>
        <v>10.309999999999999</v>
      </c>
      <c r="AG10" s="245" t="s">
        <v>1243</v>
      </c>
      <c r="AH10" s="282" t="s">
        <v>2</v>
      </c>
      <c r="AI10" s="281">
        <v>50</v>
      </c>
      <c r="AJ10" s="281">
        <v>15</v>
      </c>
      <c r="AK10" s="623">
        <v>10</v>
      </c>
      <c r="AL10" s="281" t="s">
        <v>1813</v>
      </c>
    </row>
    <row r="11" spans="1:38" s="284" customFormat="1" ht="20.100000000000001" customHeight="1">
      <c r="A11" s="246">
        <v>40</v>
      </c>
      <c r="B11" s="247">
        <v>43725</v>
      </c>
      <c r="C11" s="330" t="str">
        <f t="shared" si="0"/>
        <v>*PDR1910-0098*</v>
      </c>
      <c r="D11" s="592" t="s">
        <v>1909</v>
      </c>
      <c r="E11" s="246" t="s">
        <v>1903</v>
      </c>
      <c r="F11" s="246"/>
      <c r="G11" s="498" t="s">
        <v>1855</v>
      </c>
      <c r="H11" s="250" t="s">
        <v>1248</v>
      </c>
      <c r="I11" s="248" t="s">
        <v>1854</v>
      </c>
      <c r="J11" s="611">
        <v>2000</v>
      </c>
      <c r="K11" s="247">
        <v>43738</v>
      </c>
      <c r="L11" s="250" t="s">
        <v>1392</v>
      </c>
      <c r="M11" s="250" t="s">
        <v>1853</v>
      </c>
      <c r="N11" s="592" t="s">
        <v>1386</v>
      </c>
      <c r="O11" s="592" t="s">
        <v>1181</v>
      </c>
      <c r="P11" s="248"/>
      <c r="Q11" s="248"/>
      <c r="R11" s="247">
        <v>43736</v>
      </c>
      <c r="S11" s="246">
        <v>2000</v>
      </c>
      <c r="T11" s="246"/>
      <c r="U11" s="246" t="s">
        <v>1887</v>
      </c>
      <c r="V11" s="543">
        <v>2000</v>
      </c>
      <c r="W11" s="249"/>
      <c r="X11" s="503" t="s">
        <v>1496</v>
      </c>
      <c r="Y11" s="500" t="s">
        <v>101</v>
      </c>
      <c r="Z11" s="592">
        <v>724</v>
      </c>
      <c r="AA11" s="251">
        <v>1915</v>
      </c>
      <c r="AB11" s="386">
        <f t="shared" si="1"/>
        <v>107.14285714285714</v>
      </c>
      <c r="AC11" s="386">
        <f t="shared" si="2"/>
        <v>258.14285714285711</v>
      </c>
      <c r="AD11" s="379">
        <f t="shared" si="3"/>
        <v>12.302380952380952</v>
      </c>
      <c r="AE11" s="387">
        <f t="shared" si="4"/>
        <v>12</v>
      </c>
      <c r="AF11" s="379">
        <f t="shared" si="5"/>
        <v>12.181428571428571</v>
      </c>
      <c r="AG11" s="245" t="s">
        <v>1391</v>
      </c>
      <c r="AH11" s="282" t="s">
        <v>65</v>
      </c>
      <c r="AI11" s="281">
        <v>35</v>
      </c>
      <c r="AJ11" s="281">
        <v>50</v>
      </c>
      <c r="AK11" s="281">
        <v>5</v>
      </c>
      <c r="AL11" s="544" t="s">
        <v>1493</v>
      </c>
    </row>
    <row r="12" spans="1:38" s="638" customFormat="1" ht="20.100000000000001" customHeight="1">
      <c r="A12" s="624">
        <v>50</v>
      </c>
      <c r="B12" s="625">
        <v>43727</v>
      </c>
      <c r="C12" s="626" t="str">
        <f t="shared" si="0"/>
        <v>*PDR1910-0118*</v>
      </c>
      <c r="D12" s="627" t="s">
        <v>1924</v>
      </c>
      <c r="E12" s="624" t="s">
        <v>1923</v>
      </c>
      <c r="F12" s="624"/>
      <c r="G12" s="628" t="s">
        <v>1710</v>
      </c>
      <c r="H12" s="629" t="s">
        <v>1248</v>
      </c>
      <c r="I12" s="630" t="s">
        <v>1709</v>
      </c>
      <c r="J12" s="631">
        <v>500</v>
      </c>
      <c r="K12" s="625">
        <v>22921</v>
      </c>
      <c r="L12" s="629" t="s">
        <v>1581</v>
      </c>
      <c r="M12" s="629" t="s">
        <v>1708</v>
      </c>
      <c r="N12" s="627" t="s">
        <v>1167</v>
      </c>
      <c r="O12" s="627" t="s">
        <v>1181</v>
      </c>
      <c r="P12" s="630"/>
      <c r="Q12" s="630"/>
      <c r="R12" s="625">
        <v>43736</v>
      </c>
      <c r="S12" s="624">
        <v>500</v>
      </c>
      <c r="T12" s="624"/>
      <c r="U12" s="624" t="s">
        <v>2054</v>
      </c>
      <c r="V12" s="624" t="s">
        <v>1181</v>
      </c>
      <c r="W12" s="632"/>
      <c r="X12" s="633" t="s">
        <v>1496</v>
      </c>
      <c r="Y12" s="639" t="s">
        <v>120</v>
      </c>
      <c r="Z12" s="627">
        <v>849</v>
      </c>
      <c r="AA12" s="634">
        <v>2415</v>
      </c>
      <c r="AB12" s="668">
        <f t="shared" si="1"/>
        <v>60</v>
      </c>
      <c r="AC12" s="668">
        <f t="shared" si="2"/>
        <v>318.14285714285711</v>
      </c>
      <c r="AD12" s="669">
        <f t="shared" si="3"/>
        <v>13.302380952380952</v>
      </c>
      <c r="AE12" s="670">
        <f t="shared" si="4"/>
        <v>13</v>
      </c>
      <c r="AF12" s="669">
        <f t="shared" si="5"/>
        <v>13.181428571428571</v>
      </c>
      <c r="AG12" s="635" t="s">
        <v>1391</v>
      </c>
      <c r="AH12" s="636" t="s">
        <v>65</v>
      </c>
      <c r="AI12" s="637">
        <v>50</v>
      </c>
      <c r="AJ12" s="637">
        <v>50</v>
      </c>
      <c r="AK12" s="671" t="s">
        <v>1707</v>
      </c>
      <c r="AL12" s="642" t="s">
        <v>1705</v>
      </c>
    </row>
    <row r="13" spans="1:38" s="284" customFormat="1" ht="20.100000000000001" customHeight="1">
      <c r="A13" s="246">
        <v>60</v>
      </c>
      <c r="B13" s="247">
        <v>43732</v>
      </c>
      <c r="C13" s="330" t="str">
        <f t="shared" si="0"/>
        <v>*PDR1910-0227*</v>
      </c>
      <c r="D13" s="592" t="s">
        <v>1989</v>
      </c>
      <c r="E13" s="246" t="s">
        <v>1980</v>
      </c>
      <c r="F13" s="246"/>
      <c r="G13" s="498" t="s">
        <v>1990</v>
      </c>
      <c r="H13" s="250" t="s">
        <v>1241</v>
      </c>
      <c r="I13" s="248" t="s">
        <v>1991</v>
      </c>
      <c r="J13" s="611">
        <v>500</v>
      </c>
      <c r="K13" s="247">
        <v>22920</v>
      </c>
      <c r="L13" s="250" t="s">
        <v>1660</v>
      </c>
      <c r="M13" s="250" t="s">
        <v>1992</v>
      </c>
      <c r="N13" s="592"/>
      <c r="O13" s="592"/>
      <c r="P13" s="247"/>
      <c r="Q13" s="247">
        <v>43733</v>
      </c>
      <c r="R13" s="247">
        <v>43735</v>
      </c>
      <c r="S13" s="246">
        <v>500</v>
      </c>
      <c r="T13" s="246"/>
      <c r="U13" s="246" t="s">
        <v>2055</v>
      </c>
      <c r="V13" s="543">
        <v>500</v>
      </c>
      <c r="W13" s="249"/>
      <c r="X13" s="503" t="s">
        <v>1503</v>
      </c>
      <c r="Y13" s="250" t="s">
        <v>1836</v>
      </c>
      <c r="Z13" s="592">
        <v>298</v>
      </c>
      <c r="AA13" s="251">
        <v>1031</v>
      </c>
      <c r="AB13" s="386">
        <f t="shared" si="1"/>
        <v>25</v>
      </c>
      <c r="AC13" s="386">
        <f t="shared" si="2"/>
        <v>343.14285714285711</v>
      </c>
      <c r="AD13" s="379">
        <f t="shared" si="3"/>
        <v>13.719047619047618</v>
      </c>
      <c r="AE13" s="387">
        <f t="shared" si="4"/>
        <v>13</v>
      </c>
      <c r="AF13" s="379">
        <f t="shared" si="5"/>
        <v>13.431428571428571</v>
      </c>
      <c r="AG13" s="245" t="s">
        <v>1243</v>
      </c>
      <c r="AH13" s="282" t="s">
        <v>2</v>
      </c>
      <c r="AI13" s="281">
        <v>50</v>
      </c>
      <c r="AJ13" s="281">
        <v>15</v>
      </c>
      <c r="AK13" s="623">
        <v>20</v>
      </c>
      <c r="AL13" s="281">
        <v>0</v>
      </c>
    </row>
    <row r="14" spans="1:38" s="638" customFormat="1" ht="20.100000000000001" customHeight="1">
      <c r="A14" s="624">
        <v>70</v>
      </c>
      <c r="B14" s="625">
        <v>43732</v>
      </c>
      <c r="C14" s="626" t="str">
        <f t="shared" si="0"/>
        <v>*PDR1910-0228*</v>
      </c>
      <c r="D14" s="627" t="s">
        <v>1993</v>
      </c>
      <c r="E14" s="624" t="s">
        <v>1980</v>
      </c>
      <c r="F14" s="624"/>
      <c r="G14" s="628" t="s">
        <v>1994</v>
      </c>
      <c r="H14" s="629" t="s">
        <v>1241</v>
      </c>
      <c r="I14" s="630" t="s">
        <v>1995</v>
      </c>
      <c r="J14" s="631">
        <v>1316</v>
      </c>
      <c r="K14" s="625">
        <v>22920</v>
      </c>
      <c r="L14" s="629" t="s">
        <v>1258</v>
      </c>
      <c r="M14" s="629" t="s">
        <v>1996</v>
      </c>
      <c r="N14" s="627"/>
      <c r="O14" s="627"/>
      <c r="P14" s="625"/>
      <c r="Q14" s="625">
        <v>43733</v>
      </c>
      <c r="R14" s="625">
        <v>43735</v>
      </c>
      <c r="S14" s="624">
        <v>1316</v>
      </c>
      <c r="T14" s="624"/>
      <c r="U14" s="624" t="s">
        <v>2056</v>
      </c>
      <c r="V14" s="624" t="s">
        <v>1181</v>
      </c>
      <c r="W14" s="632"/>
      <c r="X14" s="633" t="s">
        <v>1503</v>
      </c>
      <c r="Y14" s="629" t="s">
        <v>1836</v>
      </c>
      <c r="Z14" s="627">
        <v>298</v>
      </c>
      <c r="AA14" s="634">
        <v>1031</v>
      </c>
      <c r="AB14" s="668">
        <f t="shared" si="1"/>
        <v>41.32</v>
      </c>
      <c r="AC14" s="668">
        <f t="shared" si="2"/>
        <v>384.4628571428571</v>
      </c>
      <c r="AD14" s="669">
        <f t="shared" si="3"/>
        <v>14.407714285714285</v>
      </c>
      <c r="AE14" s="670">
        <f t="shared" si="4"/>
        <v>14</v>
      </c>
      <c r="AF14" s="669">
        <f t="shared" si="5"/>
        <v>14.244628571428571</v>
      </c>
      <c r="AG14" s="635" t="s">
        <v>1243</v>
      </c>
      <c r="AH14" s="636" t="s">
        <v>2</v>
      </c>
      <c r="AI14" s="637">
        <v>50</v>
      </c>
      <c r="AJ14" s="637">
        <v>15</v>
      </c>
      <c r="AK14" s="671">
        <v>20</v>
      </c>
      <c r="AL14" s="637">
        <v>0</v>
      </c>
    </row>
    <row r="15" spans="1:38" s="638" customFormat="1" ht="20.100000000000001" customHeight="1">
      <c r="A15" s="624">
        <v>80</v>
      </c>
      <c r="B15" s="625">
        <v>43732</v>
      </c>
      <c r="C15" s="626" t="str">
        <f t="shared" si="0"/>
        <v>*PDR1910-0242*</v>
      </c>
      <c r="D15" s="627" t="s">
        <v>2003</v>
      </c>
      <c r="E15" s="624" t="s">
        <v>2004</v>
      </c>
      <c r="F15" s="624"/>
      <c r="G15" s="628" t="s">
        <v>1791</v>
      </c>
      <c r="H15" s="629" t="s">
        <v>1753</v>
      </c>
      <c r="I15" s="630" t="s">
        <v>1790</v>
      </c>
      <c r="J15" s="631">
        <v>2000</v>
      </c>
      <c r="K15" s="625">
        <v>22920</v>
      </c>
      <c r="L15" s="629" t="s">
        <v>1786</v>
      </c>
      <c r="M15" s="629" t="s">
        <v>1789</v>
      </c>
      <c r="N15" s="627"/>
      <c r="O15" s="627" t="s">
        <v>1181</v>
      </c>
      <c r="P15" s="630"/>
      <c r="Q15" s="630"/>
      <c r="R15" s="625">
        <v>43735</v>
      </c>
      <c r="S15" s="624">
        <v>2000</v>
      </c>
      <c r="T15" s="624"/>
      <c r="U15" s="624" t="s">
        <v>2057</v>
      </c>
      <c r="V15" s="624" t="s">
        <v>1181</v>
      </c>
      <c r="W15" s="632"/>
      <c r="X15" s="633" t="s">
        <v>1497</v>
      </c>
      <c r="Y15" s="629" t="s">
        <v>1244</v>
      </c>
      <c r="Z15" s="627">
        <v>284</v>
      </c>
      <c r="AA15" s="634">
        <v>1641</v>
      </c>
      <c r="AB15" s="668">
        <f t="shared" si="1"/>
        <v>55</v>
      </c>
      <c r="AC15" s="668">
        <f t="shared" si="2"/>
        <v>439.4628571428571</v>
      </c>
      <c r="AD15" s="669">
        <f t="shared" si="3"/>
        <v>15.324380952380952</v>
      </c>
      <c r="AE15" s="670">
        <f t="shared" si="4"/>
        <v>15</v>
      </c>
      <c r="AF15" s="669">
        <f t="shared" si="5"/>
        <v>15.194628571428572</v>
      </c>
      <c r="AG15" s="635" t="s">
        <v>1243</v>
      </c>
      <c r="AH15" s="636" t="s">
        <v>2</v>
      </c>
      <c r="AI15" s="637">
        <v>50</v>
      </c>
      <c r="AJ15" s="637">
        <v>15</v>
      </c>
      <c r="AK15" s="671">
        <v>20</v>
      </c>
      <c r="AL15" s="637">
        <v>0</v>
      </c>
    </row>
    <row r="16" spans="1:38" s="284" customFormat="1" ht="20.100000000000001" customHeight="1">
      <c r="A16" s="246">
        <v>90</v>
      </c>
      <c r="B16" s="247">
        <v>43732</v>
      </c>
      <c r="C16" s="330" t="str">
        <f t="shared" si="0"/>
        <v>*PDR1910-0243*</v>
      </c>
      <c r="D16" s="592" t="s">
        <v>2013</v>
      </c>
      <c r="E16" s="246" t="s">
        <v>2004</v>
      </c>
      <c r="F16" s="246"/>
      <c r="G16" s="498" t="s">
        <v>1788</v>
      </c>
      <c r="H16" s="250" t="s">
        <v>1753</v>
      </c>
      <c r="I16" s="248" t="s">
        <v>1787</v>
      </c>
      <c r="J16" s="611">
        <v>2500</v>
      </c>
      <c r="K16" s="247">
        <v>22920</v>
      </c>
      <c r="L16" s="250" t="s">
        <v>1786</v>
      </c>
      <c r="M16" s="250" t="s">
        <v>1785</v>
      </c>
      <c r="N16" s="592" t="s">
        <v>1152</v>
      </c>
      <c r="O16" s="592" t="s">
        <v>1181</v>
      </c>
      <c r="P16" s="248"/>
      <c r="Q16" s="248"/>
      <c r="R16" s="247">
        <v>43735</v>
      </c>
      <c r="S16" s="246">
        <v>5000</v>
      </c>
      <c r="T16" s="246"/>
      <c r="U16" s="246" t="s">
        <v>2058</v>
      </c>
      <c r="V16" s="543">
        <v>5000</v>
      </c>
      <c r="W16" s="249"/>
      <c r="X16" s="503" t="s">
        <v>1497</v>
      </c>
      <c r="Y16" s="250" t="s">
        <v>1244</v>
      </c>
      <c r="Z16" s="592">
        <v>284</v>
      </c>
      <c r="AA16" s="251">
        <v>1449</v>
      </c>
      <c r="AB16" s="386">
        <f t="shared" si="1"/>
        <v>115</v>
      </c>
      <c r="AC16" s="386">
        <f t="shared" si="2"/>
        <v>554.46285714285705</v>
      </c>
      <c r="AD16" s="379">
        <f t="shared" si="3"/>
        <v>17.241047619047617</v>
      </c>
      <c r="AE16" s="387">
        <f t="shared" si="4"/>
        <v>17</v>
      </c>
      <c r="AF16" s="379">
        <f t="shared" si="5"/>
        <v>17.144628571428569</v>
      </c>
      <c r="AG16" s="245" t="s">
        <v>1391</v>
      </c>
      <c r="AH16" s="282" t="s">
        <v>1153</v>
      </c>
      <c r="AI16" s="281">
        <v>50</v>
      </c>
      <c r="AJ16" s="281">
        <v>15</v>
      </c>
      <c r="AK16" s="623">
        <v>20</v>
      </c>
      <c r="AL16" s="281">
        <v>0</v>
      </c>
    </row>
    <row r="17" spans="1:184" s="284" customFormat="1" ht="20.100000000000001" customHeight="1">
      <c r="A17" s="246">
        <v>100</v>
      </c>
      <c r="B17" s="247">
        <v>43729</v>
      </c>
      <c r="C17" s="330" t="str">
        <f t="shared" si="0"/>
        <v>*PDR1910-0179*</v>
      </c>
      <c r="D17" s="592" t="s">
        <v>1969</v>
      </c>
      <c r="E17" s="246" t="s">
        <v>1948</v>
      </c>
      <c r="F17" s="246"/>
      <c r="G17" s="498" t="s">
        <v>1970</v>
      </c>
      <c r="H17" s="250" t="s">
        <v>1241</v>
      </c>
      <c r="I17" s="248" t="s">
        <v>1971</v>
      </c>
      <c r="J17" s="611">
        <v>500</v>
      </c>
      <c r="K17" s="247">
        <v>22920</v>
      </c>
      <c r="L17" s="250" t="s">
        <v>1832</v>
      </c>
      <c r="M17" s="250" t="s">
        <v>1972</v>
      </c>
      <c r="N17" s="592" t="s">
        <v>1152</v>
      </c>
      <c r="O17" s="592" t="s">
        <v>1181</v>
      </c>
      <c r="P17" s="248"/>
      <c r="Q17" s="248"/>
      <c r="R17" s="247">
        <v>43735</v>
      </c>
      <c r="S17" s="246">
        <v>1000</v>
      </c>
      <c r="T17" s="246"/>
      <c r="U17" s="246" t="s">
        <v>2059</v>
      </c>
      <c r="V17" s="543">
        <v>1000</v>
      </c>
      <c r="W17" s="249"/>
      <c r="X17" s="503" t="s">
        <v>1503</v>
      </c>
      <c r="Y17" s="250" t="s">
        <v>1245</v>
      </c>
      <c r="Z17" s="592">
        <v>327</v>
      </c>
      <c r="AA17" s="251">
        <v>1449</v>
      </c>
      <c r="AB17" s="386">
        <f t="shared" si="1"/>
        <v>35</v>
      </c>
      <c r="AC17" s="386">
        <f t="shared" si="2"/>
        <v>589.46285714285705</v>
      </c>
      <c r="AD17" s="379">
        <f t="shared" si="3"/>
        <v>17.824380952380949</v>
      </c>
      <c r="AE17" s="387">
        <f t="shared" si="4"/>
        <v>17</v>
      </c>
      <c r="AF17" s="379">
        <f t="shared" si="5"/>
        <v>17.494628571428571</v>
      </c>
      <c r="AG17" s="245" t="s">
        <v>1391</v>
      </c>
      <c r="AH17" s="282" t="s">
        <v>1153</v>
      </c>
      <c r="AI17" s="281">
        <v>50</v>
      </c>
      <c r="AJ17" s="281">
        <v>15</v>
      </c>
      <c r="AK17" s="623">
        <v>20</v>
      </c>
      <c r="AL17" s="281">
        <v>0</v>
      </c>
    </row>
    <row r="18" spans="1:184" s="284" customFormat="1" ht="20.100000000000001" customHeight="1">
      <c r="A18" s="246">
        <v>110</v>
      </c>
      <c r="B18" s="247">
        <v>43733</v>
      </c>
      <c r="C18" s="330" t="str">
        <f t="shared" si="0"/>
        <v>*PDR1910-0255*</v>
      </c>
      <c r="D18" s="592" t="s">
        <v>2015</v>
      </c>
      <c r="E18" s="246" t="s">
        <v>2016</v>
      </c>
      <c r="F18" s="246"/>
      <c r="G18" s="498" t="s">
        <v>2017</v>
      </c>
      <c r="H18" s="250" t="s">
        <v>2018</v>
      </c>
      <c r="I18" s="248" t="s">
        <v>2019</v>
      </c>
      <c r="J18" s="611">
        <v>500</v>
      </c>
      <c r="K18" s="247">
        <v>22921</v>
      </c>
      <c r="L18" s="250" t="s">
        <v>1258</v>
      </c>
      <c r="M18" s="250" t="s">
        <v>2020</v>
      </c>
      <c r="N18" s="592" t="s">
        <v>1152</v>
      </c>
      <c r="O18" s="592" t="s">
        <v>1181</v>
      </c>
      <c r="P18" s="248"/>
      <c r="Q18" s="248"/>
      <c r="R18" s="247">
        <v>43735</v>
      </c>
      <c r="S18" s="246">
        <v>1000</v>
      </c>
      <c r="T18" s="246"/>
      <c r="U18" s="246" t="s">
        <v>2060</v>
      </c>
      <c r="V18" s="543">
        <v>1000</v>
      </c>
      <c r="W18" s="249"/>
      <c r="X18" s="503" t="s">
        <v>1497</v>
      </c>
      <c r="Y18" s="250" t="s">
        <v>2021</v>
      </c>
      <c r="Z18" s="592">
        <v>471</v>
      </c>
      <c r="AA18" s="251">
        <v>1753</v>
      </c>
      <c r="AB18" s="386">
        <f t="shared" si="1"/>
        <v>35</v>
      </c>
      <c r="AC18" s="386">
        <f t="shared" si="2"/>
        <v>624.46285714285705</v>
      </c>
      <c r="AD18" s="379">
        <f t="shared" si="3"/>
        <v>18.407714285714285</v>
      </c>
      <c r="AE18" s="387">
        <f t="shared" si="4"/>
        <v>18</v>
      </c>
      <c r="AF18" s="379">
        <f t="shared" si="5"/>
        <v>18.244628571428571</v>
      </c>
      <c r="AG18" s="245" t="s">
        <v>1391</v>
      </c>
      <c r="AH18" s="282" t="s">
        <v>65</v>
      </c>
      <c r="AI18" s="281">
        <v>50</v>
      </c>
      <c r="AJ18" s="281">
        <v>15</v>
      </c>
      <c r="AK18" s="623">
        <v>20</v>
      </c>
      <c r="AL18" s="281" t="s">
        <v>1863</v>
      </c>
    </row>
    <row r="19" spans="1:184" s="638" customFormat="1" ht="20.100000000000001" customHeight="1">
      <c r="A19" s="624">
        <v>120</v>
      </c>
      <c r="B19" s="625">
        <v>43734</v>
      </c>
      <c r="C19" s="626" t="str">
        <f t="shared" si="0"/>
        <v>*PDR1910-0282*</v>
      </c>
      <c r="D19" s="627" t="s">
        <v>2026</v>
      </c>
      <c r="E19" s="624" t="s">
        <v>2027</v>
      </c>
      <c r="F19" s="624"/>
      <c r="G19" s="628" t="s">
        <v>1900</v>
      </c>
      <c r="H19" s="629" t="s">
        <v>1635</v>
      </c>
      <c r="I19" s="630" t="s">
        <v>1899</v>
      </c>
      <c r="J19" s="631">
        <v>1880</v>
      </c>
      <c r="K19" s="625">
        <v>22920</v>
      </c>
      <c r="L19" s="629" t="s">
        <v>1898</v>
      </c>
      <c r="M19" s="629" t="s">
        <v>1897</v>
      </c>
      <c r="N19" s="627"/>
      <c r="O19" s="627" t="s">
        <v>1181</v>
      </c>
      <c r="P19" s="630"/>
      <c r="Q19" s="630"/>
      <c r="R19" s="625">
        <v>43735</v>
      </c>
      <c r="S19" s="624">
        <v>1880</v>
      </c>
      <c r="T19" s="624"/>
      <c r="U19" s="624" t="s">
        <v>2068</v>
      </c>
      <c r="V19" s="624" t="s">
        <v>1181</v>
      </c>
      <c r="W19" s="632"/>
      <c r="X19" s="633" t="s">
        <v>1497</v>
      </c>
      <c r="Y19" s="629" t="s">
        <v>1896</v>
      </c>
      <c r="Z19" s="627">
        <v>557</v>
      </c>
      <c r="AA19" s="634">
        <v>1409</v>
      </c>
      <c r="AB19" s="668">
        <f t="shared" si="1"/>
        <v>52.6</v>
      </c>
      <c r="AC19" s="668">
        <f t="shared" si="2"/>
        <v>677.06285714285707</v>
      </c>
      <c r="AD19" s="669">
        <f t="shared" si="3"/>
        <v>19.28438095238095</v>
      </c>
      <c r="AE19" s="670">
        <f t="shared" si="4"/>
        <v>19</v>
      </c>
      <c r="AF19" s="669">
        <f t="shared" si="5"/>
        <v>19.170628571428569</v>
      </c>
      <c r="AG19" s="635" t="s">
        <v>1243</v>
      </c>
      <c r="AH19" s="636" t="s">
        <v>2</v>
      </c>
      <c r="AI19" s="637">
        <v>50</v>
      </c>
      <c r="AJ19" s="637">
        <v>15</v>
      </c>
      <c r="AK19" s="671">
        <v>20</v>
      </c>
      <c r="AL19" s="637" t="s">
        <v>1895</v>
      </c>
    </row>
    <row r="20" spans="1:184" s="404" customFormat="1" ht="19.5" customHeight="1">
      <c r="A20" s="373"/>
      <c r="B20" s="373"/>
      <c r="C20" s="372"/>
      <c r="D20" s="648"/>
      <c r="E20" s="373"/>
      <c r="F20" s="373"/>
      <c r="G20" s="648"/>
      <c r="H20" s="368"/>
      <c r="I20" s="368"/>
      <c r="J20" s="373"/>
      <c r="K20" s="372"/>
      <c r="L20" s="368" t="s">
        <v>210</v>
      </c>
      <c r="M20" s="377"/>
      <c r="N20" s="648"/>
      <c r="O20" s="648"/>
      <c r="P20" s="368"/>
      <c r="Q20" s="368"/>
      <c r="R20" s="372"/>
      <c r="S20" s="373"/>
      <c r="T20" s="373"/>
      <c r="U20" s="373"/>
      <c r="V20" s="373"/>
      <c r="W20" s="564"/>
      <c r="X20" s="373"/>
      <c r="Y20" s="377"/>
      <c r="Z20" s="661"/>
      <c r="AA20" s="378"/>
      <c r="AB20" s="386">
        <f t="shared" si="1"/>
        <v>60</v>
      </c>
      <c r="AC20" s="386">
        <f t="shared" si="2"/>
        <v>737.06285714285707</v>
      </c>
      <c r="AD20" s="379">
        <f t="shared" si="3"/>
        <v>20.28438095238095</v>
      </c>
      <c r="AE20" s="387">
        <f t="shared" si="4"/>
        <v>20</v>
      </c>
      <c r="AF20" s="379">
        <f t="shared" si="5"/>
        <v>20.170628571428569</v>
      </c>
      <c r="AG20" s="379"/>
      <c r="AH20" s="401"/>
      <c r="AI20" s="281">
        <v>35</v>
      </c>
      <c r="AJ20" s="281">
        <v>60</v>
      </c>
      <c r="AK20" s="396"/>
      <c r="AL20" s="401"/>
    </row>
    <row r="21" spans="1:184" s="404" customFormat="1">
      <c r="A21" s="373"/>
      <c r="B21" s="373"/>
      <c r="C21" s="372"/>
      <c r="D21" s="380"/>
      <c r="E21" s="380"/>
      <c r="F21" s="380"/>
      <c r="G21" s="380"/>
      <c r="H21" s="381"/>
      <c r="I21" s="381"/>
      <c r="J21" s="373"/>
      <c r="K21" s="372"/>
      <c r="L21" s="381"/>
      <c r="M21" s="381"/>
      <c r="N21" s="381"/>
      <c r="O21" s="402"/>
      <c r="P21" s="383"/>
      <c r="Q21" s="383"/>
      <c r="R21" s="372"/>
      <c r="S21" s="373"/>
      <c r="T21" s="384"/>
      <c r="U21" s="373"/>
      <c r="V21" s="373"/>
      <c r="W21" s="373"/>
      <c r="X21" s="380"/>
      <c r="Y21" s="381"/>
      <c r="Z21" s="385"/>
      <c r="AA21" s="382"/>
      <c r="AB21" s="386"/>
      <c r="AC21" s="386"/>
      <c r="AD21" s="379"/>
      <c r="AE21" s="387"/>
      <c r="AF21" s="379"/>
      <c r="AG21" s="401"/>
      <c r="AH21" s="403"/>
      <c r="AI21" s="396"/>
      <c r="AJ21" s="396"/>
      <c r="AK21" s="396"/>
      <c r="AL21" s="401"/>
    </row>
    <row r="22" spans="1:184" s="404" customFormat="1">
      <c r="A22" s="373"/>
      <c r="B22" s="373"/>
      <c r="C22" s="372"/>
      <c r="D22" s="380"/>
      <c r="E22" s="380"/>
      <c r="F22" s="380"/>
      <c r="G22" s="380"/>
      <c r="H22" s="381"/>
      <c r="I22" s="381"/>
      <c r="J22" s="373"/>
      <c r="K22" s="372"/>
      <c r="L22" s="381"/>
      <c r="M22" s="381"/>
      <c r="N22" s="381"/>
      <c r="O22" s="402"/>
      <c r="P22" s="383"/>
      <c r="Q22" s="383"/>
      <c r="R22" s="372"/>
      <c r="S22" s="373"/>
      <c r="T22" s="384"/>
      <c r="U22" s="373"/>
      <c r="V22" s="373"/>
      <c r="W22" s="373"/>
      <c r="X22" s="380"/>
      <c r="Y22" s="381"/>
      <c r="Z22" s="385"/>
      <c r="AA22" s="382"/>
      <c r="AB22" s="386"/>
      <c r="AC22" s="386"/>
      <c r="AD22" s="379"/>
      <c r="AE22" s="387"/>
      <c r="AF22" s="379"/>
      <c r="AG22" s="401"/>
      <c r="AH22" s="403"/>
      <c r="AI22" s="396"/>
      <c r="AJ22" s="396"/>
      <c r="AK22" s="396"/>
      <c r="AL22" s="401"/>
    </row>
    <row r="23" spans="1:184" s="404" customFormat="1">
      <c r="A23" s="373"/>
      <c r="B23" s="373"/>
      <c r="C23" s="372"/>
      <c r="D23" s="648"/>
      <c r="E23" s="373"/>
      <c r="F23" s="373"/>
      <c r="G23" s="373"/>
      <c r="H23" s="368"/>
      <c r="I23" s="368"/>
      <c r="J23" s="373">
        <f>SUM(J7:J22)</f>
        <v>16996</v>
      </c>
      <c r="K23" s="372"/>
      <c r="L23" s="368"/>
      <c r="M23" s="648"/>
      <c r="N23" s="368"/>
      <c r="O23" s="648"/>
      <c r="P23" s="368"/>
      <c r="Q23" s="368"/>
      <c r="R23" s="372"/>
      <c r="S23" s="373">
        <f>SUM(S7:S22)</f>
        <v>20496</v>
      </c>
      <c r="T23" s="373"/>
      <c r="U23" s="373"/>
      <c r="V23" s="373"/>
      <c r="W23" s="373"/>
      <c r="X23" s="373"/>
      <c r="Y23" s="377"/>
      <c r="Z23" s="648"/>
      <c r="AA23" s="378"/>
      <c r="AB23" s="386">
        <f>SUM(AB7:AB22)</f>
        <v>737.06285714285707</v>
      </c>
      <c r="AC23" s="386"/>
      <c r="AD23" s="379"/>
      <c r="AE23" s="387"/>
      <c r="AF23" s="386">
        <f>AB23/60</f>
        <v>12.284380952380952</v>
      </c>
      <c r="AG23" s="379"/>
      <c r="AH23" s="405"/>
      <c r="AI23" s="426"/>
      <c r="AJ23" s="402"/>
      <c r="AK23" s="402"/>
      <c r="AL23" s="389"/>
      <c r="GB23" s="470"/>
    </row>
    <row r="24" spans="1:184">
      <c r="A24" s="647"/>
      <c r="B24" s="647"/>
      <c r="L24" s="471"/>
      <c r="M24" s="391"/>
      <c r="N24" s="391"/>
      <c r="O24" s="391"/>
      <c r="P24" s="391"/>
      <c r="Q24" s="391"/>
      <c r="R24" s="391"/>
      <c r="S24" s="391"/>
      <c r="T24" s="391"/>
      <c r="U24" s="391"/>
      <c r="V24" s="391"/>
      <c r="W24" s="391"/>
      <c r="Y24" s="647"/>
      <c r="Z24" s="647"/>
      <c r="AA24" s="647"/>
      <c r="AJ24" s="346"/>
      <c r="AK24" s="427"/>
    </row>
    <row r="25" spans="1:184">
      <c r="S25" s="346"/>
      <c r="T25" s="346"/>
      <c r="U25" s="346"/>
      <c r="V25" s="472"/>
      <c r="W25" s="472"/>
      <c r="Z25" s="640" t="s">
        <v>1645</v>
      </c>
      <c r="AJ25" s="346"/>
      <c r="AK25" s="427"/>
    </row>
    <row r="26" spans="1:184">
      <c r="I26" s="431" t="s">
        <v>455</v>
      </c>
      <c r="R26" s="431" t="s">
        <v>457</v>
      </c>
      <c r="AJ26" s="346"/>
      <c r="AK26" s="427"/>
      <c r="AM26" s="346"/>
      <c r="AN26" s="346"/>
    </row>
    <row r="27" spans="1:184" s="647" customFormat="1">
      <c r="I27" s="906"/>
      <c r="J27" s="906"/>
      <c r="R27" s="906" t="s">
        <v>61</v>
      </c>
      <c r="S27" s="906"/>
      <c r="T27" s="906"/>
      <c r="U27" s="906"/>
      <c r="V27" s="906"/>
      <c r="W27" s="906"/>
      <c r="X27" s="906"/>
      <c r="Y27" s="473"/>
      <c r="Z27" s="473"/>
      <c r="AA27" s="473"/>
      <c r="AH27" s="447"/>
      <c r="AJ27" s="441"/>
      <c r="AK27" s="427"/>
      <c r="AL27" s="441"/>
      <c r="AM27" s="441"/>
    </row>
    <row r="28" spans="1:184">
      <c r="A28" s="431"/>
      <c r="B28" s="431"/>
      <c r="C28" s="431"/>
      <c r="I28" s="431" t="s">
        <v>456</v>
      </c>
      <c r="M28" s="431"/>
      <c r="T28" s="431"/>
      <c r="AJ28" s="346"/>
      <c r="AK28" s="427"/>
      <c r="AM28" s="346"/>
      <c r="AN28" s="346"/>
    </row>
    <row r="29" spans="1:184">
      <c r="AJ29" s="346"/>
      <c r="AK29" s="427"/>
    </row>
    <row r="30" spans="1:184">
      <c r="AJ30" s="346"/>
      <c r="AK30" s="427"/>
    </row>
    <row r="31" spans="1:184">
      <c r="AJ31" s="346"/>
      <c r="AK31" s="427"/>
    </row>
    <row r="32" spans="1:184">
      <c r="AJ32" s="346"/>
      <c r="AK32" s="427"/>
    </row>
    <row r="36" spans="34:37">
      <c r="AK36" s="653"/>
    </row>
    <row r="37" spans="34:37">
      <c r="AH37" s="388"/>
    </row>
    <row r="38" spans="34:37">
      <c r="AH38" s="388"/>
    </row>
    <row r="39" spans="34:37">
      <c r="AH39" s="388"/>
    </row>
    <row r="40" spans="34:37">
      <c r="AH40" s="388"/>
    </row>
    <row r="41" spans="34:37">
      <c r="AH41" s="388"/>
    </row>
    <row r="42" spans="34:37">
      <c r="AH42" s="388"/>
    </row>
  </sheetData>
  <mergeCells count="8">
    <mergeCell ref="AL5:AL7"/>
    <mergeCell ref="I27:J27"/>
    <mergeCell ref="R27:X27"/>
    <mergeCell ref="A2:AA2"/>
    <mergeCell ref="H4:H5"/>
    <mergeCell ref="I4:I5"/>
    <mergeCell ref="O4:Q4"/>
    <mergeCell ref="Z4:AA4"/>
  </mergeCells>
  <conditionalFormatting sqref="AY21:AZ22 BH21:BH22 AP21:AS22 AA21:AA22 AG21:AG22">
    <cfRule type="duplicateValues" dxfId="1073" priority="42" stopIfTrue="1"/>
  </conditionalFormatting>
  <conditionalFormatting sqref="AY21:AZ22 BH21:BH22 AP21:AS22 AA21:AA22 AG21:AG22">
    <cfRule type="duplicateValues" dxfId="1072" priority="40" stopIfTrue="1"/>
    <cfRule type="duplicateValues" dxfId="1071" priority="41" stopIfTrue="1"/>
  </conditionalFormatting>
  <conditionalFormatting sqref="BI21:BI22">
    <cfRule type="duplicateValues" dxfId="1070" priority="39" stopIfTrue="1"/>
  </conditionalFormatting>
  <conditionalFormatting sqref="BI21:BI22">
    <cfRule type="duplicateValues" dxfId="1069" priority="37" stopIfTrue="1"/>
    <cfRule type="duplicateValues" dxfId="1068" priority="38" stopIfTrue="1"/>
  </conditionalFormatting>
  <conditionalFormatting sqref="D20">
    <cfRule type="duplicateValues" dxfId="1067" priority="36" stopIfTrue="1"/>
  </conditionalFormatting>
  <conditionalFormatting sqref="D20">
    <cfRule type="duplicateValues" dxfId="1066" priority="34" stopIfTrue="1"/>
    <cfRule type="duplicateValues" dxfId="1065" priority="35" stopIfTrue="1"/>
  </conditionalFormatting>
  <conditionalFormatting sqref="D12">
    <cfRule type="duplicateValues" dxfId="1064" priority="31" stopIfTrue="1"/>
  </conditionalFormatting>
  <conditionalFormatting sqref="D12">
    <cfRule type="duplicateValues" dxfId="1063" priority="32" stopIfTrue="1"/>
    <cfRule type="duplicateValues" dxfId="1062" priority="33" stopIfTrue="1"/>
  </conditionalFormatting>
  <conditionalFormatting sqref="D18">
    <cfRule type="duplicateValues" dxfId="1061" priority="28" stopIfTrue="1"/>
  </conditionalFormatting>
  <conditionalFormatting sqref="D18">
    <cfRule type="duplicateValues" dxfId="1060" priority="29" stopIfTrue="1"/>
    <cfRule type="duplicateValues" dxfId="1059" priority="30" stopIfTrue="1"/>
  </conditionalFormatting>
  <conditionalFormatting sqref="D19">
    <cfRule type="duplicateValues" dxfId="1058" priority="25" stopIfTrue="1"/>
  </conditionalFormatting>
  <conditionalFormatting sqref="D19">
    <cfRule type="duplicateValues" dxfId="1057" priority="26" stopIfTrue="1"/>
    <cfRule type="duplicateValues" dxfId="1056" priority="27" stopIfTrue="1"/>
  </conditionalFormatting>
  <conditionalFormatting sqref="D17">
    <cfRule type="duplicateValues" dxfId="1055" priority="19" stopIfTrue="1"/>
  </conditionalFormatting>
  <conditionalFormatting sqref="D17">
    <cfRule type="duplicateValues" dxfId="1054" priority="20" stopIfTrue="1"/>
    <cfRule type="duplicateValues" dxfId="1053" priority="21" stopIfTrue="1"/>
  </conditionalFormatting>
  <conditionalFormatting sqref="D13:D16">
    <cfRule type="duplicateValues" dxfId="1052" priority="16" stopIfTrue="1"/>
  </conditionalFormatting>
  <conditionalFormatting sqref="D13:D16">
    <cfRule type="duplicateValues" dxfId="1051" priority="17" stopIfTrue="1"/>
    <cfRule type="duplicateValues" dxfId="1050" priority="18" stopIfTrue="1"/>
  </conditionalFormatting>
  <conditionalFormatting sqref="D11">
    <cfRule type="duplicateValues" dxfId="1049" priority="4" stopIfTrue="1"/>
  </conditionalFormatting>
  <conditionalFormatting sqref="D11">
    <cfRule type="duplicateValues" dxfId="1048" priority="5" stopIfTrue="1"/>
    <cfRule type="duplicateValues" dxfId="1047" priority="6" stopIfTrue="1"/>
  </conditionalFormatting>
  <conditionalFormatting sqref="D8:D10">
    <cfRule type="duplicateValues" dxfId="1046" priority="1" stopIfTrue="1"/>
  </conditionalFormatting>
  <conditionalFormatting sqref="D8:D10">
    <cfRule type="duplicateValues" dxfId="1045" priority="2" stopIfTrue="1"/>
    <cfRule type="duplicateValues" dxfId="1044" priority="3" stopIfTrue="1"/>
  </conditionalFormatting>
  <printOptions horizontalCentered="1"/>
  <pageMargins left="0" right="0" top="0" bottom="0" header="0.31496062992125984" footer="0.31496062992125984"/>
  <pageSetup paperSize="120" scale="6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B30"/>
  <sheetViews>
    <sheetView zoomScale="110" zoomScaleNormal="110" workbookViewId="0">
      <selection activeCell="AH24" sqref="AH24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2" style="388" customWidth="1"/>
    <col min="10" max="10" width="5.85546875" style="388" customWidth="1"/>
    <col min="11" max="11" width="6.5703125" style="388" customWidth="1"/>
    <col min="12" max="12" width="18.140625" style="388" customWidth="1"/>
    <col min="13" max="13" width="11.140625" style="388" customWidth="1"/>
    <col min="14" max="14" width="6.7109375" style="388" customWidth="1"/>
    <col min="15" max="15" width="3.42578125" style="388" customWidth="1"/>
    <col min="16" max="16" width="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6.28515625" style="388" customWidth="1"/>
    <col min="23" max="23" width="3.5703125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.570312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1902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644" t="s">
        <v>1238</v>
      </c>
      <c r="F4" s="644"/>
      <c r="G4" s="644"/>
      <c r="H4" s="909" t="s">
        <v>15</v>
      </c>
      <c r="I4" s="903" t="s">
        <v>16</v>
      </c>
      <c r="J4" s="346" t="s">
        <v>17</v>
      </c>
      <c r="K4" s="347" t="s">
        <v>18</v>
      </c>
      <c r="L4" s="648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45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48" t="s">
        <v>30</v>
      </c>
      <c r="P5" s="648" t="s">
        <v>31</v>
      </c>
      <c r="Q5" s="648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49" t="s">
        <v>34</v>
      </c>
      <c r="Z5" s="649" t="s">
        <v>42</v>
      </c>
      <c r="AA5" s="649" t="s">
        <v>43</v>
      </c>
      <c r="AB5" s="350" t="s">
        <v>49</v>
      </c>
      <c r="AC5" s="451"/>
      <c r="AD5" s="451"/>
      <c r="AE5" s="452"/>
      <c r="AF5" s="464"/>
      <c r="AG5" s="646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46"/>
      <c r="AH6" s="394"/>
      <c r="AJ6" s="648"/>
      <c r="AK6" s="466"/>
      <c r="AL6" s="904"/>
    </row>
    <row r="7" spans="1:184" s="404" customFormat="1" ht="12" customHeight="1" thickTop="1">
      <c r="A7" s="359"/>
      <c r="B7" s="359"/>
      <c r="C7" s="360"/>
      <c r="D7" s="644"/>
      <c r="E7" s="359"/>
      <c r="F7" s="359"/>
      <c r="G7" s="359"/>
      <c r="H7" s="361"/>
      <c r="I7" s="361"/>
      <c r="J7" s="359"/>
      <c r="K7" s="360"/>
      <c r="L7" s="361" t="s">
        <v>1</v>
      </c>
      <c r="M7" s="644"/>
      <c r="N7" s="361"/>
      <c r="O7" s="644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44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404" customFormat="1" ht="19.5" customHeight="1">
      <c r="A8" s="373"/>
      <c r="B8" s="373"/>
      <c r="C8" s="372"/>
      <c r="D8" s="648"/>
      <c r="E8" s="373"/>
      <c r="F8" s="373"/>
      <c r="G8" s="648"/>
      <c r="H8" s="368"/>
      <c r="I8" s="368"/>
      <c r="J8" s="373"/>
      <c r="K8" s="372"/>
      <c r="L8" s="368" t="s">
        <v>210</v>
      </c>
      <c r="M8" s="377"/>
      <c r="N8" s="648"/>
      <c r="O8" s="648"/>
      <c r="P8" s="368"/>
      <c r="Q8" s="368"/>
      <c r="R8" s="372"/>
      <c r="S8" s="373"/>
      <c r="T8" s="373"/>
      <c r="U8" s="373"/>
      <c r="V8" s="373"/>
      <c r="W8" s="564"/>
      <c r="X8" s="373"/>
      <c r="Y8" s="377"/>
      <c r="Z8" s="648"/>
      <c r="AA8" s="378"/>
      <c r="AB8" s="354">
        <f t="shared" ref="AB8" si="0">S8/AI8+AJ8</f>
        <v>60</v>
      </c>
      <c r="AC8" s="354" t="e">
        <f>AB8+#REF!</f>
        <v>#REF!</v>
      </c>
      <c r="AD8" s="364" t="e">
        <f t="shared" ref="AD8" si="1">(8+(AC8/60))</f>
        <v>#REF!</v>
      </c>
      <c r="AE8" s="365" t="e">
        <f t="shared" ref="AE8" si="2">FLOOR(AD8,1)</f>
        <v>#REF!</v>
      </c>
      <c r="AF8" s="364" t="e">
        <f t="shared" ref="AF8" si="3">(AE8+((AD8-AE8)*60*0.01))</f>
        <v>#REF!</v>
      </c>
      <c r="AG8" s="379"/>
      <c r="AH8" s="401"/>
      <c r="AI8" s="281">
        <v>35</v>
      </c>
      <c r="AJ8" s="281">
        <v>60</v>
      </c>
      <c r="AK8" s="396"/>
      <c r="AL8" s="401"/>
    </row>
    <row r="9" spans="1:184" s="404" customFormat="1">
      <c r="A9" s="373"/>
      <c r="B9" s="373"/>
      <c r="C9" s="372"/>
      <c r="D9" s="380"/>
      <c r="E9" s="380"/>
      <c r="F9" s="380"/>
      <c r="G9" s="380"/>
      <c r="H9" s="381"/>
      <c r="I9" s="381"/>
      <c r="J9" s="373"/>
      <c r="K9" s="372"/>
      <c r="L9" s="381"/>
      <c r="M9" s="381"/>
      <c r="N9" s="381"/>
      <c r="O9" s="402"/>
      <c r="P9" s="383"/>
      <c r="Q9" s="383"/>
      <c r="R9" s="372"/>
      <c r="S9" s="373"/>
      <c r="T9" s="384"/>
      <c r="U9" s="373"/>
      <c r="V9" s="373"/>
      <c r="W9" s="373"/>
      <c r="X9" s="380"/>
      <c r="Y9" s="381"/>
      <c r="Z9" s="385"/>
      <c r="AA9" s="382"/>
      <c r="AB9" s="386"/>
      <c r="AC9" s="386"/>
      <c r="AD9" s="379"/>
      <c r="AE9" s="387"/>
      <c r="AF9" s="379"/>
      <c r="AG9" s="401"/>
      <c r="AH9" s="403"/>
      <c r="AI9" s="396"/>
      <c r="AJ9" s="396"/>
      <c r="AK9" s="396"/>
      <c r="AL9" s="401"/>
    </row>
    <row r="10" spans="1:184" s="404" customFormat="1">
      <c r="A10" s="373"/>
      <c r="B10" s="373"/>
      <c r="C10" s="372"/>
      <c r="D10" s="380"/>
      <c r="E10" s="380"/>
      <c r="F10" s="380"/>
      <c r="G10" s="380"/>
      <c r="H10" s="381"/>
      <c r="I10" s="381"/>
      <c r="J10" s="373"/>
      <c r="K10" s="372"/>
      <c r="L10" s="381"/>
      <c r="M10" s="381"/>
      <c r="N10" s="381"/>
      <c r="O10" s="402"/>
      <c r="P10" s="383"/>
      <c r="Q10" s="383"/>
      <c r="R10" s="372"/>
      <c r="S10" s="373"/>
      <c r="T10" s="384"/>
      <c r="U10" s="373"/>
      <c r="V10" s="373"/>
      <c r="W10" s="373"/>
      <c r="X10" s="380"/>
      <c r="Y10" s="381"/>
      <c r="Z10" s="385"/>
      <c r="AA10" s="382"/>
      <c r="AB10" s="386"/>
      <c r="AC10" s="386"/>
      <c r="AD10" s="379"/>
      <c r="AE10" s="387"/>
      <c r="AF10" s="379"/>
      <c r="AG10" s="401"/>
      <c r="AH10" s="403"/>
      <c r="AI10" s="396"/>
      <c r="AJ10" s="396"/>
      <c r="AK10" s="396"/>
      <c r="AL10" s="401"/>
    </row>
    <row r="11" spans="1:184" s="404" customFormat="1">
      <c r="A11" s="373"/>
      <c r="B11" s="373"/>
      <c r="C11" s="372"/>
      <c r="D11" s="648"/>
      <c r="E11" s="373"/>
      <c r="F11" s="373"/>
      <c r="G11" s="373"/>
      <c r="H11" s="368"/>
      <c r="I11" s="368"/>
      <c r="J11" s="373">
        <f>SUM(J7:J10)</f>
        <v>0</v>
      </c>
      <c r="K11" s="372"/>
      <c r="L11" s="368"/>
      <c r="M11" s="648"/>
      <c r="N11" s="368"/>
      <c r="O11" s="648"/>
      <c r="P11" s="368"/>
      <c r="Q11" s="368"/>
      <c r="R11" s="372"/>
      <c r="S11" s="373">
        <f>SUM(S7:S10)</f>
        <v>0</v>
      </c>
      <c r="T11" s="373"/>
      <c r="U11" s="373"/>
      <c r="V11" s="373"/>
      <c r="W11" s="373"/>
      <c r="X11" s="373"/>
      <c r="Y11" s="377"/>
      <c r="Z11" s="648"/>
      <c r="AA11" s="378"/>
      <c r="AB11" s="386">
        <f>SUM(AB7:AB10)</f>
        <v>60</v>
      </c>
      <c r="AC11" s="386"/>
      <c r="AD11" s="379"/>
      <c r="AE11" s="387"/>
      <c r="AF11" s="386">
        <f>AB11/60</f>
        <v>1</v>
      </c>
      <c r="AG11" s="379"/>
      <c r="AH11" s="405"/>
      <c r="AI11" s="426"/>
      <c r="AJ11" s="402"/>
      <c r="AK11" s="402"/>
      <c r="AL11" s="389"/>
      <c r="GB11" s="470"/>
    </row>
    <row r="12" spans="1:184">
      <c r="A12" s="647"/>
      <c r="B12" s="647"/>
      <c r="L12" s="471"/>
      <c r="M12" s="391"/>
      <c r="N12" s="391"/>
      <c r="O12" s="391"/>
      <c r="P12" s="391"/>
      <c r="Q12" s="391"/>
      <c r="R12" s="391"/>
      <c r="S12" s="391"/>
      <c r="T12" s="391"/>
      <c r="U12" s="391"/>
      <c r="V12" s="391"/>
      <c r="W12" s="391"/>
      <c r="Y12" s="647"/>
      <c r="Z12" s="647"/>
      <c r="AA12" s="647"/>
      <c r="AJ12" s="346"/>
      <c r="AK12" s="427"/>
    </row>
    <row r="13" spans="1:184">
      <c r="S13" s="346"/>
      <c r="T13" s="346"/>
      <c r="U13" s="346"/>
      <c r="V13" s="472"/>
      <c r="W13" s="472"/>
      <c r="Z13" s="640" t="s">
        <v>1645</v>
      </c>
      <c r="AJ13" s="346"/>
      <c r="AK13" s="427"/>
    </row>
    <row r="14" spans="1:184">
      <c r="I14" s="431" t="s">
        <v>455</v>
      </c>
      <c r="R14" s="431" t="s">
        <v>457</v>
      </c>
      <c r="AJ14" s="346"/>
      <c r="AK14" s="427"/>
      <c r="AM14" s="346"/>
      <c r="AN14" s="346"/>
    </row>
    <row r="15" spans="1:184" s="647" customFormat="1">
      <c r="I15" s="906"/>
      <c r="J15" s="906"/>
      <c r="R15" s="906" t="s">
        <v>61</v>
      </c>
      <c r="S15" s="906"/>
      <c r="T15" s="906"/>
      <c r="U15" s="906"/>
      <c r="V15" s="906"/>
      <c r="W15" s="906"/>
      <c r="X15" s="906"/>
      <c r="Y15" s="473"/>
      <c r="Z15" s="473"/>
      <c r="AA15" s="473"/>
      <c r="AH15" s="447"/>
      <c r="AJ15" s="441"/>
      <c r="AK15" s="427"/>
      <c r="AL15" s="441"/>
      <c r="AM15" s="441"/>
    </row>
    <row r="16" spans="1:184">
      <c r="A16" s="431"/>
      <c r="B16" s="431"/>
      <c r="C16" s="431"/>
      <c r="I16" s="431" t="s">
        <v>456</v>
      </c>
      <c r="M16" s="431"/>
      <c r="T16" s="431"/>
      <c r="AJ16" s="346"/>
      <c r="AK16" s="427"/>
      <c r="AM16" s="346"/>
      <c r="AN16" s="346"/>
    </row>
    <row r="17" spans="34:37">
      <c r="AJ17" s="346"/>
      <c r="AK17" s="427"/>
    </row>
    <row r="18" spans="34:37">
      <c r="AJ18" s="346"/>
      <c r="AK18" s="427"/>
    </row>
    <row r="19" spans="34:37">
      <c r="AJ19" s="346"/>
      <c r="AK19" s="427"/>
    </row>
    <row r="20" spans="34:37">
      <c r="AJ20" s="346"/>
      <c r="AK20" s="427"/>
    </row>
    <row r="24" spans="34:37">
      <c r="AK24" s="647"/>
    </row>
    <row r="25" spans="34:37">
      <c r="AH25" s="388"/>
    </row>
    <row r="26" spans="34:37">
      <c r="AH26" s="388"/>
    </row>
    <row r="27" spans="34:37">
      <c r="AH27" s="388"/>
    </row>
    <row r="28" spans="34:37">
      <c r="AH28" s="388"/>
    </row>
    <row r="29" spans="34:37">
      <c r="AH29" s="388"/>
    </row>
    <row r="30" spans="34:37">
      <c r="AH30" s="388"/>
    </row>
  </sheetData>
  <mergeCells count="8">
    <mergeCell ref="AL5:AL7"/>
    <mergeCell ref="I15:J15"/>
    <mergeCell ref="R15:X15"/>
    <mergeCell ref="A2:AA2"/>
    <mergeCell ref="H4:H5"/>
    <mergeCell ref="I4:I5"/>
    <mergeCell ref="O4:Q4"/>
    <mergeCell ref="Z4:AA4"/>
  </mergeCells>
  <conditionalFormatting sqref="AY9:AZ10 BH9:BH10 AP9:AS10 AA9:AA10 AG9:AG10">
    <cfRule type="duplicateValues" dxfId="1043" priority="9" stopIfTrue="1"/>
  </conditionalFormatting>
  <conditionalFormatting sqref="AY9:AZ10 BH9:BH10 AP9:AS10 AA9:AA10 AG9:AG10">
    <cfRule type="duplicateValues" dxfId="1042" priority="7" stopIfTrue="1"/>
    <cfRule type="duplicateValues" dxfId="1041" priority="8" stopIfTrue="1"/>
  </conditionalFormatting>
  <conditionalFormatting sqref="BI9:BI10">
    <cfRule type="duplicateValues" dxfId="1040" priority="6" stopIfTrue="1"/>
  </conditionalFormatting>
  <conditionalFormatting sqref="BI9:BI10">
    <cfRule type="duplicateValues" dxfId="1039" priority="4" stopIfTrue="1"/>
    <cfRule type="duplicateValues" dxfId="1038" priority="5" stopIfTrue="1"/>
  </conditionalFormatting>
  <conditionalFormatting sqref="D8">
    <cfRule type="duplicateValues" dxfId="1037" priority="3" stopIfTrue="1"/>
  </conditionalFormatting>
  <conditionalFormatting sqref="D8">
    <cfRule type="duplicateValues" dxfId="1036" priority="1" stopIfTrue="1"/>
    <cfRule type="duplicateValues" dxfId="1035" priority="2" stopIfTrue="1"/>
  </conditionalFormatting>
  <printOptions horizontalCentered="1"/>
  <pageMargins left="0" right="0" top="0" bottom="0" header="0.31496062992125984" footer="0.31496062992125984"/>
  <pageSetup paperSize="122" scale="60" orientation="landscape" r:id="rId1"/>
  <colBreaks count="1" manualBreakCount="1">
    <brk id="38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41"/>
  <sheetViews>
    <sheetView zoomScale="110" zoomScaleNormal="110" workbookViewId="0">
      <selection activeCell="M14" sqref="M14"/>
    </sheetView>
  </sheetViews>
  <sheetFormatPr defaultRowHeight="18"/>
  <cols>
    <col min="1" max="1" width="8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6.42578125" style="388" customWidth="1"/>
    <col min="9" max="9" width="25.28515625" style="388" customWidth="1"/>
    <col min="10" max="10" width="5.85546875" style="388" customWidth="1"/>
    <col min="11" max="11" width="6.5703125" style="388" customWidth="1"/>
    <col min="12" max="12" width="16.5703125" style="388" customWidth="1"/>
    <col min="13" max="13" width="10.140625" style="388" customWidth="1"/>
    <col min="14" max="14" width="6.7109375" style="388" customWidth="1"/>
    <col min="15" max="15" width="3.42578125" style="388" customWidth="1"/>
    <col min="16" max="16" width="6.140625" style="388" customWidth="1"/>
    <col min="17" max="17" width="6.5703125" style="388" customWidth="1"/>
    <col min="18" max="18" width="6.28515625" style="388" customWidth="1"/>
    <col min="19" max="19" width="5.7109375" style="388" customWidth="1"/>
    <col min="20" max="20" width="9.28515625" style="388" hidden="1" customWidth="1"/>
    <col min="21" max="21" width="7.140625" style="388" customWidth="1"/>
    <col min="22" max="22" width="9.28515625" style="388" customWidth="1"/>
    <col min="23" max="23" width="3.5703125" style="388" hidden="1" customWidth="1"/>
    <col min="24" max="24" width="4.85546875" style="388" customWidth="1"/>
    <col min="25" max="25" width="18.1406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28515625" style="388" customWidth="1"/>
    <col min="34" max="34" width="6.5703125" style="431" customWidth="1"/>
    <col min="35" max="35" width="4.7109375" style="388" customWidth="1"/>
    <col min="36" max="37" width="4.140625" style="388" customWidth="1"/>
    <col min="38" max="38" width="54.2851562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1926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644" t="s">
        <v>1238</v>
      </c>
      <c r="F4" s="644"/>
      <c r="G4" s="644"/>
      <c r="H4" s="909" t="s">
        <v>15</v>
      </c>
      <c r="I4" s="903" t="s">
        <v>16</v>
      </c>
      <c r="J4" s="346" t="s">
        <v>17</v>
      </c>
      <c r="K4" s="347" t="s">
        <v>18</v>
      </c>
      <c r="L4" s="648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45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48" t="s">
        <v>30</v>
      </c>
      <c r="P5" s="648" t="s">
        <v>31</v>
      </c>
      <c r="Q5" s="648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49" t="s">
        <v>34</v>
      </c>
      <c r="Z5" s="649" t="s">
        <v>42</v>
      </c>
      <c r="AA5" s="649" t="s">
        <v>43</v>
      </c>
      <c r="AB5" s="350" t="s">
        <v>49</v>
      </c>
      <c r="AC5" s="451"/>
      <c r="AD5" s="451"/>
      <c r="AE5" s="452"/>
      <c r="AF5" s="464"/>
      <c r="AG5" s="646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 t="shared" ref="AE6:AE7" si="0">FLOOR(AD6,1)</f>
        <v>7</v>
      </c>
      <c r="AF6" s="358">
        <f t="shared" ref="AF6:AF7" si="1">(AE6+((AD6-AE6)*60*0.01))</f>
        <v>7</v>
      </c>
      <c r="AG6" s="646"/>
      <c r="AH6" s="394"/>
      <c r="AJ6" s="648"/>
      <c r="AK6" s="466"/>
      <c r="AL6" s="904"/>
    </row>
    <row r="7" spans="1:38" s="404" customFormat="1" ht="12" customHeight="1" thickTop="1">
      <c r="A7" s="359"/>
      <c r="B7" s="359"/>
      <c r="C7" s="360"/>
      <c r="D7" s="644"/>
      <c r="E7" s="359"/>
      <c r="F7" s="359"/>
      <c r="G7" s="359"/>
      <c r="H7" s="361"/>
      <c r="I7" s="361"/>
      <c r="J7" s="359"/>
      <c r="K7" s="360"/>
      <c r="L7" s="361" t="s">
        <v>1</v>
      </c>
      <c r="M7" s="644"/>
      <c r="N7" s="361"/>
      <c r="O7" s="644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44"/>
      <c r="AA7" s="363"/>
      <c r="AB7" s="354">
        <f t="shared" ref="AB7" si="2">S7/AI7+AJ7</f>
        <v>0</v>
      </c>
      <c r="AC7" s="354">
        <f>AB7+AC6</f>
        <v>0</v>
      </c>
      <c r="AD7" s="364">
        <f t="shared" ref="AD7" si="3">(8+(AC7/60))</f>
        <v>8</v>
      </c>
      <c r="AE7" s="365">
        <f t="shared" si="0"/>
        <v>8</v>
      </c>
      <c r="AF7" s="364">
        <f t="shared" si="1"/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57" customFormat="1" ht="20.100000000000001" customHeight="1">
      <c r="A8" s="256" t="s">
        <v>1852</v>
      </c>
      <c r="B8" s="334">
        <v>43732</v>
      </c>
      <c r="C8" s="339" t="str">
        <f>"*"&amp;D8&amp;"*"</f>
        <v>*PDR1910-0228*</v>
      </c>
      <c r="D8" s="505" t="s">
        <v>1993</v>
      </c>
      <c r="E8" s="256" t="s">
        <v>1980</v>
      </c>
      <c r="F8" s="256"/>
      <c r="G8" s="566" t="s">
        <v>1994</v>
      </c>
      <c r="H8" s="501" t="s">
        <v>1241</v>
      </c>
      <c r="I8" s="567" t="s">
        <v>1995</v>
      </c>
      <c r="J8" s="613">
        <v>1316</v>
      </c>
      <c r="K8" s="334">
        <v>22920</v>
      </c>
      <c r="L8" s="501" t="s">
        <v>1258</v>
      </c>
      <c r="M8" s="501" t="s">
        <v>1996</v>
      </c>
      <c r="N8" s="505"/>
      <c r="O8" s="505"/>
      <c r="P8" s="334"/>
      <c r="Q8" s="334">
        <v>43733</v>
      </c>
      <c r="R8" s="334">
        <v>43735</v>
      </c>
      <c r="S8" s="256">
        <v>1316</v>
      </c>
      <c r="T8" s="256"/>
      <c r="U8" s="256" t="s">
        <v>2056</v>
      </c>
      <c r="V8" s="543">
        <v>1316</v>
      </c>
      <c r="W8" s="568"/>
      <c r="X8" s="569" t="s">
        <v>1503</v>
      </c>
      <c r="Y8" s="501" t="s">
        <v>1836</v>
      </c>
      <c r="Z8" s="505">
        <v>298</v>
      </c>
      <c r="AA8" s="570">
        <v>1031</v>
      </c>
      <c r="AB8" s="354">
        <f t="shared" ref="AB8:AB19" si="4">S8/AI8+AJ8</f>
        <v>41.32</v>
      </c>
      <c r="AC8" s="354">
        <f t="shared" ref="AC8:AC19" si="5">AB8+AC7</f>
        <v>41.32</v>
      </c>
      <c r="AD8" s="364">
        <f t="shared" ref="AD8:AD19" si="6">(8+(AC8/60))</f>
        <v>8.6886666666666663</v>
      </c>
      <c r="AE8" s="365">
        <f t="shared" ref="AE8:AE19" si="7">FLOOR(AD8,1)</f>
        <v>8</v>
      </c>
      <c r="AF8" s="364">
        <f t="shared" ref="AF8:AF19" si="8">(AE8+((AD8-AE8)*60*0.01))</f>
        <v>8.4131999999999998</v>
      </c>
      <c r="AG8" s="571" t="s">
        <v>1243</v>
      </c>
      <c r="AH8" s="616" t="s">
        <v>2</v>
      </c>
      <c r="AI8" s="506">
        <v>50</v>
      </c>
      <c r="AJ8" s="506">
        <v>15</v>
      </c>
      <c r="AK8" s="672">
        <v>20</v>
      </c>
      <c r="AL8" s="506">
        <v>0</v>
      </c>
    </row>
    <row r="9" spans="1:38" s="257" customFormat="1" ht="20.100000000000001" customHeight="1">
      <c r="A9" s="256" t="s">
        <v>1852</v>
      </c>
      <c r="B9" s="334">
        <v>43732</v>
      </c>
      <c r="C9" s="339" t="str">
        <f>"*"&amp;D9&amp;"*"</f>
        <v>*PDR1910-0242*</v>
      </c>
      <c r="D9" s="505" t="s">
        <v>2003</v>
      </c>
      <c r="E9" s="256" t="s">
        <v>2004</v>
      </c>
      <c r="F9" s="256"/>
      <c r="G9" s="566" t="s">
        <v>1791</v>
      </c>
      <c r="H9" s="501" t="s">
        <v>1753</v>
      </c>
      <c r="I9" s="567" t="s">
        <v>1790</v>
      </c>
      <c r="J9" s="613">
        <v>2000</v>
      </c>
      <c r="K9" s="334">
        <v>22920</v>
      </c>
      <c r="L9" s="501" t="s">
        <v>1786</v>
      </c>
      <c r="M9" s="501" t="s">
        <v>1789</v>
      </c>
      <c r="N9" s="505"/>
      <c r="O9" s="505" t="s">
        <v>1181</v>
      </c>
      <c r="P9" s="567"/>
      <c r="Q9" s="567"/>
      <c r="R9" s="334">
        <v>43735</v>
      </c>
      <c r="S9" s="256">
        <v>2000</v>
      </c>
      <c r="T9" s="256"/>
      <c r="U9" s="256" t="s">
        <v>2057</v>
      </c>
      <c r="V9" s="543">
        <v>2000</v>
      </c>
      <c r="W9" s="568"/>
      <c r="X9" s="569" t="s">
        <v>1497</v>
      </c>
      <c r="Y9" s="501" t="s">
        <v>1244</v>
      </c>
      <c r="Z9" s="505">
        <v>284</v>
      </c>
      <c r="AA9" s="570">
        <v>1641</v>
      </c>
      <c r="AB9" s="354">
        <f t="shared" si="4"/>
        <v>55</v>
      </c>
      <c r="AC9" s="354">
        <f t="shared" si="5"/>
        <v>96.32</v>
      </c>
      <c r="AD9" s="364">
        <f t="shared" si="6"/>
        <v>9.6053333333333342</v>
      </c>
      <c r="AE9" s="365">
        <f t="shared" si="7"/>
        <v>9</v>
      </c>
      <c r="AF9" s="364">
        <f t="shared" si="8"/>
        <v>9.3632000000000009</v>
      </c>
      <c r="AG9" s="571" t="s">
        <v>1243</v>
      </c>
      <c r="AH9" s="616" t="s">
        <v>2</v>
      </c>
      <c r="AI9" s="506">
        <v>50</v>
      </c>
      <c r="AJ9" s="506">
        <v>15</v>
      </c>
      <c r="AK9" s="672">
        <v>20</v>
      </c>
      <c r="AL9" s="506">
        <v>0</v>
      </c>
    </row>
    <row r="10" spans="1:38" s="257" customFormat="1" ht="20.100000000000001" customHeight="1">
      <c r="A10" s="256" t="s">
        <v>1852</v>
      </c>
      <c r="B10" s="334">
        <v>43727</v>
      </c>
      <c r="C10" s="339" t="str">
        <f t="shared" ref="C10" si="9">"*"&amp;D10&amp;"*"</f>
        <v>*PDR1910-0118*</v>
      </c>
      <c r="D10" s="505" t="s">
        <v>1924</v>
      </c>
      <c r="E10" s="256" t="s">
        <v>1923</v>
      </c>
      <c r="F10" s="256"/>
      <c r="G10" s="566" t="s">
        <v>1710</v>
      </c>
      <c r="H10" s="501" t="s">
        <v>1248</v>
      </c>
      <c r="I10" s="567" t="s">
        <v>1709</v>
      </c>
      <c r="J10" s="613">
        <v>500</v>
      </c>
      <c r="K10" s="334">
        <v>22921</v>
      </c>
      <c r="L10" s="501" t="s">
        <v>1581</v>
      </c>
      <c r="M10" s="501" t="s">
        <v>1708</v>
      </c>
      <c r="N10" s="505" t="s">
        <v>1167</v>
      </c>
      <c r="O10" s="505" t="s">
        <v>1181</v>
      </c>
      <c r="P10" s="567"/>
      <c r="Q10" s="567"/>
      <c r="R10" s="334">
        <v>43736</v>
      </c>
      <c r="S10" s="256">
        <v>500</v>
      </c>
      <c r="T10" s="256"/>
      <c r="U10" s="256" t="s">
        <v>2054</v>
      </c>
      <c r="V10" s="256" t="s">
        <v>1181</v>
      </c>
      <c r="W10" s="568"/>
      <c r="X10" s="569" t="s">
        <v>1496</v>
      </c>
      <c r="Y10" s="614" t="s">
        <v>120</v>
      </c>
      <c r="Z10" s="505">
        <v>849</v>
      </c>
      <c r="AA10" s="570">
        <v>2415</v>
      </c>
      <c r="AB10" s="354">
        <f t="shared" si="4"/>
        <v>60</v>
      </c>
      <c r="AC10" s="354">
        <f t="shared" si="5"/>
        <v>156.32</v>
      </c>
      <c r="AD10" s="364">
        <f t="shared" si="6"/>
        <v>10.605333333333334</v>
      </c>
      <c r="AE10" s="365">
        <f t="shared" si="7"/>
        <v>10</v>
      </c>
      <c r="AF10" s="364">
        <f t="shared" si="8"/>
        <v>10.363200000000001</v>
      </c>
      <c r="AG10" s="571" t="s">
        <v>1391</v>
      </c>
      <c r="AH10" s="616" t="s">
        <v>65</v>
      </c>
      <c r="AI10" s="506">
        <v>50</v>
      </c>
      <c r="AJ10" s="506">
        <v>50</v>
      </c>
      <c r="AK10" s="672" t="s">
        <v>1707</v>
      </c>
      <c r="AL10" s="643" t="s">
        <v>1705</v>
      </c>
    </row>
    <row r="11" spans="1:38" s="284" customFormat="1" ht="20.100000000000001" customHeight="1">
      <c r="A11" s="246">
        <v>10</v>
      </c>
      <c r="B11" s="247">
        <v>43729</v>
      </c>
      <c r="C11" s="330" t="str">
        <f t="shared" ref="C11:C18" si="10">"*"&amp;D11&amp;"*"</f>
        <v>*PDR1910-0171*</v>
      </c>
      <c r="D11" s="592" t="s">
        <v>1949</v>
      </c>
      <c r="E11" s="246" t="s">
        <v>1948</v>
      </c>
      <c r="F11" s="246"/>
      <c r="G11" s="498" t="s">
        <v>1950</v>
      </c>
      <c r="H11" s="250" t="s">
        <v>1241</v>
      </c>
      <c r="I11" s="248" t="s">
        <v>1951</v>
      </c>
      <c r="J11" s="611">
        <v>1000</v>
      </c>
      <c r="K11" s="247">
        <v>22922</v>
      </c>
      <c r="L11" s="250" t="s">
        <v>1580</v>
      </c>
      <c r="M11" s="250" t="s">
        <v>1952</v>
      </c>
      <c r="N11" s="592"/>
      <c r="O11" s="592" t="s">
        <v>1181</v>
      </c>
      <c r="P11" s="248"/>
      <c r="Q11" s="673" t="s">
        <v>1415</v>
      </c>
      <c r="R11" s="247">
        <v>43738</v>
      </c>
      <c r="S11" s="246">
        <v>1000</v>
      </c>
      <c r="T11" s="246"/>
      <c r="U11" s="246" t="s">
        <v>2076</v>
      </c>
      <c r="V11" s="246" t="s">
        <v>1181</v>
      </c>
      <c r="W11" s="249"/>
      <c r="X11" s="503" t="s">
        <v>1503</v>
      </c>
      <c r="Y11" s="250" t="s">
        <v>1737</v>
      </c>
      <c r="Z11" s="592">
        <v>297</v>
      </c>
      <c r="AA11" s="251">
        <v>1583</v>
      </c>
      <c r="AB11" s="354">
        <f t="shared" si="4"/>
        <v>35</v>
      </c>
      <c r="AC11" s="354">
        <f t="shared" si="5"/>
        <v>191.32</v>
      </c>
      <c r="AD11" s="364">
        <f t="shared" si="6"/>
        <v>11.188666666666666</v>
      </c>
      <c r="AE11" s="365">
        <f t="shared" si="7"/>
        <v>11</v>
      </c>
      <c r="AF11" s="364">
        <f t="shared" si="8"/>
        <v>11.113199999999999</v>
      </c>
      <c r="AG11" s="245" t="s">
        <v>1243</v>
      </c>
      <c r="AH11" s="282" t="s">
        <v>2</v>
      </c>
      <c r="AI11" s="281">
        <v>50</v>
      </c>
      <c r="AJ11" s="281">
        <v>15</v>
      </c>
      <c r="AK11" s="281">
        <v>20</v>
      </c>
      <c r="AL11" s="281">
        <v>0</v>
      </c>
    </row>
    <row r="12" spans="1:38" s="284" customFormat="1" ht="20.100000000000001" customHeight="1">
      <c r="A12" s="246">
        <v>20</v>
      </c>
      <c r="B12" s="247">
        <v>43729</v>
      </c>
      <c r="C12" s="330" t="str">
        <f t="shared" si="10"/>
        <v>*PDR1910-0172*</v>
      </c>
      <c r="D12" s="592" t="s">
        <v>1953</v>
      </c>
      <c r="E12" s="246" t="s">
        <v>1948</v>
      </c>
      <c r="F12" s="246"/>
      <c r="G12" s="498" t="s">
        <v>1767</v>
      </c>
      <c r="H12" s="250" t="s">
        <v>1241</v>
      </c>
      <c r="I12" s="248" t="s">
        <v>1954</v>
      </c>
      <c r="J12" s="611">
        <v>1000</v>
      </c>
      <c r="K12" s="247">
        <v>22922</v>
      </c>
      <c r="L12" s="250" t="s">
        <v>1258</v>
      </c>
      <c r="M12" s="250" t="s">
        <v>1766</v>
      </c>
      <c r="N12" s="592"/>
      <c r="O12" s="592" t="s">
        <v>1181</v>
      </c>
      <c r="P12" s="248"/>
      <c r="Q12" s="673" t="s">
        <v>1415</v>
      </c>
      <c r="R12" s="247">
        <v>43738</v>
      </c>
      <c r="S12" s="246">
        <v>1000</v>
      </c>
      <c r="T12" s="246"/>
      <c r="U12" s="246" t="s">
        <v>2077</v>
      </c>
      <c r="V12" s="246" t="s">
        <v>1181</v>
      </c>
      <c r="W12" s="249"/>
      <c r="X12" s="503" t="s">
        <v>1503</v>
      </c>
      <c r="Y12" s="250" t="s">
        <v>1246</v>
      </c>
      <c r="Z12" s="592">
        <v>346</v>
      </c>
      <c r="AA12" s="251">
        <v>1539</v>
      </c>
      <c r="AB12" s="354">
        <f t="shared" si="4"/>
        <v>35</v>
      </c>
      <c r="AC12" s="354">
        <f t="shared" si="5"/>
        <v>226.32</v>
      </c>
      <c r="AD12" s="364">
        <f t="shared" si="6"/>
        <v>11.772</v>
      </c>
      <c r="AE12" s="365">
        <f t="shared" si="7"/>
        <v>11</v>
      </c>
      <c r="AF12" s="364">
        <f t="shared" si="8"/>
        <v>11.463200000000001</v>
      </c>
      <c r="AG12" s="245" t="s">
        <v>1243</v>
      </c>
      <c r="AH12" s="282" t="s">
        <v>2</v>
      </c>
      <c r="AI12" s="281">
        <v>50</v>
      </c>
      <c r="AJ12" s="281">
        <v>15</v>
      </c>
      <c r="AK12" s="281">
        <v>20</v>
      </c>
      <c r="AL12" s="281">
        <v>0</v>
      </c>
    </row>
    <row r="13" spans="1:38" s="284" customFormat="1" ht="20.100000000000001" customHeight="1">
      <c r="A13" s="246">
        <v>30</v>
      </c>
      <c r="B13" s="247">
        <v>43734</v>
      </c>
      <c r="C13" s="330" t="str">
        <f t="shared" si="10"/>
        <v>*PDR1910-0260*</v>
      </c>
      <c r="D13" s="592" t="s">
        <v>2028</v>
      </c>
      <c r="E13" s="246" t="s">
        <v>2029</v>
      </c>
      <c r="F13" s="246"/>
      <c r="G13" s="498" t="s">
        <v>2030</v>
      </c>
      <c r="H13" s="250" t="s">
        <v>1862</v>
      </c>
      <c r="I13" s="248" t="s">
        <v>2031</v>
      </c>
      <c r="J13" s="611">
        <v>920</v>
      </c>
      <c r="K13" s="247">
        <v>22922</v>
      </c>
      <c r="L13" s="250" t="s">
        <v>1258</v>
      </c>
      <c r="M13" s="250" t="s">
        <v>2032</v>
      </c>
      <c r="N13" s="592"/>
      <c r="O13" s="592"/>
      <c r="P13" s="247">
        <v>43734</v>
      </c>
      <c r="Q13" s="673" t="s">
        <v>1415</v>
      </c>
      <c r="R13" s="247">
        <v>43738</v>
      </c>
      <c r="S13" s="246">
        <v>920</v>
      </c>
      <c r="T13" s="246"/>
      <c r="U13" s="246">
        <v>920</v>
      </c>
      <c r="V13" s="246" t="s">
        <v>1181</v>
      </c>
      <c r="W13" s="249"/>
      <c r="X13" s="503" t="s">
        <v>1497</v>
      </c>
      <c r="Y13" s="250" t="s">
        <v>1901</v>
      </c>
      <c r="Z13" s="592">
        <v>442</v>
      </c>
      <c r="AA13" s="251">
        <v>1945</v>
      </c>
      <c r="AB13" s="354">
        <f t="shared" si="4"/>
        <v>33.4</v>
      </c>
      <c r="AC13" s="354">
        <f t="shared" si="5"/>
        <v>259.71999999999997</v>
      </c>
      <c r="AD13" s="364">
        <f t="shared" si="6"/>
        <v>12.328666666666667</v>
      </c>
      <c r="AE13" s="365">
        <f t="shared" si="7"/>
        <v>12</v>
      </c>
      <c r="AF13" s="364">
        <f t="shared" si="8"/>
        <v>12.1972</v>
      </c>
      <c r="AG13" s="245" t="s">
        <v>1243</v>
      </c>
      <c r="AH13" s="282" t="s">
        <v>2</v>
      </c>
      <c r="AI13" s="281">
        <v>50</v>
      </c>
      <c r="AJ13" s="281">
        <v>15</v>
      </c>
      <c r="AK13" s="281">
        <v>20</v>
      </c>
      <c r="AL13" s="281" t="s">
        <v>2033</v>
      </c>
    </row>
    <row r="14" spans="1:38" s="284" customFormat="1" ht="20.100000000000001" customHeight="1">
      <c r="A14" s="246">
        <v>40</v>
      </c>
      <c r="B14" s="247">
        <v>43734</v>
      </c>
      <c r="C14" s="330" t="str">
        <f t="shared" si="10"/>
        <v>*PDR1910-0261*</v>
      </c>
      <c r="D14" s="592" t="s">
        <v>2034</v>
      </c>
      <c r="E14" s="246" t="s">
        <v>2029</v>
      </c>
      <c r="F14" s="246"/>
      <c r="G14" s="498" t="s">
        <v>2035</v>
      </c>
      <c r="H14" s="250" t="s">
        <v>1862</v>
      </c>
      <c r="I14" s="248" t="s">
        <v>2036</v>
      </c>
      <c r="J14" s="611">
        <v>920</v>
      </c>
      <c r="K14" s="247">
        <v>22922</v>
      </c>
      <c r="L14" s="250" t="s">
        <v>1258</v>
      </c>
      <c r="M14" s="250" t="s">
        <v>2037</v>
      </c>
      <c r="N14" s="592"/>
      <c r="O14" s="592"/>
      <c r="P14" s="247">
        <v>43734</v>
      </c>
      <c r="Q14" s="673" t="s">
        <v>1415</v>
      </c>
      <c r="R14" s="247">
        <v>43738</v>
      </c>
      <c r="S14" s="246">
        <v>920</v>
      </c>
      <c r="T14" s="246"/>
      <c r="U14" s="246" t="s">
        <v>2078</v>
      </c>
      <c r="V14" s="246" t="s">
        <v>1181</v>
      </c>
      <c r="W14" s="249"/>
      <c r="X14" s="503" t="s">
        <v>1497</v>
      </c>
      <c r="Y14" s="250" t="s">
        <v>1901</v>
      </c>
      <c r="Z14" s="592">
        <v>455</v>
      </c>
      <c r="AA14" s="251">
        <v>1973</v>
      </c>
      <c r="AB14" s="354">
        <f t="shared" si="4"/>
        <v>33.4</v>
      </c>
      <c r="AC14" s="354">
        <f t="shared" si="5"/>
        <v>293.11999999999995</v>
      </c>
      <c r="AD14" s="364">
        <f t="shared" si="6"/>
        <v>12.885333333333332</v>
      </c>
      <c r="AE14" s="365">
        <f t="shared" si="7"/>
        <v>12</v>
      </c>
      <c r="AF14" s="364">
        <f t="shared" si="8"/>
        <v>12.531199999999998</v>
      </c>
      <c r="AG14" s="245" t="s">
        <v>1243</v>
      </c>
      <c r="AH14" s="282" t="s">
        <v>2</v>
      </c>
      <c r="AI14" s="281">
        <v>50</v>
      </c>
      <c r="AJ14" s="281">
        <v>15</v>
      </c>
      <c r="AK14" s="281">
        <v>20</v>
      </c>
      <c r="AL14" s="281" t="s">
        <v>2033</v>
      </c>
    </row>
    <row r="15" spans="1:38" s="284" customFormat="1" ht="20.100000000000001" customHeight="1">
      <c r="A15" s="246">
        <v>50</v>
      </c>
      <c r="B15" s="247">
        <v>43735</v>
      </c>
      <c r="C15" s="330" t="str">
        <f t="shared" si="10"/>
        <v>*PDR1910-0286*</v>
      </c>
      <c r="D15" s="592" t="s">
        <v>2061</v>
      </c>
      <c r="E15" s="246" t="s">
        <v>2062</v>
      </c>
      <c r="F15" s="246"/>
      <c r="G15" s="498" t="s">
        <v>2063</v>
      </c>
      <c r="H15" s="250" t="s">
        <v>1657</v>
      </c>
      <c r="I15" s="248" t="s">
        <v>2064</v>
      </c>
      <c r="J15" s="611">
        <v>520</v>
      </c>
      <c r="K15" s="247">
        <v>22921</v>
      </c>
      <c r="L15" s="250" t="s">
        <v>2065</v>
      </c>
      <c r="M15" s="250" t="s">
        <v>2066</v>
      </c>
      <c r="N15" s="592"/>
      <c r="O15" s="592" t="s">
        <v>1181</v>
      </c>
      <c r="P15" s="248"/>
      <c r="Q15" s="673" t="s">
        <v>1415</v>
      </c>
      <c r="R15" s="247">
        <v>43736</v>
      </c>
      <c r="S15" s="246">
        <v>520</v>
      </c>
      <c r="T15" s="246"/>
      <c r="U15" s="246" t="s">
        <v>2079</v>
      </c>
      <c r="V15" s="246"/>
      <c r="W15" s="249"/>
      <c r="X15" s="503" t="s">
        <v>1503</v>
      </c>
      <c r="Y15" s="250" t="s">
        <v>2067</v>
      </c>
      <c r="Z15" s="592">
        <v>513</v>
      </c>
      <c r="AA15" s="251">
        <v>1453</v>
      </c>
      <c r="AB15" s="354">
        <f t="shared" si="4"/>
        <v>25.4</v>
      </c>
      <c r="AC15" s="354">
        <f t="shared" si="5"/>
        <v>318.51999999999992</v>
      </c>
      <c r="AD15" s="364">
        <f t="shared" si="6"/>
        <v>13.308666666666666</v>
      </c>
      <c r="AE15" s="365">
        <f t="shared" si="7"/>
        <v>13</v>
      </c>
      <c r="AF15" s="364">
        <f t="shared" si="8"/>
        <v>13.1852</v>
      </c>
      <c r="AG15" s="245" t="s">
        <v>1243</v>
      </c>
      <c r="AH15" s="281" t="s">
        <v>2</v>
      </c>
      <c r="AI15" s="281">
        <v>50</v>
      </c>
      <c r="AJ15" s="281">
        <v>15</v>
      </c>
      <c r="AK15" s="281">
        <v>20</v>
      </c>
      <c r="AL15" s="281" t="s">
        <v>1658</v>
      </c>
    </row>
    <row r="16" spans="1:38" s="284" customFormat="1" ht="20.100000000000001" customHeight="1">
      <c r="A16" s="246">
        <v>60</v>
      </c>
      <c r="B16" s="247">
        <v>43725</v>
      </c>
      <c r="C16" s="330" t="str">
        <f t="shared" si="10"/>
        <v>*PDR1910-0100*</v>
      </c>
      <c r="D16" s="592" t="s">
        <v>1907</v>
      </c>
      <c r="E16" s="246" t="s">
        <v>1903</v>
      </c>
      <c r="F16" s="246"/>
      <c r="G16" s="498" t="s">
        <v>1882</v>
      </c>
      <c r="H16" s="250" t="s">
        <v>1248</v>
      </c>
      <c r="I16" s="248" t="s">
        <v>115</v>
      </c>
      <c r="J16" s="611">
        <v>2750</v>
      </c>
      <c r="K16" s="247">
        <v>22922</v>
      </c>
      <c r="L16" s="250" t="s">
        <v>1392</v>
      </c>
      <c r="M16" s="250" t="s">
        <v>1170</v>
      </c>
      <c r="N16" s="592" t="s">
        <v>1167</v>
      </c>
      <c r="O16" s="592" t="s">
        <v>1181</v>
      </c>
      <c r="P16" s="248"/>
      <c r="Q16" s="673" t="s">
        <v>1415</v>
      </c>
      <c r="R16" s="247">
        <v>43738</v>
      </c>
      <c r="S16" s="246">
        <v>2750</v>
      </c>
      <c r="T16" s="246"/>
      <c r="U16" s="246" t="s">
        <v>2075</v>
      </c>
      <c r="V16" s="246" t="s">
        <v>1181</v>
      </c>
      <c r="W16" s="249"/>
      <c r="X16" s="503" t="s">
        <v>1496</v>
      </c>
      <c r="Y16" s="500" t="s">
        <v>101</v>
      </c>
      <c r="Z16" s="592">
        <v>666</v>
      </c>
      <c r="AA16" s="251">
        <v>2040</v>
      </c>
      <c r="AB16" s="354">
        <f t="shared" si="4"/>
        <v>128.57142857142856</v>
      </c>
      <c r="AC16" s="354">
        <f t="shared" si="5"/>
        <v>447.09142857142848</v>
      </c>
      <c r="AD16" s="364">
        <f t="shared" si="6"/>
        <v>15.451523809523808</v>
      </c>
      <c r="AE16" s="365">
        <f t="shared" si="7"/>
        <v>15</v>
      </c>
      <c r="AF16" s="364">
        <f t="shared" si="8"/>
        <v>15.270914285714285</v>
      </c>
      <c r="AG16" s="245" t="s">
        <v>1391</v>
      </c>
      <c r="AH16" s="282" t="s">
        <v>65</v>
      </c>
      <c r="AI16" s="281">
        <v>35</v>
      </c>
      <c r="AJ16" s="281">
        <v>50</v>
      </c>
      <c r="AK16" s="281">
        <v>10</v>
      </c>
      <c r="AL16" s="544" t="s">
        <v>1881</v>
      </c>
    </row>
    <row r="17" spans="1:184" s="284" customFormat="1" ht="20.100000000000001" customHeight="1">
      <c r="A17" s="246" t="s">
        <v>66</v>
      </c>
      <c r="B17" s="247">
        <v>43728</v>
      </c>
      <c r="C17" s="330" t="str">
        <f t="shared" si="10"/>
        <v>*PDW1910-0010*</v>
      </c>
      <c r="D17" s="592" t="s">
        <v>2038</v>
      </c>
      <c r="E17" s="246" t="s">
        <v>1946</v>
      </c>
      <c r="F17" s="246"/>
      <c r="G17" s="498" t="s">
        <v>1846</v>
      </c>
      <c r="H17" s="250" t="s">
        <v>1384</v>
      </c>
      <c r="I17" s="248" t="s">
        <v>1845</v>
      </c>
      <c r="J17" s="611">
        <v>15</v>
      </c>
      <c r="K17" s="247">
        <v>43740</v>
      </c>
      <c r="L17" s="250" t="s">
        <v>1258</v>
      </c>
      <c r="M17" s="250" t="s">
        <v>1844</v>
      </c>
      <c r="N17" s="592">
        <v>1424</v>
      </c>
      <c r="O17" s="592" t="s">
        <v>1181</v>
      </c>
      <c r="P17" s="248"/>
      <c r="Q17" s="673" t="s">
        <v>2039</v>
      </c>
      <c r="R17" s="247">
        <v>43736</v>
      </c>
      <c r="S17" s="246">
        <v>15</v>
      </c>
      <c r="T17" s="246"/>
      <c r="U17" s="246"/>
      <c r="V17" s="246"/>
      <c r="W17" s="249"/>
      <c r="X17" s="503" t="s">
        <v>1496</v>
      </c>
      <c r="Y17" s="500" t="s">
        <v>106</v>
      </c>
      <c r="Z17" s="592">
        <v>553</v>
      </c>
      <c r="AA17" s="251">
        <v>1197</v>
      </c>
      <c r="AB17" s="354">
        <f t="shared" si="4"/>
        <v>50.3</v>
      </c>
      <c r="AC17" s="354">
        <f t="shared" si="5"/>
        <v>497.39142857142849</v>
      </c>
      <c r="AD17" s="364">
        <f t="shared" si="6"/>
        <v>16.289857142857141</v>
      </c>
      <c r="AE17" s="365">
        <f t="shared" si="7"/>
        <v>16</v>
      </c>
      <c r="AF17" s="364">
        <f t="shared" si="8"/>
        <v>16.173914285714286</v>
      </c>
      <c r="AG17" s="245" t="s">
        <v>1243</v>
      </c>
      <c r="AH17" s="282" t="s">
        <v>2</v>
      </c>
      <c r="AI17" s="281">
        <v>50</v>
      </c>
      <c r="AJ17" s="281">
        <v>50</v>
      </c>
      <c r="AK17" s="281">
        <v>10</v>
      </c>
      <c r="AL17" s="615" t="s">
        <v>1843</v>
      </c>
    </row>
    <row r="18" spans="1:184" s="284" customFormat="1" ht="20.100000000000001" customHeight="1">
      <c r="A18" s="246">
        <v>80</v>
      </c>
      <c r="B18" s="247">
        <v>43728</v>
      </c>
      <c r="C18" s="330" t="str">
        <f t="shared" si="10"/>
        <v>*PDR1910-0158*</v>
      </c>
      <c r="D18" s="592" t="s">
        <v>1947</v>
      </c>
      <c r="E18" s="246" t="s">
        <v>1946</v>
      </c>
      <c r="F18" s="246"/>
      <c r="G18" s="498" t="s">
        <v>1846</v>
      </c>
      <c r="H18" s="250" t="s">
        <v>1384</v>
      </c>
      <c r="I18" s="248" t="s">
        <v>1845</v>
      </c>
      <c r="J18" s="611">
        <v>6000</v>
      </c>
      <c r="K18" s="247">
        <v>22921</v>
      </c>
      <c r="L18" s="250" t="s">
        <v>1258</v>
      </c>
      <c r="M18" s="250" t="s">
        <v>1844</v>
      </c>
      <c r="N18" s="592">
        <v>1424</v>
      </c>
      <c r="O18" s="592" t="s">
        <v>1181</v>
      </c>
      <c r="P18" s="248"/>
      <c r="Q18" s="673" t="s">
        <v>1415</v>
      </c>
      <c r="R18" s="247">
        <v>43736</v>
      </c>
      <c r="S18" s="246">
        <v>6000</v>
      </c>
      <c r="T18" s="246"/>
      <c r="U18" s="246" t="s">
        <v>2074</v>
      </c>
      <c r="V18" s="246"/>
      <c r="W18" s="249"/>
      <c r="X18" s="503" t="s">
        <v>1496</v>
      </c>
      <c r="Y18" s="500" t="s">
        <v>106</v>
      </c>
      <c r="Z18" s="592">
        <v>553</v>
      </c>
      <c r="AA18" s="251">
        <v>1197</v>
      </c>
      <c r="AB18" s="354">
        <f t="shared" si="4"/>
        <v>120</v>
      </c>
      <c r="AC18" s="354">
        <f t="shared" si="5"/>
        <v>617.39142857142849</v>
      </c>
      <c r="AD18" s="364">
        <f t="shared" si="6"/>
        <v>18.289857142857141</v>
      </c>
      <c r="AE18" s="365">
        <f t="shared" si="7"/>
        <v>18</v>
      </c>
      <c r="AF18" s="364">
        <f t="shared" si="8"/>
        <v>18.173914285714286</v>
      </c>
      <c r="AG18" s="245" t="s">
        <v>1243</v>
      </c>
      <c r="AH18" s="282" t="s">
        <v>2</v>
      </c>
      <c r="AI18" s="281">
        <v>50</v>
      </c>
      <c r="AJ18" s="281"/>
      <c r="AK18" s="281">
        <v>10</v>
      </c>
      <c r="AL18" s="615" t="s">
        <v>1843</v>
      </c>
    </row>
    <row r="19" spans="1:184" s="404" customFormat="1" ht="19.5" customHeight="1">
      <c r="A19" s="373"/>
      <c r="B19" s="373"/>
      <c r="C19" s="372"/>
      <c r="D19" s="648"/>
      <c r="E19" s="373"/>
      <c r="F19" s="373"/>
      <c r="G19" s="648"/>
      <c r="H19" s="368"/>
      <c r="I19" s="368"/>
      <c r="J19" s="373"/>
      <c r="K19" s="372"/>
      <c r="L19" s="368" t="s">
        <v>210</v>
      </c>
      <c r="M19" s="377"/>
      <c r="N19" s="648"/>
      <c r="O19" s="648"/>
      <c r="P19" s="368"/>
      <c r="Q19" s="674"/>
      <c r="R19" s="372"/>
      <c r="S19" s="373"/>
      <c r="T19" s="373"/>
      <c r="U19" s="373"/>
      <c r="V19" s="373"/>
      <c r="W19" s="564"/>
      <c r="X19" s="373"/>
      <c r="Y19" s="377"/>
      <c r="Z19" s="650"/>
      <c r="AA19" s="378"/>
      <c r="AB19" s="354">
        <f t="shared" si="4"/>
        <v>30</v>
      </c>
      <c r="AC19" s="354">
        <f t="shared" si="5"/>
        <v>647.39142857142849</v>
      </c>
      <c r="AD19" s="364">
        <f t="shared" si="6"/>
        <v>18.789857142857141</v>
      </c>
      <c r="AE19" s="365">
        <f t="shared" si="7"/>
        <v>18</v>
      </c>
      <c r="AF19" s="364">
        <f t="shared" si="8"/>
        <v>18.473914285714283</v>
      </c>
      <c r="AG19" s="379"/>
      <c r="AH19" s="401"/>
      <c r="AI19" s="281">
        <v>35</v>
      </c>
      <c r="AJ19" s="281">
        <v>30</v>
      </c>
      <c r="AK19" s="396"/>
      <c r="AL19" s="401"/>
    </row>
    <row r="20" spans="1:184" s="404" customFormat="1">
      <c r="A20" s="373"/>
      <c r="B20" s="373"/>
      <c r="C20" s="372"/>
      <c r="D20" s="380"/>
      <c r="E20" s="380"/>
      <c r="F20" s="380"/>
      <c r="G20" s="380"/>
      <c r="H20" s="381"/>
      <c r="I20" s="381"/>
      <c r="J20" s="373"/>
      <c r="K20" s="372"/>
      <c r="L20" s="381"/>
      <c r="M20" s="381"/>
      <c r="N20" s="381"/>
      <c r="O20" s="402"/>
      <c r="P20" s="383"/>
      <c r="Q20" s="383"/>
      <c r="R20" s="372"/>
      <c r="S20" s="373"/>
      <c r="T20" s="384"/>
      <c r="U20" s="373"/>
      <c r="V20" s="373"/>
      <c r="W20" s="373"/>
      <c r="X20" s="380"/>
      <c r="Y20" s="381"/>
      <c r="Z20" s="385"/>
      <c r="AA20" s="382"/>
      <c r="AB20" s="386"/>
      <c r="AC20" s="386"/>
      <c r="AD20" s="379"/>
      <c r="AE20" s="387"/>
      <c r="AF20" s="379"/>
      <c r="AG20" s="401"/>
      <c r="AH20" s="403"/>
      <c r="AI20" s="396"/>
      <c r="AJ20" s="396"/>
      <c r="AK20" s="396"/>
      <c r="AL20" s="401"/>
    </row>
    <row r="21" spans="1:184" s="404" customFormat="1">
      <c r="A21" s="373"/>
      <c r="B21" s="373"/>
      <c r="C21" s="372"/>
      <c r="D21" s="380"/>
      <c r="E21" s="380"/>
      <c r="F21" s="380"/>
      <c r="G21" s="380"/>
      <c r="H21" s="381"/>
      <c r="I21" s="381"/>
      <c r="J21" s="373"/>
      <c r="K21" s="372"/>
      <c r="L21" s="381"/>
      <c r="M21" s="381"/>
      <c r="N21" s="381"/>
      <c r="O21" s="402"/>
      <c r="P21" s="383"/>
      <c r="Q21" s="383"/>
      <c r="R21" s="372"/>
      <c r="S21" s="373"/>
      <c r="T21" s="384"/>
      <c r="U21" s="373"/>
      <c r="V21" s="373"/>
      <c r="W21" s="373"/>
      <c r="X21" s="380"/>
      <c r="Y21" s="381"/>
      <c r="Z21" s="385"/>
      <c r="AA21" s="382"/>
      <c r="AB21" s="386"/>
      <c r="AC21" s="386"/>
      <c r="AD21" s="379"/>
      <c r="AE21" s="387"/>
      <c r="AF21" s="379"/>
      <c r="AG21" s="401"/>
      <c r="AH21" s="403"/>
      <c r="AI21" s="396"/>
      <c r="AJ21" s="396"/>
      <c r="AK21" s="396"/>
      <c r="AL21" s="401"/>
    </row>
    <row r="22" spans="1:184" s="404" customFormat="1">
      <c r="A22" s="373"/>
      <c r="B22" s="373"/>
      <c r="C22" s="372"/>
      <c r="D22" s="648"/>
      <c r="E22" s="373"/>
      <c r="F22" s="373"/>
      <c r="G22" s="373"/>
      <c r="H22" s="368"/>
      <c r="I22" s="368"/>
      <c r="J22" s="373">
        <f>SUM(J7:J21)</f>
        <v>16941</v>
      </c>
      <c r="K22" s="372"/>
      <c r="L22" s="368"/>
      <c r="M22" s="648"/>
      <c r="N22" s="368"/>
      <c r="O22" s="648"/>
      <c r="P22" s="368"/>
      <c r="Q22" s="368"/>
      <c r="R22" s="372"/>
      <c r="S22" s="373">
        <f>SUM(S7:S21)</f>
        <v>16941</v>
      </c>
      <c r="T22" s="373"/>
      <c r="U22" s="373"/>
      <c r="V22" s="373"/>
      <c r="W22" s="373"/>
      <c r="X22" s="373"/>
      <c r="Y22" s="377"/>
      <c r="Z22" s="648"/>
      <c r="AA22" s="378"/>
      <c r="AB22" s="386">
        <f>SUM(AB7:AB21)</f>
        <v>647.39142857142849</v>
      </c>
      <c r="AC22" s="386"/>
      <c r="AD22" s="379"/>
      <c r="AE22" s="387"/>
      <c r="AF22" s="386">
        <f>AB22/60</f>
        <v>10.789857142857141</v>
      </c>
      <c r="AG22" s="379"/>
      <c r="AH22" s="405"/>
      <c r="AI22" s="426"/>
      <c r="AJ22" s="402"/>
      <c r="AK22" s="402"/>
      <c r="AL22" s="389"/>
      <c r="GB22" s="470"/>
    </row>
    <row r="23" spans="1:184">
      <c r="A23" s="647"/>
      <c r="B23" s="647"/>
      <c r="L23" s="471"/>
      <c r="M23" s="391"/>
      <c r="N23" s="391"/>
      <c r="O23" s="391"/>
      <c r="P23" s="391"/>
      <c r="Q23" s="391"/>
      <c r="R23" s="391"/>
      <c r="S23" s="391"/>
      <c r="T23" s="391"/>
      <c r="U23" s="391"/>
      <c r="V23" s="391"/>
      <c r="W23" s="391"/>
      <c r="Y23" s="647"/>
      <c r="Z23" s="647"/>
      <c r="AA23" s="647"/>
      <c r="AJ23" s="346"/>
      <c r="AK23" s="427"/>
    </row>
    <row r="24" spans="1:184">
      <c r="S24" s="346"/>
      <c r="T24" s="346"/>
      <c r="U24" s="346"/>
      <c r="V24" s="472"/>
      <c r="W24" s="472"/>
      <c r="Z24" s="640" t="s">
        <v>1645</v>
      </c>
      <c r="AJ24" s="346"/>
      <c r="AK24" s="427"/>
    </row>
    <row r="25" spans="1:184">
      <c r="I25" s="431" t="s">
        <v>455</v>
      </c>
      <c r="R25" s="431" t="s">
        <v>457</v>
      </c>
      <c r="AJ25" s="346"/>
      <c r="AK25" s="427"/>
      <c r="AM25" s="346"/>
      <c r="AN25" s="346"/>
    </row>
    <row r="26" spans="1:184" s="647" customFormat="1">
      <c r="I26" s="906"/>
      <c r="J26" s="906"/>
      <c r="R26" s="906" t="s">
        <v>61</v>
      </c>
      <c r="S26" s="906"/>
      <c r="T26" s="906"/>
      <c r="U26" s="906"/>
      <c r="V26" s="906"/>
      <c r="W26" s="906"/>
      <c r="X26" s="906"/>
      <c r="Y26" s="473"/>
      <c r="Z26" s="473"/>
      <c r="AA26" s="473"/>
      <c r="AH26" s="447"/>
      <c r="AJ26" s="441"/>
      <c r="AK26" s="427"/>
      <c r="AL26" s="441"/>
      <c r="AM26" s="441"/>
    </row>
    <row r="27" spans="1:184">
      <c r="A27" s="431"/>
      <c r="B27" s="431"/>
      <c r="C27" s="431"/>
      <c r="I27" s="431" t="s">
        <v>456</v>
      </c>
      <c r="M27" s="431"/>
      <c r="T27" s="431"/>
      <c r="AJ27" s="346"/>
      <c r="AK27" s="427"/>
      <c r="AM27" s="346"/>
      <c r="AN27" s="346"/>
    </row>
    <row r="28" spans="1:184">
      <c r="AJ28" s="346"/>
      <c r="AK28" s="427"/>
    </row>
    <row r="29" spans="1:184">
      <c r="AJ29" s="346"/>
      <c r="AK29" s="427"/>
    </row>
    <row r="30" spans="1:184">
      <c r="AJ30" s="346"/>
      <c r="AK30" s="427"/>
    </row>
    <row r="31" spans="1:184">
      <c r="AJ31" s="346"/>
      <c r="AK31" s="427"/>
    </row>
    <row r="35" spans="34:37">
      <c r="AK35" s="647"/>
    </row>
    <row r="36" spans="34:37">
      <c r="AH36" s="388"/>
    </row>
    <row r="37" spans="34:37">
      <c r="AH37" s="388"/>
    </row>
    <row r="38" spans="34:37">
      <c r="AH38" s="388"/>
    </row>
    <row r="39" spans="34:37">
      <c r="AH39" s="388"/>
    </row>
    <row r="40" spans="34:37">
      <c r="AH40" s="388"/>
    </row>
    <row r="41" spans="34:37">
      <c r="AH41" s="388"/>
    </row>
  </sheetData>
  <mergeCells count="8">
    <mergeCell ref="AL5:AL7"/>
    <mergeCell ref="I26:J26"/>
    <mergeCell ref="R26:X26"/>
    <mergeCell ref="A2:AA2"/>
    <mergeCell ref="H4:H5"/>
    <mergeCell ref="I4:I5"/>
    <mergeCell ref="O4:Q4"/>
    <mergeCell ref="Z4:AA4"/>
  </mergeCells>
  <conditionalFormatting sqref="AY20:AZ21 BH20:BH21 AP20:AS21 AA20:AA21 AG20:AG21">
    <cfRule type="duplicateValues" dxfId="1034" priority="45" stopIfTrue="1"/>
  </conditionalFormatting>
  <conditionalFormatting sqref="AY20:AZ21 BH20:BH21 AP20:AS21 AA20:AA21 AG20:AG21">
    <cfRule type="duplicateValues" dxfId="1033" priority="43" stopIfTrue="1"/>
    <cfRule type="duplicateValues" dxfId="1032" priority="44" stopIfTrue="1"/>
  </conditionalFormatting>
  <conditionalFormatting sqref="BI20:BI21">
    <cfRule type="duplicateValues" dxfId="1031" priority="42" stopIfTrue="1"/>
  </conditionalFormatting>
  <conditionalFormatting sqref="BI20:BI21">
    <cfRule type="duplicateValues" dxfId="1030" priority="40" stopIfTrue="1"/>
    <cfRule type="duplicateValues" dxfId="1029" priority="41" stopIfTrue="1"/>
  </conditionalFormatting>
  <conditionalFormatting sqref="D19">
    <cfRule type="duplicateValues" dxfId="1028" priority="39" stopIfTrue="1"/>
  </conditionalFormatting>
  <conditionalFormatting sqref="D19">
    <cfRule type="duplicateValues" dxfId="1027" priority="37" stopIfTrue="1"/>
    <cfRule type="duplicateValues" dxfId="1026" priority="38" stopIfTrue="1"/>
  </conditionalFormatting>
  <conditionalFormatting sqref="D16 D11:D12">
    <cfRule type="duplicateValues" dxfId="1025" priority="34" stopIfTrue="1"/>
  </conditionalFormatting>
  <conditionalFormatting sqref="D16 D11:D12">
    <cfRule type="duplicateValues" dxfId="1024" priority="35" stopIfTrue="1"/>
    <cfRule type="duplicateValues" dxfId="1023" priority="36" stopIfTrue="1"/>
  </conditionalFormatting>
  <conditionalFormatting sqref="D13:D14">
    <cfRule type="duplicateValues" dxfId="1022" priority="31" stopIfTrue="1"/>
  </conditionalFormatting>
  <conditionalFormatting sqref="D13:D14">
    <cfRule type="duplicateValues" dxfId="1021" priority="32" stopIfTrue="1"/>
    <cfRule type="duplicateValues" dxfId="1020" priority="33" stopIfTrue="1"/>
  </conditionalFormatting>
  <conditionalFormatting sqref="D18">
    <cfRule type="duplicateValues" dxfId="1019" priority="28" stopIfTrue="1"/>
  </conditionalFormatting>
  <conditionalFormatting sqref="D18">
    <cfRule type="duplicateValues" dxfId="1018" priority="29" stopIfTrue="1"/>
    <cfRule type="duplicateValues" dxfId="1017" priority="30" stopIfTrue="1"/>
  </conditionalFormatting>
  <conditionalFormatting sqref="D17">
    <cfRule type="duplicateValues" dxfId="1016" priority="22" stopIfTrue="1"/>
  </conditionalFormatting>
  <conditionalFormatting sqref="D17">
    <cfRule type="duplicateValues" dxfId="1015" priority="23" stopIfTrue="1"/>
    <cfRule type="duplicateValues" dxfId="1014" priority="24" stopIfTrue="1"/>
  </conditionalFormatting>
  <conditionalFormatting sqref="Q17">
    <cfRule type="duplicateValues" dxfId="1013" priority="19" stopIfTrue="1"/>
  </conditionalFormatting>
  <conditionalFormatting sqref="Q17">
    <cfRule type="duplicateValues" dxfId="1012" priority="20" stopIfTrue="1"/>
    <cfRule type="duplicateValues" dxfId="1011" priority="21" stopIfTrue="1"/>
  </conditionalFormatting>
  <conditionalFormatting sqref="D15">
    <cfRule type="duplicateValues" dxfId="1010" priority="18" stopIfTrue="1"/>
  </conditionalFormatting>
  <conditionalFormatting sqref="D15">
    <cfRule type="duplicateValues" dxfId="1009" priority="16" stopIfTrue="1"/>
    <cfRule type="duplicateValues" dxfId="1008" priority="17" stopIfTrue="1"/>
  </conditionalFormatting>
  <conditionalFormatting sqref="D10">
    <cfRule type="duplicateValues" dxfId="1007" priority="13" stopIfTrue="1"/>
  </conditionalFormatting>
  <conditionalFormatting sqref="D10">
    <cfRule type="duplicateValues" dxfId="1006" priority="14" stopIfTrue="1"/>
    <cfRule type="duplicateValues" dxfId="1005" priority="15" stopIfTrue="1"/>
  </conditionalFormatting>
  <conditionalFormatting sqref="D8:D9">
    <cfRule type="duplicateValues" dxfId="1004" priority="77064" stopIfTrue="1"/>
  </conditionalFormatting>
  <conditionalFormatting sqref="D8:D9">
    <cfRule type="duplicateValues" dxfId="1003" priority="77066" stopIfTrue="1"/>
    <cfRule type="duplicateValues" dxfId="1002" priority="77067" stopIfTrue="1"/>
  </conditionalFormatting>
  <printOptions horizontalCentered="1"/>
  <pageMargins left="0" right="0" top="0" bottom="0" header="0.31496062992125984" footer="0.31496062992125984"/>
  <pageSetup paperSize="120" scale="67" orientation="landscape" r:id="rId1"/>
  <colBreaks count="1" manualBreakCount="1">
    <brk id="38" max="1048575" man="1"/>
  </col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39"/>
  <sheetViews>
    <sheetView zoomScale="110" zoomScaleNormal="110" workbookViewId="0">
      <selection activeCell="M16" sqref="M16"/>
    </sheetView>
  </sheetViews>
  <sheetFormatPr defaultRowHeight="18"/>
  <cols>
    <col min="1" max="1" width="9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7" style="388" customWidth="1"/>
    <col min="9" max="9" width="26.7109375" style="388" customWidth="1"/>
    <col min="10" max="10" width="5.85546875" style="388" customWidth="1"/>
    <col min="11" max="11" width="6.5703125" style="388" customWidth="1"/>
    <col min="12" max="12" width="16.140625" style="388" customWidth="1"/>
    <col min="13" max="13" width="9.7109375" style="388" customWidth="1"/>
    <col min="14" max="14" width="6.7109375" style="388" customWidth="1"/>
    <col min="15" max="15" width="3.42578125" style="388" customWidth="1"/>
    <col min="16" max="16" width="5.8554687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9" style="388" customWidth="1"/>
    <col min="23" max="23" width="3.5703125" style="388" hidden="1" customWidth="1"/>
    <col min="24" max="24" width="4.85546875" style="388" customWidth="1"/>
    <col min="25" max="25" width="18.57031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.5703125" style="431" customWidth="1"/>
    <col min="35" max="35" width="4.7109375" style="388" customWidth="1"/>
    <col min="36" max="37" width="4.140625" style="388" customWidth="1"/>
    <col min="38" max="38" width="52.8554687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1925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662" t="s">
        <v>1238</v>
      </c>
      <c r="F4" s="662"/>
      <c r="G4" s="662"/>
      <c r="H4" s="909" t="s">
        <v>15</v>
      </c>
      <c r="I4" s="903" t="s">
        <v>16</v>
      </c>
      <c r="J4" s="346" t="s">
        <v>17</v>
      </c>
      <c r="K4" s="347" t="s">
        <v>18</v>
      </c>
      <c r="L4" s="666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63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66" t="s">
        <v>30</v>
      </c>
      <c r="P5" s="666" t="s">
        <v>31</v>
      </c>
      <c r="Q5" s="666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67" t="s">
        <v>34</v>
      </c>
      <c r="Z5" s="667" t="s">
        <v>42</v>
      </c>
      <c r="AA5" s="667" t="s">
        <v>43</v>
      </c>
      <c r="AB5" s="350" t="s">
        <v>49</v>
      </c>
      <c r="AC5" s="451"/>
      <c r="AD5" s="451"/>
      <c r="AE5" s="452"/>
      <c r="AF5" s="464"/>
      <c r="AG5" s="664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64"/>
      <c r="AH6" s="394"/>
      <c r="AJ6" s="666"/>
      <c r="AK6" s="466"/>
      <c r="AL6" s="904"/>
    </row>
    <row r="7" spans="1:38" s="404" customFormat="1" ht="12" customHeight="1" thickTop="1">
      <c r="A7" s="359"/>
      <c r="B7" s="359"/>
      <c r="C7" s="360"/>
      <c r="D7" s="662"/>
      <c r="E7" s="359"/>
      <c r="F7" s="359"/>
      <c r="G7" s="359"/>
      <c r="H7" s="361"/>
      <c r="I7" s="361"/>
      <c r="J7" s="359"/>
      <c r="K7" s="360"/>
      <c r="L7" s="361" t="s">
        <v>1</v>
      </c>
      <c r="M7" s="662"/>
      <c r="N7" s="361"/>
      <c r="O7" s="662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62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84" customFormat="1" ht="20.100000000000001" customHeight="1">
      <c r="A8" s="246" t="s">
        <v>1852</v>
      </c>
      <c r="B8" s="247">
        <v>43727</v>
      </c>
      <c r="C8" s="330" t="str">
        <f>"*"&amp;D8&amp;"*"</f>
        <v>*PDR1910-0118*</v>
      </c>
      <c r="D8" s="592" t="s">
        <v>1924</v>
      </c>
      <c r="E8" s="246" t="s">
        <v>1923</v>
      </c>
      <c r="F8" s="246"/>
      <c r="G8" s="498" t="s">
        <v>1710</v>
      </c>
      <c r="H8" s="250" t="s">
        <v>1248</v>
      </c>
      <c r="I8" s="248" t="s">
        <v>1709</v>
      </c>
      <c r="J8" s="611">
        <v>500</v>
      </c>
      <c r="K8" s="247">
        <v>22921</v>
      </c>
      <c r="L8" s="250" t="s">
        <v>1581</v>
      </c>
      <c r="M8" s="250" t="s">
        <v>1708</v>
      </c>
      <c r="N8" s="592" t="s">
        <v>1167</v>
      </c>
      <c r="O8" s="592" t="s">
        <v>1181</v>
      </c>
      <c r="P8" s="248"/>
      <c r="Q8" s="248"/>
      <c r="R8" s="247">
        <v>43736</v>
      </c>
      <c r="S8" s="246">
        <v>500</v>
      </c>
      <c r="T8" s="246"/>
      <c r="U8" s="246" t="s">
        <v>2054</v>
      </c>
      <c r="V8" s="543">
        <v>500</v>
      </c>
      <c r="W8" s="249"/>
      <c r="X8" s="503" t="s">
        <v>1496</v>
      </c>
      <c r="Y8" s="500" t="s">
        <v>120</v>
      </c>
      <c r="Z8" s="592">
        <v>849</v>
      </c>
      <c r="AA8" s="251">
        <v>2415</v>
      </c>
      <c r="AB8" s="354">
        <f t="shared" ref="AB8:AB17" si="0">S8/AI8+AJ8</f>
        <v>64.285714285714292</v>
      </c>
      <c r="AC8" s="354">
        <f t="shared" ref="AC8:AC17" si="1">AB8+AC7</f>
        <v>64.285714285714292</v>
      </c>
      <c r="AD8" s="364">
        <f t="shared" ref="AD8:AD17" si="2">(8+(AC8/60))</f>
        <v>9.0714285714285712</v>
      </c>
      <c r="AE8" s="365">
        <f t="shared" ref="AE8:AE17" si="3">FLOOR(AD8,1)</f>
        <v>9</v>
      </c>
      <c r="AF8" s="364">
        <f t="shared" ref="AF8:AF17" si="4">(AE8+((AD8-AE8)*60*0.01))</f>
        <v>9.0428571428571427</v>
      </c>
      <c r="AG8" s="245" t="s">
        <v>1391</v>
      </c>
      <c r="AH8" s="282" t="s">
        <v>65</v>
      </c>
      <c r="AI8" s="281">
        <v>35</v>
      </c>
      <c r="AJ8" s="281">
        <v>50</v>
      </c>
      <c r="AK8" s="623" t="s">
        <v>1707</v>
      </c>
      <c r="AL8" s="615" t="s">
        <v>1705</v>
      </c>
    </row>
    <row r="9" spans="1:38" s="284" customFormat="1" ht="20.100000000000001" customHeight="1">
      <c r="A9" s="246" t="s">
        <v>1852</v>
      </c>
      <c r="B9" s="247">
        <v>43725</v>
      </c>
      <c r="C9" s="330" t="str">
        <f t="shared" ref="C9:C16" si="5">"*"&amp;D9&amp;"*"</f>
        <v>*PDR1910-0100*</v>
      </c>
      <c r="D9" s="592" t="s">
        <v>1907</v>
      </c>
      <c r="E9" s="246" t="s">
        <v>1903</v>
      </c>
      <c r="F9" s="246"/>
      <c r="G9" s="498" t="s">
        <v>1882</v>
      </c>
      <c r="H9" s="250" t="s">
        <v>1248</v>
      </c>
      <c r="I9" s="248" t="s">
        <v>115</v>
      </c>
      <c r="J9" s="611">
        <v>2750</v>
      </c>
      <c r="K9" s="247">
        <v>22922</v>
      </c>
      <c r="L9" s="250" t="s">
        <v>1392</v>
      </c>
      <c r="M9" s="250" t="s">
        <v>1170</v>
      </c>
      <c r="N9" s="592" t="s">
        <v>1167</v>
      </c>
      <c r="O9" s="592" t="s">
        <v>1181</v>
      </c>
      <c r="P9" s="248"/>
      <c r="Q9" s="248"/>
      <c r="R9" s="247">
        <v>43738</v>
      </c>
      <c r="S9" s="246">
        <v>2750</v>
      </c>
      <c r="T9" s="246"/>
      <c r="U9" s="246" t="s">
        <v>2075</v>
      </c>
      <c r="V9" s="543">
        <v>2750</v>
      </c>
      <c r="W9" s="249"/>
      <c r="X9" s="503" t="s">
        <v>1496</v>
      </c>
      <c r="Y9" s="500" t="s">
        <v>101</v>
      </c>
      <c r="Z9" s="592">
        <v>666</v>
      </c>
      <c r="AA9" s="251">
        <v>2040</v>
      </c>
      <c r="AB9" s="354">
        <f t="shared" si="0"/>
        <v>128.57142857142856</v>
      </c>
      <c r="AC9" s="354">
        <f t="shared" si="1"/>
        <v>192.85714285714283</v>
      </c>
      <c r="AD9" s="364">
        <f t="shared" si="2"/>
        <v>11.214285714285714</v>
      </c>
      <c r="AE9" s="365">
        <f t="shared" si="3"/>
        <v>11</v>
      </c>
      <c r="AF9" s="364">
        <f t="shared" si="4"/>
        <v>11.128571428571428</v>
      </c>
      <c r="AG9" s="245" t="s">
        <v>1391</v>
      </c>
      <c r="AH9" s="282" t="s">
        <v>65</v>
      </c>
      <c r="AI9" s="281">
        <v>35</v>
      </c>
      <c r="AJ9" s="281">
        <v>50</v>
      </c>
      <c r="AK9" s="281">
        <v>10</v>
      </c>
      <c r="AL9" s="544" t="s">
        <v>1881</v>
      </c>
    </row>
    <row r="10" spans="1:38" s="284" customFormat="1" ht="20.100000000000001" customHeight="1">
      <c r="A10" s="246" t="s">
        <v>66</v>
      </c>
      <c r="B10" s="247">
        <v>43728</v>
      </c>
      <c r="C10" s="330" t="str">
        <f t="shared" si="5"/>
        <v>*PDW1910-0010*</v>
      </c>
      <c r="D10" s="592" t="s">
        <v>2038</v>
      </c>
      <c r="E10" s="246" t="s">
        <v>1946</v>
      </c>
      <c r="F10" s="246"/>
      <c r="G10" s="498" t="s">
        <v>1846</v>
      </c>
      <c r="H10" s="250" t="s">
        <v>1384</v>
      </c>
      <c r="I10" s="248" t="s">
        <v>1845</v>
      </c>
      <c r="J10" s="611">
        <v>15</v>
      </c>
      <c r="K10" s="247">
        <v>43740</v>
      </c>
      <c r="L10" s="250" t="s">
        <v>1258</v>
      </c>
      <c r="M10" s="250" t="s">
        <v>1844</v>
      </c>
      <c r="N10" s="592">
        <v>1424</v>
      </c>
      <c r="O10" s="592" t="s">
        <v>1181</v>
      </c>
      <c r="P10" s="248"/>
      <c r="Q10" s="593" t="s">
        <v>2039</v>
      </c>
      <c r="R10" s="247">
        <v>43736</v>
      </c>
      <c r="S10" s="246">
        <v>15</v>
      </c>
      <c r="T10" s="246"/>
      <c r="U10" s="246"/>
      <c r="V10" s="543">
        <v>15</v>
      </c>
      <c r="W10" s="249"/>
      <c r="X10" s="503" t="s">
        <v>1496</v>
      </c>
      <c r="Y10" s="500" t="s">
        <v>106</v>
      </c>
      <c r="Z10" s="592">
        <v>553</v>
      </c>
      <c r="AA10" s="251">
        <v>1197</v>
      </c>
      <c r="AB10" s="354">
        <f t="shared" si="0"/>
        <v>50.3</v>
      </c>
      <c r="AC10" s="354">
        <f t="shared" si="1"/>
        <v>243.15714285714284</v>
      </c>
      <c r="AD10" s="364">
        <f t="shared" si="2"/>
        <v>12.052619047619046</v>
      </c>
      <c r="AE10" s="365">
        <f t="shared" si="3"/>
        <v>12</v>
      </c>
      <c r="AF10" s="364">
        <f t="shared" si="4"/>
        <v>12.031571428571429</v>
      </c>
      <c r="AG10" s="245" t="s">
        <v>1243</v>
      </c>
      <c r="AH10" s="282" t="s">
        <v>2</v>
      </c>
      <c r="AI10" s="281">
        <v>50</v>
      </c>
      <c r="AJ10" s="281">
        <v>50</v>
      </c>
      <c r="AK10" s="281">
        <v>10</v>
      </c>
      <c r="AL10" s="615" t="s">
        <v>1843</v>
      </c>
    </row>
    <row r="11" spans="1:38" s="284" customFormat="1" ht="20.100000000000001" customHeight="1">
      <c r="A11" s="246" t="s">
        <v>1852</v>
      </c>
      <c r="B11" s="247">
        <v>43728</v>
      </c>
      <c r="C11" s="330" t="str">
        <f t="shared" si="5"/>
        <v>*PDR1910-0158*</v>
      </c>
      <c r="D11" s="592" t="s">
        <v>1947</v>
      </c>
      <c r="E11" s="246" t="s">
        <v>1946</v>
      </c>
      <c r="F11" s="246"/>
      <c r="G11" s="498" t="s">
        <v>1846</v>
      </c>
      <c r="H11" s="250" t="s">
        <v>1384</v>
      </c>
      <c r="I11" s="248" t="s">
        <v>1845</v>
      </c>
      <c r="J11" s="611">
        <v>6000</v>
      </c>
      <c r="K11" s="247">
        <v>22921</v>
      </c>
      <c r="L11" s="250" t="s">
        <v>1258</v>
      </c>
      <c r="M11" s="250" t="s">
        <v>1844</v>
      </c>
      <c r="N11" s="592">
        <v>1424</v>
      </c>
      <c r="O11" s="592" t="s">
        <v>1181</v>
      </c>
      <c r="P11" s="248"/>
      <c r="Q11" s="248"/>
      <c r="R11" s="247">
        <v>43736</v>
      </c>
      <c r="S11" s="246">
        <v>6000</v>
      </c>
      <c r="T11" s="246"/>
      <c r="U11" s="246" t="s">
        <v>2074</v>
      </c>
      <c r="V11" s="688">
        <v>5975</v>
      </c>
      <c r="W11" s="249"/>
      <c r="X11" s="503" t="s">
        <v>1496</v>
      </c>
      <c r="Y11" s="500" t="s">
        <v>106</v>
      </c>
      <c r="Z11" s="592">
        <v>553</v>
      </c>
      <c r="AA11" s="251">
        <v>1197</v>
      </c>
      <c r="AB11" s="354">
        <f t="shared" si="0"/>
        <v>120</v>
      </c>
      <c r="AC11" s="354">
        <f t="shared" si="1"/>
        <v>363.15714285714284</v>
      </c>
      <c r="AD11" s="364">
        <f t="shared" si="2"/>
        <v>14.052619047619046</v>
      </c>
      <c r="AE11" s="365">
        <f t="shared" si="3"/>
        <v>14</v>
      </c>
      <c r="AF11" s="364">
        <f t="shared" si="4"/>
        <v>14.031571428571429</v>
      </c>
      <c r="AG11" s="245" t="s">
        <v>1243</v>
      </c>
      <c r="AH11" s="282" t="s">
        <v>2</v>
      </c>
      <c r="AI11" s="281">
        <v>50</v>
      </c>
      <c r="AJ11" s="281"/>
      <c r="AK11" s="281">
        <v>10</v>
      </c>
      <c r="AL11" s="615" t="s">
        <v>1843</v>
      </c>
    </row>
    <row r="12" spans="1:38" s="284" customFormat="1" ht="20.100000000000001" customHeight="1">
      <c r="A12" s="246" t="s">
        <v>1852</v>
      </c>
      <c r="B12" s="247">
        <v>43735</v>
      </c>
      <c r="C12" s="330" t="str">
        <f t="shared" si="5"/>
        <v>*PDR1910-0286*</v>
      </c>
      <c r="D12" s="592" t="s">
        <v>2061</v>
      </c>
      <c r="E12" s="246" t="s">
        <v>2062</v>
      </c>
      <c r="F12" s="246"/>
      <c r="G12" s="498" t="s">
        <v>2063</v>
      </c>
      <c r="H12" s="250" t="s">
        <v>1657</v>
      </c>
      <c r="I12" s="248" t="s">
        <v>2064</v>
      </c>
      <c r="J12" s="611">
        <v>520</v>
      </c>
      <c r="K12" s="247">
        <v>22921</v>
      </c>
      <c r="L12" s="250" t="s">
        <v>2065</v>
      </c>
      <c r="M12" s="250" t="s">
        <v>2066</v>
      </c>
      <c r="N12" s="592"/>
      <c r="O12" s="592" t="s">
        <v>1181</v>
      </c>
      <c r="P12" s="248"/>
      <c r="Q12" s="248"/>
      <c r="R12" s="247">
        <v>43736</v>
      </c>
      <c r="S12" s="246">
        <v>520</v>
      </c>
      <c r="T12" s="246"/>
      <c r="U12" s="246" t="s">
        <v>2079</v>
      </c>
      <c r="V12" s="688">
        <v>510</v>
      </c>
      <c r="W12" s="249"/>
      <c r="X12" s="503" t="s">
        <v>1503</v>
      </c>
      <c r="Y12" s="250" t="s">
        <v>2067</v>
      </c>
      <c r="Z12" s="592">
        <v>513</v>
      </c>
      <c r="AA12" s="251">
        <v>1453</v>
      </c>
      <c r="AB12" s="354">
        <f t="shared" si="0"/>
        <v>25.4</v>
      </c>
      <c r="AC12" s="354">
        <f t="shared" si="1"/>
        <v>388.55714285714282</v>
      </c>
      <c r="AD12" s="364">
        <f t="shared" si="2"/>
        <v>14.47595238095238</v>
      </c>
      <c r="AE12" s="365">
        <f t="shared" si="3"/>
        <v>14</v>
      </c>
      <c r="AF12" s="364">
        <f t="shared" si="4"/>
        <v>14.285571428571428</v>
      </c>
      <c r="AG12" s="245" t="s">
        <v>1243</v>
      </c>
      <c r="AH12" s="281" t="s">
        <v>2</v>
      </c>
      <c r="AI12" s="281">
        <v>50</v>
      </c>
      <c r="AJ12" s="281">
        <v>15</v>
      </c>
      <c r="AK12" s="281">
        <v>20</v>
      </c>
      <c r="AL12" s="281" t="s">
        <v>1658</v>
      </c>
    </row>
    <row r="13" spans="1:38" s="284" customFormat="1" ht="20.100000000000001" customHeight="1">
      <c r="A13" s="246" t="s">
        <v>1852</v>
      </c>
      <c r="B13" s="247">
        <v>43729</v>
      </c>
      <c r="C13" s="330" t="str">
        <f t="shared" si="5"/>
        <v>*PDR1910-0171*</v>
      </c>
      <c r="D13" s="592" t="s">
        <v>1949</v>
      </c>
      <c r="E13" s="246" t="s">
        <v>1948</v>
      </c>
      <c r="F13" s="246"/>
      <c r="G13" s="498" t="s">
        <v>1950</v>
      </c>
      <c r="H13" s="250" t="s">
        <v>1241</v>
      </c>
      <c r="I13" s="248" t="s">
        <v>1951</v>
      </c>
      <c r="J13" s="611">
        <v>1000</v>
      </c>
      <c r="K13" s="247">
        <v>22922</v>
      </c>
      <c r="L13" s="250" t="s">
        <v>1580</v>
      </c>
      <c r="M13" s="250" t="s">
        <v>1952</v>
      </c>
      <c r="N13" s="592"/>
      <c r="O13" s="592" t="s">
        <v>1181</v>
      </c>
      <c r="P13" s="248"/>
      <c r="Q13" s="248"/>
      <c r="R13" s="247">
        <v>43738</v>
      </c>
      <c r="S13" s="246">
        <v>1000</v>
      </c>
      <c r="T13" s="246"/>
      <c r="U13" s="246" t="s">
        <v>2076</v>
      </c>
      <c r="V13" s="543">
        <v>1000</v>
      </c>
      <c r="W13" s="249"/>
      <c r="X13" s="503" t="s">
        <v>1503</v>
      </c>
      <c r="Y13" s="250" t="s">
        <v>1737</v>
      </c>
      <c r="Z13" s="592">
        <v>297</v>
      </c>
      <c r="AA13" s="251">
        <v>1583</v>
      </c>
      <c r="AB13" s="354">
        <f t="shared" si="0"/>
        <v>35</v>
      </c>
      <c r="AC13" s="354">
        <f t="shared" si="1"/>
        <v>423.55714285714282</v>
      </c>
      <c r="AD13" s="364">
        <f t="shared" si="2"/>
        <v>15.059285714285714</v>
      </c>
      <c r="AE13" s="365">
        <f t="shared" si="3"/>
        <v>15</v>
      </c>
      <c r="AF13" s="364">
        <f t="shared" si="4"/>
        <v>15.035571428571428</v>
      </c>
      <c r="AG13" s="245" t="s">
        <v>1243</v>
      </c>
      <c r="AH13" s="282" t="s">
        <v>2</v>
      </c>
      <c r="AI13" s="281">
        <v>50</v>
      </c>
      <c r="AJ13" s="281">
        <v>15</v>
      </c>
      <c r="AK13" s="281">
        <v>20</v>
      </c>
      <c r="AL13" s="281">
        <v>0</v>
      </c>
    </row>
    <row r="14" spans="1:38" s="284" customFormat="1" ht="20.100000000000001" customHeight="1">
      <c r="A14" s="246" t="s">
        <v>1852</v>
      </c>
      <c r="B14" s="247">
        <v>43729</v>
      </c>
      <c r="C14" s="330" t="str">
        <f t="shared" si="5"/>
        <v>*PDR1910-0172*</v>
      </c>
      <c r="D14" s="592" t="s">
        <v>1953</v>
      </c>
      <c r="E14" s="246" t="s">
        <v>1948</v>
      </c>
      <c r="F14" s="246"/>
      <c r="G14" s="498" t="s">
        <v>1767</v>
      </c>
      <c r="H14" s="250" t="s">
        <v>1241</v>
      </c>
      <c r="I14" s="248" t="s">
        <v>1954</v>
      </c>
      <c r="J14" s="611">
        <v>1000</v>
      </c>
      <c r="K14" s="247">
        <v>22922</v>
      </c>
      <c r="L14" s="250" t="s">
        <v>1258</v>
      </c>
      <c r="M14" s="250" t="s">
        <v>1766</v>
      </c>
      <c r="N14" s="592"/>
      <c r="O14" s="592" t="s">
        <v>1181</v>
      </c>
      <c r="P14" s="248"/>
      <c r="Q14" s="248"/>
      <c r="R14" s="247">
        <v>43738</v>
      </c>
      <c r="S14" s="246">
        <v>1000</v>
      </c>
      <c r="T14" s="246"/>
      <c r="U14" s="246" t="s">
        <v>2077</v>
      </c>
      <c r="V14" s="543">
        <v>1000</v>
      </c>
      <c r="W14" s="249"/>
      <c r="X14" s="503" t="s">
        <v>1503</v>
      </c>
      <c r="Y14" s="250" t="s">
        <v>1246</v>
      </c>
      <c r="Z14" s="592">
        <v>346</v>
      </c>
      <c r="AA14" s="251">
        <v>1539</v>
      </c>
      <c r="AB14" s="354">
        <f t="shared" si="0"/>
        <v>35</v>
      </c>
      <c r="AC14" s="354">
        <f t="shared" si="1"/>
        <v>458.55714285714282</v>
      </c>
      <c r="AD14" s="364">
        <f t="shared" si="2"/>
        <v>15.642619047619046</v>
      </c>
      <c r="AE14" s="365">
        <f t="shared" si="3"/>
        <v>15</v>
      </c>
      <c r="AF14" s="364">
        <f t="shared" si="4"/>
        <v>15.385571428571428</v>
      </c>
      <c r="AG14" s="245" t="s">
        <v>1243</v>
      </c>
      <c r="AH14" s="282" t="s">
        <v>2</v>
      </c>
      <c r="AI14" s="281">
        <v>50</v>
      </c>
      <c r="AJ14" s="281">
        <v>15</v>
      </c>
      <c r="AK14" s="281">
        <v>20</v>
      </c>
      <c r="AL14" s="281">
        <v>0</v>
      </c>
    </row>
    <row r="15" spans="1:38" s="284" customFormat="1" ht="20.100000000000001" customHeight="1">
      <c r="A15" s="246" t="s">
        <v>1852</v>
      </c>
      <c r="B15" s="247">
        <v>43734</v>
      </c>
      <c r="C15" s="330" t="str">
        <f t="shared" si="5"/>
        <v>*PDR1910-0260*</v>
      </c>
      <c r="D15" s="592" t="s">
        <v>2028</v>
      </c>
      <c r="E15" s="246" t="s">
        <v>2029</v>
      </c>
      <c r="F15" s="246"/>
      <c r="G15" s="498" t="s">
        <v>2030</v>
      </c>
      <c r="H15" s="250" t="s">
        <v>1862</v>
      </c>
      <c r="I15" s="248" t="s">
        <v>2031</v>
      </c>
      <c r="J15" s="611">
        <v>920</v>
      </c>
      <c r="K15" s="247">
        <v>22922</v>
      </c>
      <c r="L15" s="250" t="s">
        <v>1258</v>
      </c>
      <c r="M15" s="250" t="s">
        <v>2032</v>
      </c>
      <c r="N15" s="592"/>
      <c r="O15" s="592"/>
      <c r="P15" s="247">
        <v>43734</v>
      </c>
      <c r="Q15" s="248"/>
      <c r="R15" s="247">
        <v>43738</v>
      </c>
      <c r="S15" s="246">
        <v>920</v>
      </c>
      <c r="T15" s="246"/>
      <c r="U15" s="246">
        <v>920</v>
      </c>
      <c r="V15" s="688">
        <v>918</v>
      </c>
      <c r="W15" s="249"/>
      <c r="X15" s="503" t="s">
        <v>1497</v>
      </c>
      <c r="Y15" s="250" t="s">
        <v>1901</v>
      </c>
      <c r="Z15" s="592">
        <v>442</v>
      </c>
      <c r="AA15" s="251">
        <v>1945</v>
      </c>
      <c r="AB15" s="354">
        <f t="shared" si="0"/>
        <v>33.4</v>
      </c>
      <c r="AC15" s="354">
        <f t="shared" si="1"/>
        <v>491.9571428571428</v>
      </c>
      <c r="AD15" s="364">
        <f t="shared" si="2"/>
        <v>16.199285714285715</v>
      </c>
      <c r="AE15" s="365">
        <f t="shared" si="3"/>
        <v>16</v>
      </c>
      <c r="AF15" s="364">
        <f t="shared" si="4"/>
        <v>16.11957142857143</v>
      </c>
      <c r="AG15" s="245" t="s">
        <v>1243</v>
      </c>
      <c r="AH15" s="282" t="s">
        <v>2</v>
      </c>
      <c r="AI15" s="281">
        <v>50</v>
      </c>
      <c r="AJ15" s="281">
        <v>15</v>
      </c>
      <c r="AK15" s="281">
        <v>20</v>
      </c>
      <c r="AL15" s="281" t="s">
        <v>2033</v>
      </c>
    </row>
    <row r="16" spans="1:38" s="284" customFormat="1" ht="20.100000000000001" customHeight="1">
      <c r="A16" s="246" t="s">
        <v>1852</v>
      </c>
      <c r="B16" s="247">
        <v>43734</v>
      </c>
      <c r="C16" s="330" t="str">
        <f t="shared" si="5"/>
        <v>*PDR1910-0261*</v>
      </c>
      <c r="D16" s="592" t="s">
        <v>2034</v>
      </c>
      <c r="E16" s="246" t="s">
        <v>2029</v>
      </c>
      <c r="F16" s="246"/>
      <c r="G16" s="498" t="s">
        <v>2035</v>
      </c>
      <c r="H16" s="250" t="s">
        <v>1862</v>
      </c>
      <c r="I16" s="248" t="s">
        <v>2036</v>
      </c>
      <c r="J16" s="611">
        <v>920</v>
      </c>
      <c r="K16" s="247">
        <v>22922</v>
      </c>
      <c r="L16" s="250" t="s">
        <v>1258</v>
      </c>
      <c r="M16" s="250" t="s">
        <v>2037</v>
      </c>
      <c r="N16" s="592"/>
      <c r="O16" s="592"/>
      <c r="P16" s="247">
        <v>43734</v>
      </c>
      <c r="Q16" s="248"/>
      <c r="R16" s="247">
        <v>43738</v>
      </c>
      <c r="S16" s="246">
        <v>920</v>
      </c>
      <c r="T16" s="246"/>
      <c r="U16" s="246" t="s">
        <v>2078</v>
      </c>
      <c r="V16" s="543">
        <v>920</v>
      </c>
      <c r="W16" s="249"/>
      <c r="X16" s="503" t="s">
        <v>1497</v>
      </c>
      <c r="Y16" s="250" t="s">
        <v>1901</v>
      </c>
      <c r="Z16" s="592">
        <v>455</v>
      </c>
      <c r="AA16" s="251">
        <v>1973</v>
      </c>
      <c r="AB16" s="354">
        <f t="shared" si="0"/>
        <v>33.4</v>
      </c>
      <c r="AC16" s="354">
        <f t="shared" si="1"/>
        <v>525.35714285714278</v>
      </c>
      <c r="AD16" s="364">
        <f t="shared" si="2"/>
        <v>16.75595238095238</v>
      </c>
      <c r="AE16" s="365">
        <f t="shared" si="3"/>
        <v>16</v>
      </c>
      <c r="AF16" s="364">
        <f t="shared" si="4"/>
        <v>16.453571428571429</v>
      </c>
      <c r="AG16" s="245" t="s">
        <v>1243</v>
      </c>
      <c r="AH16" s="282" t="s">
        <v>2</v>
      </c>
      <c r="AI16" s="281">
        <v>50</v>
      </c>
      <c r="AJ16" s="281">
        <v>15</v>
      </c>
      <c r="AK16" s="281">
        <v>20</v>
      </c>
      <c r="AL16" s="281" t="s">
        <v>2033</v>
      </c>
    </row>
    <row r="17" spans="1:184" s="404" customFormat="1" ht="19.5" customHeight="1">
      <c r="A17" s="246"/>
      <c r="B17" s="373"/>
      <c r="C17" s="372"/>
      <c r="D17" s="666"/>
      <c r="E17" s="373"/>
      <c r="F17" s="373"/>
      <c r="G17" s="666"/>
      <c r="H17" s="368"/>
      <c r="I17" s="368"/>
      <c r="J17" s="373"/>
      <c r="K17" s="372"/>
      <c r="L17" s="368" t="s">
        <v>210</v>
      </c>
      <c r="M17" s="377"/>
      <c r="N17" s="666"/>
      <c r="O17" s="666"/>
      <c r="P17" s="368"/>
      <c r="Q17" s="368"/>
      <c r="R17" s="372"/>
      <c r="S17" s="373"/>
      <c r="T17" s="373"/>
      <c r="U17" s="373"/>
      <c r="V17" s="373"/>
      <c r="W17" s="564"/>
      <c r="X17" s="373"/>
      <c r="Y17" s="377"/>
      <c r="Z17" s="666"/>
      <c r="AA17" s="378"/>
      <c r="AB17" s="354">
        <f t="shared" si="0"/>
        <v>30</v>
      </c>
      <c r="AC17" s="354">
        <f t="shared" si="1"/>
        <v>555.35714285714278</v>
      </c>
      <c r="AD17" s="364">
        <f t="shared" si="2"/>
        <v>17.25595238095238</v>
      </c>
      <c r="AE17" s="365">
        <f t="shared" si="3"/>
        <v>17</v>
      </c>
      <c r="AF17" s="364">
        <f t="shared" si="4"/>
        <v>17.153571428571428</v>
      </c>
      <c r="AG17" s="379"/>
      <c r="AH17" s="401"/>
      <c r="AI17" s="281">
        <v>35</v>
      </c>
      <c r="AJ17" s="281">
        <v>30</v>
      </c>
      <c r="AK17" s="396"/>
      <c r="AL17" s="401"/>
    </row>
    <row r="18" spans="1:184" s="404" customFormat="1">
      <c r="A18" s="246"/>
      <c r="B18" s="373"/>
      <c r="C18" s="372"/>
      <c r="D18" s="380"/>
      <c r="E18" s="380"/>
      <c r="F18" s="380"/>
      <c r="G18" s="380"/>
      <c r="H18" s="381"/>
      <c r="I18" s="381"/>
      <c r="J18" s="373"/>
      <c r="K18" s="372"/>
      <c r="L18" s="381"/>
      <c r="M18" s="381"/>
      <c r="N18" s="381"/>
      <c r="O18" s="402"/>
      <c r="P18" s="383"/>
      <c r="Q18" s="383"/>
      <c r="R18" s="372"/>
      <c r="S18" s="373"/>
      <c r="T18" s="384"/>
      <c r="U18" s="373"/>
      <c r="V18" s="373"/>
      <c r="W18" s="373"/>
      <c r="X18" s="380"/>
      <c r="Y18" s="381"/>
      <c r="Z18" s="385"/>
      <c r="AA18" s="382"/>
      <c r="AB18" s="386"/>
      <c r="AC18" s="386"/>
      <c r="AD18" s="379"/>
      <c r="AE18" s="387"/>
      <c r="AF18" s="379"/>
      <c r="AG18" s="401"/>
      <c r="AH18" s="403"/>
      <c r="AI18" s="396"/>
      <c r="AJ18" s="396"/>
      <c r="AK18" s="396"/>
      <c r="AL18" s="401"/>
    </row>
    <row r="19" spans="1:184" s="404" customFormat="1">
      <c r="A19" s="246"/>
      <c r="B19" s="373"/>
      <c r="C19" s="372"/>
      <c r="D19" s="380"/>
      <c r="E19" s="380"/>
      <c r="F19" s="380"/>
      <c r="G19" s="380"/>
      <c r="H19" s="381"/>
      <c r="I19" s="381"/>
      <c r="J19" s="373"/>
      <c r="K19" s="372"/>
      <c r="L19" s="381"/>
      <c r="M19" s="381"/>
      <c r="N19" s="381"/>
      <c r="O19" s="402"/>
      <c r="P19" s="383"/>
      <c r="Q19" s="383"/>
      <c r="R19" s="372"/>
      <c r="S19" s="373"/>
      <c r="T19" s="384"/>
      <c r="U19" s="373"/>
      <c r="V19" s="373"/>
      <c r="W19" s="373"/>
      <c r="X19" s="380"/>
      <c r="Y19" s="381"/>
      <c r="Z19" s="385"/>
      <c r="AA19" s="382"/>
      <c r="AB19" s="386"/>
      <c r="AC19" s="386"/>
      <c r="AD19" s="379"/>
      <c r="AE19" s="387"/>
      <c r="AF19" s="379"/>
      <c r="AG19" s="401"/>
      <c r="AH19" s="403"/>
      <c r="AI19" s="396"/>
      <c r="AJ19" s="396"/>
      <c r="AK19" s="396"/>
      <c r="AL19" s="401"/>
    </row>
    <row r="20" spans="1:184" s="404" customFormat="1">
      <c r="A20" s="373"/>
      <c r="B20" s="373"/>
      <c r="C20" s="372"/>
      <c r="D20" s="666"/>
      <c r="E20" s="373"/>
      <c r="F20" s="373"/>
      <c r="G20" s="373"/>
      <c r="H20" s="368"/>
      <c r="I20" s="368"/>
      <c r="J20" s="373">
        <f>SUM(J8:J19)</f>
        <v>13625</v>
      </c>
      <c r="K20" s="372"/>
      <c r="L20" s="368"/>
      <c r="M20" s="666"/>
      <c r="N20" s="368"/>
      <c r="O20" s="666"/>
      <c r="P20" s="368"/>
      <c r="Q20" s="368"/>
      <c r="R20" s="372"/>
      <c r="S20" s="373">
        <f>SUM(S8:S19)</f>
        <v>13625</v>
      </c>
      <c r="T20" s="373"/>
      <c r="U20" s="373"/>
      <c r="V20" s="373"/>
      <c r="W20" s="373"/>
      <c r="X20" s="373"/>
      <c r="Y20" s="377"/>
      <c r="Z20" s="666"/>
      <c r="AA20" s="378"/>
      <c r="AB20" s="386">
        <f>SUM(AB7:AB19)</f>
        <v>555.35714285714278</v>
      </c>
      <c r="AC20" s="386"/>
      <c r="AD20" s="379"/>
      <c r="AE20" s="387"/>
      <c r="AF20" s="386">
        <f>AB20/60</f>
        <v>9.2559523809523796</v>
      </c>
      <c r="AG20" s="379"/>
      <c r="AH20" s="405"/>
      <c r="AI20" s="426"/>
      <c r="AJ20" s="402"/>
      <c r="AK20" s="402"/>
      <c r="AL20" s="389"/>
      <c r="GB20" s="470"/>
    </row>
    <row r="21" spans="1:184">
      <c r="A21" s="665"/>
      <c r="B21" s="665"/>
      <c r="L21" s="47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Y21" s="665"/>
      <c r="Z21" s="665"/>
      <c r="AA21" s="665"/>
      <c r="AJ21" s="346"/>
      <c r="AK21" s="427"/>
    </row>
    <row r="22" spans="1:184">
      <c r="S22" s="346"/>
      <c r="T22" s="346"/>
      <c r="U22" s="346"/>
      <c r="V22" s="472"/>
      <c r="W22" s="472"/>
      <c r="Z22" s="640" t="s">
        <v>1645</v>
      </c>
      <c r="AJ22" s="346"/>
      <c r="AK22" s="427"/>
    </row>
    <row r="23" spans="1:184">
      <c r="I23" s="431" t="s">
        <v>455</v>
      </c>
      <c r="R23" s="431" t="s">
        <v>457</v>
      </c>
      <c r="AJ23" s="346"/>
      <c r="AK23" s="427"/>
      <c r="AM23" s="346"/>
      <c r="AN23" s="346"/>
    </row>
    <row r="24" spans="1:184" s="665" customFormat="1">
      <c r="I24" s="906"/>
      <c r="J24" s="906"/>
      <c r="R24" s="906" t="s">
        <v>61</v>
      </c>
      <c r="S24" s="906"/>
      <c r="T24" s="906"/>
      <c r="U24" s="906"/>
      <c r="V24" s="906"/>
      <c r="W24" s="906"/>
      <c r="X24" s="906"/>
      <c r="Y24" s="473"/>
      <c r="Z24" s="473"/>
      <c r="AA24" s="473"/>
      <c r="AH24" s="447"/>
      <c r="AJ24" s="441"/>
      <c r="AK24" s="427"/>
      <c r="AL24" s="441"/>
      <c r="AM24" s="441"/>
    </row>
    <row r="25" spans="1:184">
      <c r="A25" s="431"/>
      <c r="B25" s="431"/>
      <c r="C25" s="431"/>
      <c r="I25" s="431" t="s">
        <v>456</v>
      </c>
      <c r="M25" s="431"/>
      <c r="T25" s="431"/>
      <c r="AJ25" s="346"/>
      <c r="AK25" s="427"/>
      <c r="AM25" s="346"/>
      <c r="AN25" s="346"/>
    </row>
    <row r="26" spans="1:184">
      <c r="AJ26" s="346"/>
      <c r="AK26" s="427"/>
    </row>
    <row r="27" spans="1:184">
      <c r="AJ27" s="346"/>
      <c r="AK27" s="427"/>
    </row>
    <row r="28" spans="1:184">
      <c r="AJ28" s="346"/>
      <c r="AK28" s="427"/>
    </row>
    <row r="29" spans="1:184">
      <c r="AJ29" s="346"/>
      <c r="AK29" s="427"/>
    </row>
    <row r="33" spans="34:37">
      <c r="AK33" s="665"/>
    </row>
    <row r="34" spans="34:37">
      <c r="AH34" s="388"/>
    </row>
    <row r="35" spans="34:37">
      <c r="AH35" s="388"/>
    </row>
    <row r="36" spans="34:37">
      <c r="AH36" s="388"/>
    </row>
    <row r="37" spans="34:37">
      <c r="AH37" s="388"/>
    </row>
    <row r="38" spans="34:37">
      <c r="AH38" s="388"/>
    </row>
    <row r="39" spans="34:37">
      <c r="AH39" s="388"/>
    </row>
  </sheetData>
  <mergeCells count="8">
    <mergeCell ref="AL5:AL7"/>
    <mergeCell ref="I24:J24"/>
    <mergeCell ref="R24:X24"/>
    <mergeCell ref="A2:AA2"/>
    <mergeCell ref="H4:H5"/>
    <mergeCell ref="I4:I5"/>
    <mergeCell ref="O4:Q4"/>
    <mergeCell ref="Z4:AA4"/>
  </mergeCells>
  <conditionalFormatting sqref="AY18:AZ19 BH18:BH19 AP18:AS19 AA18:AA19 AG18:AG19">
    <cfRule type="duplicateValues" dxfId="1001" priority="42" stopIfTrue="1"/>
  </conditionalFormatting>
  <conditionalFormatting sqref="AY18:AZ19 BH18:BH19 AP18:AS19 AA18:AA19 AG18:AG19">
    <cfRule type="duplicateValues" dxfId="1000" priority="40" stopIfTrue="1"/>
    <cfRule type="duplicateValues" dxfId="999" priority="41" stopIfTrue="1"/>
  </conditionalFormatting>
  <conditionalFormatting sqref="BI18:BI19">
    <cfRule type="duplicateValues" dxfId="998" priority="39" stopIfTrue="1"/>
  </conditionalFormatting>
  <conditionalFormatting sqref="BI18:BI19">
    <cfRule type="duplicateValues" dxfId="997" priority="37" stopIfTrue="1"/>
    <cfRule type="duplicateValues" dxfId="996" priority="38" stopIfTrue="1"/>
  </conditionalFormatting>
  <conditionalFormatting sqref="D17">
    <cfRule type="duplicateValues" dxfId="995" priority="36" stopIfTrue="1"/>
  </conditionalFormatting>
  <conditionalFormatting sqref="D17">
    <cfRule type="duplicateValues" dxfId="994" priority="34" stopIfTrue="1"/>
    <cfRule type="duplicateValues" dxfId="993" priority="35" stopIfTrue="1"/>
  </conditionalFormatting>
  <conditionalFormatting sqref="D9 D13:D14">
    <cfRule type="duplicateValues" dxfId="992" priority="22" stopIfTrue="1"/>
  </conditionalFormatting>
  <conditionalFormatting sqref="D9 D13:D14">
    <cfRule type="duplicateValues" dxfId="991" priority="23" stopIfTrue="1"/>
    <cfRule type="duplicateValues" dxfId="990" priority="24" stopIfTrue="1"/>
  </conditionalFormatting>
  <conditionalFormatting sqref="D15:D16">
    <cfRule type="duplicateValues" dxfId="989" priority="19" stopIfTrue="1"/>
  </conditionalFormatting>
  <conditionalFormatting sqref="D15:D16">
    <cfRule type="duplicateValues" dxfId="988" priority="20" stopIfTrue="1"/>
    <cfRule type="duplicateValues" dxfId="987" priority="21" stopIfTrue="1"/>
  </conditionalFormatting>
  <conditionalFormatting sqref="D11">
    <cfRule type="duplicateValues" dxfId="986" priority="16" stopIfTrue="1"/>
  </conditionalFormatting>
  <conditionalFormatting sqref="D11">
    <cfRule type="duplicateValues" dxfId="985" priority="17" stopIfTrue="1"/>
    <cfRule type="duplicateValues" dxfId="984" priority="18" stopIfTrue="1"/>
  </conditionalFormatting>
  <conditionalFormatting sqref="D10">
    <cfRule type="duplicateValues" dxfId="983" priority="13" stopIfTrue="1"/>
  </conditionalFormatting>
  <conditionalFormatting sqref="D10">
    <cfRule type="duplicateValues" dxfId="982" priority="14" stopIfTrue="1"/>
    <cfRule type="duplicateValues" dxfId="981" priority="15" stopIfTrue="1"/>
  </conditionalFormatting>
  <conditionalFormatting sqref="Q10">
    <cfRule type="duplicateValues" dxfId="980" priority="10" stopIfTrue="1"/>
  </conditionalFormatting>
  <conditionalFormatting sqref="Q10">
    <cfRule type="duplicateValues" dxfId="979" priority="11" stopIfTrue="1"/>
    <cfRule type="duplicateValues" dxfId="978" priority="12" stopIfTrue="1"/>
  </conditionalFormatting>
  <conditionalFormatting sqref="D12">
    <cfRule type="duplicateValues" dxfId="977" priority="9" stopIfTrue="1"/>
  </conditionalFormatting>
  <conditionalFormatting sqref="D12">
    <cfRule type="duplicateValues" dxfId="976" priority="7" stopIfTrue="1"/>
    <cfRule type="duplicateValues" dxfId="975" priority="8" stopIfTrue="1"/>
  </conditionalFormatting>
  <conditionalFormatting sqref="D8">
    <cfRule type="duplicateValues" dxfId="974" priority="4" stopIfTrue="1"/>
  </conditionalFormatting>
  <conditionalFormatting sqref="D8">
    <cfRule type="duplicateValues" dxfId="973" priority="5" stopIfTrue="1"/>
    <cfRule type="duplicateValues" dxfId="972" priority="6" stopIfTrue="1"/>
  </conditionalFormatting>
  <printOptions horizontalCentered="1"/>
  <pageMargins left="0" right="0" top="0" bottom="0" header="0.31496062992125984" footer="0.31496062992125984"/>
  <pageSetup paperSize="120" scale="65" orientation="landscape" r:id="rId1"/>
  <colBreaks count="1" manualBreakCount="1">
    <brk id="3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D46"/>
  <sheetViews>
    <sheetView zoomScaleNormal="100"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0" style="15" customWidth="1"/>
    <col min="9" max="10" width="5.85546875" style="15" customWidth="1"/>
    <col min="11" max="11" width="12.140625" style="15" customWidth="1"/>
    <col min="12" max="12" width="11.28515625" style="15" customWidth="1"/>
    <col min="13" max="13" width="6.57031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425781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5.85546875" style="15" customWidth="1"/>
    <col min="37" max="37" width="3.42578125" style="15" customWidth="1"/>
    <col min="38" max="38" width="4.140625" style="15" customWidth="1"/>
    <col min="39" max="16384" width="9.140625" style="15"/>
  </cols>
  <sheetData>
    <row r="1" spans="1:40" ht="6" customHeight="1" thickBot="1"/>
    <row r="2" spans="1:40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40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192</v>
      </c>
      <c r="AC3" s="62"/>
      <c r="AD3" s="63"/>
      <c r="AE3" s="64"/>
      <c r="AF3" s="64"/>
      <c r="AG3" s="64"/>
      <c r="AH3" s="64"/>
      <c r="AI3" s="65"/>
      <c r="AJ3" s="66"/>
    </row>
    <row r="4" spans="1:40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40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40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>AD6+AE5</f>
        <v>0</v>
      </c>
      <c r="AF6" s="109">
        <f>(7+(AE6/60))</f>
        <v>7</v>
      </c>
      <c r="AG6" s="110">
        <f>FLOOR(AF6,1)</f>
        <v>7</v>
      </c>
      <c r="AH6" s="111">
        <f>(AG6+((AF6-AG6)*60*0.01))</f>
        <v>7</v>
      </c>
      <c r="AI6" s="112"/>
      <c r="AJ6" s="113"/>
    </row>
    <row r="7" spans="1:40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>T7/AK7+AL7</f>
        <v>30</v>
      </c>
      <c r="AE7" s="107">
        <f>AD7+AE6</f>
        <v>30</v>
      </c>
      <c r="AF7" s="121">
        <f>(8+(AE7/60))</f>
        <v>8.5</v>
      </c>
      <c r="AG7" s="122">
        <f>FLOOR(AF7,1)</f>
        <v>8</v>
      </c>
      <c r="AH7" s="121">
        <f>(AG7+((AF7-AG7)*60*0.01))</f>
        <v>8.3000000000000007</v>
      </c>
      <c r="AI7" s="121"/>
      <c r="AJ7" s="123"/>
      <c r="AK7" s="124">
        <v>50</v>
      </c>
      <c r="AL7" s="124">
        <v>30</v>
      </c>
    </row>
    <row r="8" spans="1:40" s="24" customFormat="1" ht="15" customHeight="1">
      <c r="A8" s="168" t="s">
        <v>70</v>
      </c>
      <c r="B8" s="169">
        <v>42787</v>
      </c>
      <c r="C8" s="170" t="s">
        <v>186</v>
      </c>
      <c r="D8" s="170"/>
      <c r="E8" s="170"/>
      <c r="F8" s="170"/>
      <c r="G8" s="173" t="s">
        <v>125</v>
      </c>
      <c r="H8" s="173" t="s">
        <v>126</v>
      </c>
      <c r="I8" s="176">
        <v>2000</v>
      </c>
      <c r="J8" s="169">
        <v>42817</v>
      </c>
      <c r="K8" s="173" t="s">
        <v>10</v>
      </c>
      <c r="L8" s="173" t="s">
        <v>64</v>
      </c>
      <c r="M8" s="173" t="s">
        <v>64</v>
      </c>
      <c r="N8" s="173" t="s">
        <v>127</v>
      </c>
      <c r="O8" s="173"/>
      <c r="P8" s="159"/>
      <c r="Q8" s="175"/>
      <c r="R8" s="175"/>
      <c r="S8" s="169">
        <v>42805</v>
      </c>
      <c r="T8" s="176">
        <v>2005</v>
      </c>
      <c r="U8" s="176"/>
      <c r="V8" s="176"/>
      <c r="W8" s="176"/>
      <c r="X8" s="176"/>
      <c r="Y8" s="176"/>
      <c r="Z8" s="170" t="s">
        <v>12</v>
      </c>
      <c r="AA8" s="173" t="s">
        <v>128</v>
      </c>
      <c r="AB8" s="178">
        <v>487</v>
      </c>
      <c r="AC8" s="178">
        <v>1347</v>
      </c>
      <c r="AD8" s="107">
        <f t="shared" ref="AD8:AD38" si="0">T8/AK8+AL8</f>
        <v>55.1</v>
      </c>
      <c r="AE8" s="107">
        <f t="shared" ref="AE8:AE38" si="1">AD8+AE7</f>
        <v>85.1</v>
      </c>
      <c r="AF8" s="121">
        <f t="shared" ref="AF8:AF38" si="2">(8+(AE8/60))</f>
        <v>9.418333333333333</v>
      </c>
      <c r="AG8" s="122">
        <f t="shared" ref="AG8:AG38" si="3">FLOOR(AF8,1)</f>
        <v>9</v>
      </c>
      <c r="AH8" s="121">
        <f t="shared" ref="AH8:AH38" si="4">(AG8+((AF8-AG8)*60*0.01))</f>
        <v>9.2509999999999994</v>
      </c>
      <c r="AI8" s="159"/>
      <c r="AJ8" s="159" t="s">
        <v>2</v>
      </c>
      <c r="AK8" s="159">
        <v>50</v>
      </c>
      <c r="AL8" s="159">
        <v>15</v>
      </c>
      <c r="AM8" s="182"/>
      <c r="AN8" s="198" t="s">
        <v>514</v>
      </c>
    </row>
    <row r="9" spans="1:40" s="24" customFormat="1" ht="15" customHeight="1">
      <c r="A9" s="31">
        <v>20</v>
      </c>
      <c r="B9" s="27">
        <v>42777</v>
      </c>
      <c r="C9" s="28" t="s">
        <v>187</v>
      </c>
      <c r="D9" s="28"/>
      <c r="E9" s="28"/>
      <c r="F9" s="28"/>
      <c r="G9" s="29" t="s">
        <v>55</v>
      </c>
      <c r="H9" s="29" t="s">
        <v>158</v>
      </c>
      <c r="I9" s="32">
        <v>300</v>
      </c>
      <c r="J9" s="27">
        <v>42818</v>
      </c>
      <c r="K9" s="29" t="s">
        <v>10</v>
      </c>
      <c r="L9" s="29" t="s">
        <v>64</v>
      </c>
      <c r="M9" s="29" t="s">
        <v>64</v>
      </c>
      <c r="N9" s="29" t="s">
        <v>159</v>
      </c>
      <c r="O9" s="29"/>
      <c r="P9" s="25"/>
      <c r="Q9" s="30"/>
      <c r="R9" s="30"/>
      <c r="S9" s="27">
        <v>42814</v>
      </c>
      <c r="T9" s="32">
        <v>305</v>
      </c>
      <c r="U9" s="32"/>
      <c r="V9" s="32"/>
      <c r="W9" s="32"/>
      <c r="X9" s="32"/>
      <c r="Y9" s="32"/>
      <c r="Z9" s="28" t="s">
        <v>12</v>
      </c>
      <c r="AA9" s="29" t="s">
        <v>136</v>
      </c>
      <c r="AB9" s="33">
        <v>689</v>
      </c>
      <c r="AC9" s="33">
        <v>1925</v>
      </c>
      <c r="AD9" s="107">
        <f t="shared" si="0"/>
        <v>21.1</v>
      </c>
      <c r="AE9" s="107">
        <f t="shared" si="1"/>
        <v>106.19999999999999</v>
      </c>
      <c r="AF9" s="121">
        <f t="shared" si="2"/>
        <v>9.77</v>
      </c>
      <c r="AG9" s="122">
        <f t="shared" si="3"/>
        <v>9</v>
      </c>
      <c r="AH9" s="121">
        <f t="shared" si="4"/>
        <v>9.4619999999999997</v>
      </c>
      <c r="AI9" s="25"/>
      <c r="AJ9" s="13" t="s">
        <v>79</v>
      </c>
      <c r="AK9" s="25">
        <v>50</v>
      </c>
      <c r="AL9" s="25">
        <v>15</v>
      </c>
      <c r="AN9" s="24" t="s">
        <v>541</v>
      </c>
    </row>
    <row r="10" spans="1:40" s="24" customFormat="1" ht="15" customHeight="1">
      <c r="A10" s="31">
        <v>30</v>
      </c>
      <c r="B10" s="27">
        <v>42804</v>
      </c>
      <c r="C10" s="28" t="s">
        <v>487</v>
      </c>
      <c r="D10" s="28"/>
      <c r="E10" s="28"/>
      <c r="F10" s="28"/>
      <c r="G10" s="29" t="s">
        <v>488</v>
      </c>
      <c r="H10" s="29" t="s">
        <v>489</v>
      </c>
      <c r="I10" s="32">
        <v>500</v>
      </c>
      <c r="J10" s="27">
        <v>42818</v>
      </c>
      <c r="K10" s="29" t="s">
        <v>10</v>
      </c>
      <c r="L10" s="29" t="s">
        <v>64</v>
      </c>
      <c r="M10" s="29" t="s">
        <v>64</v>
      </c>
      <c r="N10" s="29" t="s">
        <v>490</v>
      </c>
      <c r="O10" s="29"/>
      <c r="P10" s="25"/>
      <c r="Q10" s="30"/>
      <c r="R10" s="30"/>
      <c r="S10" s="27">
        <v>42815</v>
      </c>
      <c r="T10" s="32">
        <v>505</v>
      </c>
      <c r="U10" s="32"/>
      <c r="V10" s="32"/>
      <c r="W10" s="32"/>
      <c r="X10" s="32"/>
      <c r="Y10" s="32"/>
      <c r="Z10" s="28" t="s">
        <v>35</v>
      </c>
      <c r="AA10" s="29" t="s">
        <v>206</v>
      </c>
      <c r="AB10" s="33">
        <v>531</v>
      </c>
      <c r="AC10" s="33">
        <v>1655</v>
      </c>
      <c r="AD10" s="107">
        <f t="shared" si="0"/>
        <v>25.1</v>
      </c>
      <c r="AE10" s="107">
        <f t="shared" si="1"/>
        <v>131.29999999999998</v>
      </c>
      <c r="AF10" s="121">
        <f t="shared" si="2"/>
        <v>10.188333333333333</v>
      </c>
      <c r="AG10" s="122">
        <f t="shared" si="3"/>
        <v>10</v>
      </c>
      <c r="AH10" s="121">
        <f t="shared" si="4"/>
        <v>10.113</v>
      </c>
      <c r="AI10" s="25"/>
      <c r="AJ10" s="197" t="s">
        <v>394</v>
      </c>
      <c r="AK10" s="159">
        <v>50</v>
      </c>
      <c r="AL10" s="159">
        <v>15</v>
      </c>
      <c r="AN10" s="182" t="s">
        <v>575</v>
      </c>
    </row>
    <row r="11" spans="1:40" s="24" customFormat="1" ht="15" customHeight="1">
      <c r="A11" s="31">
        <v>40</v>
      </c>
      <c r="B11" s="190">
        <v>42808</v>
      </c>
      <c r="C11" s="191" t="s">
        <v>546</v>
      </c>
      <c r="D11" s="191"/>
      <c r="E11" s="191"/>
      <c r="F11" s="191"/>
      <c r="G11" s="192" t="s">
        <v>547</v>
      </c>
      <c r="H11" s="192" t="s">
        <v>548</v>
      </c>
      <c r="I11" s="193">
        <v>500</v>
      </c>
      <c r="J11" s="190">
        <v>42818</v>
      </c>
      <c r="K11" s="192" t="s">
        <v>369</v>
      </c>
      <c r="L11" s="192" t="s">
        <v>10</v>
      </c>
      <c r="M11" s="192" t="s">
        <v>64</v>
      </c>
      <c r="N11" s="192" t="s">
        <v>549</v>
      </c>
      <c r="O11" s="192"/>
      <c r="P11" s="25"/>
      <c r="Q11" s="194"/>
      <c r="R11" s="194"/>
      <c r="S11" s="190">
        <v>42815</v>
      </c>
      <c r="T11" s="193">
        <v>505</v>
      </c>
      <c r="U11" s="193"/>
      <c r="V11" s="193"/>
      <c r="W11" s="193"/>
      <c r="X11" s="193"/>
      <c r="Y11" s="193"/>
      <c r="Z11" s="191" t="s">
        <v>12</v>
      </c>
      <c r="AA11" s="192" t="s">
        <v>550</v>
      </c>
      <c r="AB11" s="195">
        <v>634</v>
      </c>
      <c r="AC11" s="195">
        <v>1775</v>
      </c>
      <c r="AD11" s="107">
        <f t="shared" si="0"/>
        <v>25.1</v>
      </c>
      <c r="AE11" s="107">
        <f t="shared" si="1"/>
        <v>156.39999999999998</v>
      </c>
      <c r="AF11" s="121">
        <f t="shared" si="2"/>
        <v>10.606666666666666</v>
      </c>
      <c r="AG11" s="122">
        <f t="shared" si="3"/>
        <v>10</v>
      </c>
      <c r="AH11" s="121">
        <f t="shared" si="4"/>
        <v>10.363999999999999</v>
      </c>
      <c r="AI11" s="25"/>
      <c r="AJ11" s="159" t="s">
        <v>2</v>
      </c>
      <c r="AK11" s="159">
        <v>50</v>
      </c>
      <c r="AL11" s="159">
        <v>15</v>
      </c>
      <c r="AN11" s="24" t="s">
        <v>507</v>
      </c>
    </row>
    <row r="12" spans="1:40" s="24" customFormat="1" ht="15" customHeight="1">
      <c r="A12" s="31">
        <v>50</v>
      </c>
      <c r="B12" s="190">
        <v>42808</v>
      </c>
      <c r="C12" s="191" t="s">
        <v>551</v>
      </c>
      <c r="D12" s="191"/>
      <c r="E12" s="191"/>
      <c r="F12" s="191"/>
      <c r="G12" s="192" t="s">
        <v>547</v>
      </c>
      <c r="H12" s="192" t="s">
        <v>552</v>
      </c>
      <c r="I12" s="193">
        <v>500</v>
      </c>
      <c r="J12" s="190">
        <v>42818</v>
      </c>
      <c r="K12" s="192" t="s">
        <v>553</v>
      </c>
      <c r="L12" s="192" t="s">
        <v>64</v>
      </c>
      <c r="M12" s="192" t="s">
        <v>64</v>
      </c>
      <c r="N12" s="192" t="s">
        <v>554</v>
      </c>
      <c r="O12" s="192"/>
      <c r="P12" s="25"/>
      <c r="Q12" s="194"/>
      <c r="R12" s="194"/>
      <c r="S12" s="190">
        <v>42815</v>
      </c>
      <c r="T12" s="193">
        <v>505</v>
      </c>
      <c r="U12" s="193"/>
      <c r="V12" s="193"/>
      <c r="W12" s="193"/>
      <c r="X12" s="193"/>
      <c r="Y12" s="193"/>
      <c r="Z12" s="191" t="s">
        <v>35</v>
      </c>
      <c r="AA12" s="192" t="s">
        <v>350</v>
      </c>
      <c r="AB12" s="195">
        <v>640</v>
      </c>
      <c r="AC12" s="195">
        <v>1875</v>
      </c>
      <c r="AD12" s="107">
        <f t="shared" si="0"/>
        <v>25.1</v>
      </c>
      <c r="AE12" s="107">
        <f t="shared" si="1"/>
        <v>181.49999999999997</v>
      </c>
      <c r="AF12" s="121">
        <f t="shared" si="2"/>
        <v>11.024999999999999</v>
      </c>
      <c r="AG12" s="122">
        <f t="shared" si="3"/>
        <v>11</v>
      </c>
      <c r="AH12" s="121">
        <f t="shared" si="4"/>
        <v>11.014999999999999</v>
      </c>
      <c r="AI12" s="25"/>
      <c r="AJ12" s="159" t="s">
        <v>2</v>
      </c>
      <c r="AK12" s="159">
        <v>50</v>
      </c>
      <c r="AL12" s="159">
        <v>15</v>
      </c>
      <c r="AN12" s="24" t="s">
        <v>507</v>
      </c>
    </row>
    <row r="13" spans="1:40" s="24" customFormat="1" ht="15.95" customHeight="1">
      <c r="A13" s="168"/>
      <c r="B13" s="169"/>
      <c r="C13" s="170"/>
      <c r="D13" s="171"/>
      <c r="E13" s="172"/>
      <c r="F13" s="172"/>
      <c r="G13" s="173"/>
      <c r="H13" s="173"/>
      <c r="I13" s="174"/>
      <c r="J13" s="169"/>
      <c r="K13" s="173" t="s">
        <v>210</v>
      </c>
      <c r="L13" s="173"/>
      <c r="M13" s="173"/>
      <c r="N13" s="170"/>
      <c r="O13" s="173"/>
      <c r="P13" s="159"/>
      <c r="Q13" s="175"/>
      <c r="R13" s="175"/>
      <c r="S13" s="169"/>
      <c r="T13" s="174"/>
      <c r="U13" s="174"/>
      <c r="V13" s="168"/>
      <c r="W13" s="176"/>
      <c r="X13" s="176"/>
      <c r="Y13" s="176"/>
      <c r="Z13" s="170"/>
      <c r="AA13" s="173"/>
      <c r="AB13" s="177"/>
      <c r="AC13" s="177"/>
      <c r="AD13" s="107">
        <f t="shared" si="0"/>
        <v>120</v>
      </c>
      <c r="AE13" s="107">
        <f t="shared" si="1"/>
        <v>301.5</v>
      </c>
      <c r="AF13" s="121">
        <f t="shared" si="2"/>
        <v>13.025</v>
      </c>
      <c r="AG13" s="122">
        <f t="shared" si="3"/>
        <v>13</v>
      </c>
      <c r="AH13" s="121">
        <f t="shared" si="4"/>
        <v>13.015000000000001</v>
      </c>
      <c r="AI13" s="159"/>
      <c r="AJ13" s="159"/>
      <c r="AK13" s="124">
        <v>50</v>
      </c>
      <c r="AL13" s="124">
        <v>120</v>
      </c>
    </row>
    <row r="14" spans="1:40" s="24" customFormat="1" ht="15" customHeight="1">
      <c r="A14" s="31">
        <v>60</v>
      </c>
      <c r="B14" s="190">
        <v>42802</v>
      </c>
      <c r="C14" s="191" t="s">
        <v>454</v>
      </c>
      <c r="D14" s="191"/>
      <c r="E14" s="191"/>
      <c r="F14" s="191"/>
      <c r="G14" s="192" t="s">
        <v>63</v>
      </c>
      <c r="H14" s="192" t="s">
        <v>452</v>
      </c>
      <c r="I14" s="193">
        <v>1780</v>
      </c>
      <c r="J14" s="190">
        <v>42816</v>
      </c>
      <c r="K14" s="192" t="s">
        <v>447</v>
      </c>
      <c r="L14" s="192" t="s">
        <v>448</v>
      </c>
      <c r="M14" s="192" t="s">
        <v>64</v>
      </c>
      <c r="N14" s="192" t="s">
        <v>453</v>
      </c>
      <c r="O14" s="192"/>
      <c r="P14" s="25"/>
      <c r="Q14" s="194"/>
      <c r="R14" s="194"/>
      <c r="S14" s="190">
        <v>42812</v>
      </c>
      <c r="T14" s="193">
        <v>1785</v>
      </c>
      <c r="U14" s="193"/>
      <c r="V14" s="193"/>
      <c r="W14" s="193"/>
      <c r="X14" s="193"/>
      <c r="Y14" s="193"/>
      <c r="Z14" s="191" t="s">
        <v>11</v>
      </c>
      <c r="AA14" s="192" t="s">
        <v>222</v>
      </c>
      <c r="AB14" s="195">
        <v>357</v>
      </c>
      <c r="AC14" s="195">
        <v>1643</v>
      </c>
      <c r="AD14" s="107">
        <f t="shared" si="0"/>
        <v>50.7</v>
      </c>
      <c r="AE14" s="107">
        <f t="shared" si="1"/>
        <v>352.2</v>
      </c>
      <c r="AF14" s="121">
        <f t="shared" si="2"/>
        <v>13.870000000000001</v>
      </c>
      <c r="AG14" s="122">
        <f t="shared" si="3"/>
        <v>13</v>
      </c>
      <c r="AH14" s="121">
        <f t="shared" si="4"/>
        <v>13.522</v>
      </c>
      <c r="AI14" s="25"/>
      <c r="AJ14" s="25" t="s">
        <v>2</v>
      </c>
      <c r="AK14" s="159">
        <v>50</v>
      </c>
      <c r="AL14" s="159">
        <v>15</v>
      </c>
    </row>
    <row r="15" spans="1:40" s="24" customFormat="1" ht="15" customHeight="1">
      <c r="A15" s="31">
        <v>70</v>
      </c>
      <c r="B15" s="190">
        <v>42801</v>
      </c>
      <c r="C15" s="191" t="s">
        <v>430</v>
      </c>
      <c r="D15" s="191"/>
      <c r="E15" s="191"/>
      <c r="F15" s="191"/>
      <c r="G15" s="192" t="s">
        <v>313</v>
      </c>
      <c r="H15" s="192" t="s">
        <v>318</v>
      </c>
      <c r="I15" s="193">
        <v>500</v>
      </c>
      <c r="J15" s="190">
        <v>42818</v>
      </c>
      <c r="K15" s="192" t="s">
        <v>319</v>
      </c>
      <c r="L15" s="192" t="s">
        <v>320</v>
      </c>
      <c r="M15" s="192" t="s">
        <v>64</v>
      </c>
      <c r="N15" s="192" t="s">
        <v>321</v>
      </c>
      <c r="O15" s="192"/>
      <c r="P15" s="25"/>
      <c r="Q15" s="194"/>
      <c r="R15" s="194"/>
      <c r="S15" s="190">
        <v>42814</v>
      </c>
      <c r="T15" s="193">
        <v>540</v>
      </c>
      <c r="U15" s="193"/>
      <c r="V15" s="193"/>
      <c r="W15" s="193"/>
      <c r="X15" s="193"/>
      <c r="Y15" s="193"/>
      <c r="Z15" s="191" t="s">
        <v>12</v>
      </c>
      <c r="AA15" s="192" t="s">
        <v>322</v>
      </c>
      <c r="AB15" s="195">
        <v>829</v>
      </c>
      <c r="AC15" s="195">
        <v>2145</v>
      </c>
      <c r="AD15" s="107">
        <f t="shared" si="0"/>
        <v>25.8</v>
      </c>
      <c r="AE15" s="107">
        <f t="shared" si="1"/>
        <v>378</v>
      </c>
      <c r="AF15" s="121">
        <f t="shared" si="2"/>
        <v>14.3</v>
      </c>
      <c r="AG15" s="122">
        <f t="shared" si="3"/>
        <v>14</v>
      </c>
      <c r="AH15" s="121">
        <f t="shared" si="4"/>
        <v>14.18</v>
      </c>
      <c r="AI15" s="25"/>
      <c r="AJ15" s="25" t="s">
        <v>65</v>
      </c>
      <c r="AK15" s="25">
        <v>50</v>
      </c>
      <c r="AL15" s="25">
        <v>15</v>
      </c>
    </row>
    <row r="16" spans="1:40" s="24" customFormat="1" ht="15" customHeight="1">
      <c r="A16" s="31">
        <v>80</v>
      </c>
      <c r="B16" s="27">
        <v>42809</v>
      </c>
      <c r="C16" s="28" t="s">
        <v>587</v>
      </c>
      <c r="D16" s="28"/>
      <c r="E16" s="28"/>
      <c r="F16" s="28"/>
      <c r="G16" s="29" t="s">
        <v>354</v>
      </c>
      <c r="H16" s="29" t="s">
        <v>588</v>
      </c>
      <c r="I16" s="32">
        <v>3000</v>
      </c>
      <c r="J16" s="27">
        <v>42817</v>
      </c>
      <c r="K16" s="29" t="s">
        <v>60</v>
      </c>
      <c r="L16" s="29" t="s">
        <v>589</v>
      </c>
      <c r="M16" s="29" t="s">
        <v>64</v>
      </c>
      <c r="N16" s="29" t="s">
        <v>590</v>
      </c>
      <c r="O16" s="29"/>
      <c r="P16" s="25"/>
      <c r="Q16" s="30"/>
      <c r="R16" s="30"/>
      <c r="S16" s="27">
        <v>42814</v>
      </c>
      <c r="T16" s="32">
        <v>3010</v>
      </c>
      <c r="U16" s="32"/>
      <c r="V16" s="32"/>
      <c r="W16" s="32"/>
      <c r="X16" s="32"/>
      <c r="Y16" s="32"/>
      <c r="Z16" s="28" t="s">
        <v>35</v>
      </c>
      <c r="AA16" s="29" t="s">
        <v>295</v>
      </c>
      <c r="AB16" s="33">
        <v>372</v>
      </c>
      <c r="AC16" s="33">
        <v>1557</v>
      </c>
      <c r="AD16" s="107">
        <f t="shared" si="0"/>
        <v>75.2</v>
      </c>
      <c r="AE16" s="107">
        <f t="shared" si="1"/>
        <v>453.2</v>
      </c>
      <c r="AF16" s="121">
        <f t="shared" si="2"/>
        <v>15.553333333333333</v>
      </c>
      <c r="AG16" s="122">
        <f t="shared" si="3"/>
        <v>15</v>
      </c>
      <c r="AH16" s="121">
        <f t="shared" si="4"/>
        <v>15.331999999999999</v>
      </c>
      <c r="AI16" s="25"/>
      <c r="AJ16" s="13" t="s">
        <v>2</v>
      </c>
      <c r="AK16" s="25">
        <v>50</v>
      </c>
      <c r="AL16" s="25">
        <v>15</v>
      </c>
    </row>
    <row r="17" spans="1:40" s="24" customFormat="1" ht="15.95" customHeight="1">
      <c r="A17" s="31">
        <v>90</v>
      </c>
      <c r="B17" s="190">
        <v>42808</v>
      </c>
      <c r="C17" s="191" t="s">
        <v>572</v>
      </c>
      <c r="D17" s="191"/>
      <c r="E17" s="191"/>
      <c r="F17" s="191"/>
      <c r="G17" s="192" t="s">
        <v>220</v>
      </c>
      <c r="H17" s="192" t="s">
        <v>573</v>
      </c>
      <c r="I17" s="193">
        <v>300</v>
      </c>
      <c r="J17" s="190">
        <v>42817</v>
      </c>
      <c r="K17" s="192" t="s">
        <v>6</v>
      </c>
      <c r="L17" s="192" t="s">
        <v>64</v>
      </c>
      <c r="M17" s="192" t="s">
        <v>64</v>
      </c>
      <c r="N17" s="192" t="s">
        <v>574</v>
      </c>
      <c r="O17" s="192"/>
      <c r="P17" s="25"/>
      <c r="Q17" s="194"/>
      <c r="R17" s="194"/>
      <c r="S17" s="190">
        <v>42814</v>
      </c>
      <c r="T17" s="193">
        <v>314</v>
      </c>
      <c r="U17" s="193"/>
      <c r="V17" s="193"/>
      <c r="W17" s="193"/>
      <c r="X17" s="193"/>
      <c r="Y17" s="193"/>
      <c r="Z17" s="191" t="s">
        <v>12</v>
      </c>
      <c r="AA17" s="192" t="s">
        <v>136</v>
      </c>
      <c r="AB17" s="195">
        <v>547</v>
      </c>
      <c r="AC17" s="195">
        <v>2199</v>
      </c>
      <c r="AD17" s="107">
        <f t="shared" si="0"/>
        <v>21.28</v>
      </c>
      <c r="AE17" s="107">
        <f t="shared" si="1"/>
        <v>474.48</v>
      </c>
      <c r="AF17" s="121">
        <f t="shared" si="2"/>
        <v>15.908000000000001</v>
      </c>
      <c r="AG17" s="122">
        <f t="shared" si="3"/>
        <v>15</v>
      </c>
      <c r="AH17" s="121">
        <f t="shared" si="4"/>
        <v>15.5448</v>
      </c>
      <c r="AI17" s="25"/>
      <c r="AJ17" s="25" t="s">
        <v>2</v>
      </c>
      <c r="AK17" s="25">
        <v>50</v>
      </c>
      <c r="AL17" s="25">
        <v>15</v>
      </c>
      <c r="AN17" s="24" t="s">
        <v>511</v>
      </c>
    </row>
    <row r="18" spans="1:40" s="24" customFormat="1" ht="15.95" customHeight="1">
      <c r="A18" s="196" t="s">
        <v>70</v>
      </c>
      <c r="B18" s="190">
        <v>42814</v>
      </c>
      <c r="C18" s="191" t="s">
        <v>820</v>
      </c>
      <c r="D18" s="191"/>
      <c r="E18" s="191"/>
      <c r="F18" s="191"/>
      <c r="G18" s="192" t="s">
        <v>183</v>
      </c>
      <c r="H18" s="192" t="s">
        <v>805</v>
      </c>
      <c r="I18" s="193">
        <v>5</v>
      </c>
      <c r="J18" s="190">
        <v>42817</v>
      </c>
      <c r="K18" s="192" t="s">
        <v>806</v>
      </c>
      <c r="L18" s="192" t="s">
        <v>807</v>
      </c>
      <c r="M18" s="192" t="s">
        <v>64</v>
      </c>
      <c r="N18" s="192" t="s">
        <v>808</v>
      </c>
      <c r="O18" s="192"/>
      <c r="P18" s="25"/>
      <c r="Q18" s="194"/>
      <c r="R18" s="194"/>
      <c r="S18" s="190">
        <v>42815</v>
      </c>
      <c r="T18" s="193">
        <v>15</v>
      </c>
      <c r="U18" s="193"/>
      <c r="V18" s="193"/>
      <c r="W18" s="193"/>
      <c r="X18" s="193"/>
      <c r="Y18" s="193"/>
      <c r="Z18" s="191" t="s">
        <v>35</v>
      </c>
      <c r="AA18" s="192" t="s">
        <v>809</v>
      </c>
      <c r="AB18" s="195">
        <v>570</v>
      </c>
      <c r="AC18" s="195">
        <v>1391</v>
      </c>
      <c r="AD18" s="107">
        <f t="shared" si="0"/>
        <v>15.3</v>
      </c>
      <c r="AE18" s="107">
        <f t="shared" si="1"/>
        <v>489.78000000000003</v>
      </c>
      <c r="AF18" s="121">
        <f t="shared" si="2"/>
        <v>16.163</v>
      </c>
      <c r="AG18" s="122">
        <f t="shared" si="3"/>
        <v>16</v>
      </c>
      <c r="AH18" s="121">
        <f t="shared" si="4"/>
        <v>16.097799999999999</v>
      </c>
      <c r="AI18" s="25"/>
      <c r="AJ18" s="25" t="s">
        <v>2</v>
      </c>
      <c r="AK18" s="25">
        <v>50</v>
      </c>
      <c r="AL18" s="25">
        <v>15</v>
      </c>
      <c r="AN18" s="24" t="s">
        <v>507</v>
      </c>
    </row>
    <row r="19" spans="1:40" s="24" customFormat="1" ht="15.95" customHeight="1">
      <c r="A19" s="196" t="s">
        <v>70</v>
      </c>
      <c r="B19" s="190">
        <v>42814</v>
      </c>
      <c r="C19" s="191" t="s">
        <v>821</v>
      </c>
      <c r="D19" s="191"/>
      <c r="E19" s="191"/>
      <c r="F19" s="191"/>
      <c r="G19" s="192" t="s">
        <v>183</v>
      </c>
      <c r="H19" s="192" t="s">
        <v>811</v>
      </c>
      <c r="I19" s="193">
        <v>5</v>
      </c>
      <c r="J19" s="190">
        <v>42817</v>
      </c>
      <c r="K19" s="192" t="s">
        <v>806</v>
      </c>
      <c r="L19" s="192" t="s">
        <v>807</v>
      </c>
      <c r="M19" s="192" t="s">
        <v>64</v>
      </c>
      <c r="N19" s="192" t="s">
        <v>812</v>
      </c>
      <c r="O19" s="192"/>
      <c r="P19" s="25"/>
      <c r="Q19" s="194"/>
      <c r="R19" s="194"/>
      <c r="S19" s="190">
        <v>42815</v>
      </c>
      <c r="T19" s="193">
        <v>15</v>
      </c>
      <c r="U19" s="193"/>
      <c r="V19" s="193"/>
      <c r="W19" s="193"/>
      <c r="X19" s="193"/>
      <c r="Y19" s="193"/>
      <c r="Z19" s="191" t="s">
        <v>35</v>
      </c>
      <c r="AA19" s="192" t="s">
        <v>809</v>
      </c>
      <c r="AB19" s="195">
        <v>570</v>
      </c>
      <c r="AC19" s="195">
        <v>1391</v>
      </c>
      <c r="AD19" s="107">
        <f t="shared" si="0"/>
        <v>15.3</v>
      </c>
      <c r="AE19" s="107">
        <f t="shared" si="1"/>
        <v>505.08000000000004</v>
      </c>
      <c r="AF19" s="121">
        <f t="shared" si="2"/>
        <v>16.417999999999999</v>
      </c>
      <c r="AG19" s="122">
        <f t="shared" si="3"/>
        <v>16</v>
      </c>
      <c r="AH19" s="121">
        <f t="shared" si="4"/>
        <v>16.250799999999998</v>
      </c>
      <c r="AI19" s="25"/>
      <c r="AJ19" s="25" t="s">
        <v>2</v>
      </c>
      <c r="AK19" s="25">
        <v>50</v>
      </c>
      <c r="AL19" s="25">
        <v>15</v>
      </c>
      <c r="AN19" s="24" t="s">
        <v>507</v>
      </c>
    </row>
    <row r="20" spans="1:40" s="24" customFormat="1" ht="15.95" customHeight="1">
      <c r="A20" s="196" t="s">
        <v>70</v>
      </c>
      <c r="B20" s="190">
        <v>42814</v>
      </c>
      <c r="C20" s="191" t="s">
        <v>822</v>
      </c>
      <c r="D20" s="191"/>
      <c r="E20" s="191"/>
      <c r="F20" s="191"/>
      <c r="G20" s="192" t="s">
        <v>183</v>
      </c>
      <c r="H20" s="192" t="s">
        <v>814</v>
      </c>
      <c r="I20" s="193">
        <v>5</v>
      </c>
      <c r="J20" s="190">
        <v>42817</v>
      </c>
      <c r="K20" s="192" t="s">
        <v>243</v>
      </c>
      <c r="L20" s="192" t="s">
        <v>64</v>
      </c>
      <c r="M20" s="192" t="s">
        <v>64</v>
      </c>
      <c r="N20" s="192" t="s">
        <v>815</v>
      </c>
      <c r="O20" s="192"/>
      <c r="P20" s="25"/>
      <c r="Q20" s="194"/>
      <c r="R20" s="194"/>
      <c r="S20" s="190">
        <v>42815</v>
      </c>
      <c r="T20" s="193">
        <v>15</v>
      </c>
      <c r="U20" s="193"/>
      <c r="V20" s="193"/>
      <c r="W20" s="193"/>
      <c r="X20" s="193"/>
      <c r="Y20" s="193"/>
      <c r="Z20" s="191" t="s">
        <v>12</v>
      </c>
      <c r="AA20" s="192" t="s">
        <v>112</v>
      </c>
      <c r="AB20" s="195">
        <v>524</v>
      </c>
      <c r="AC20" s="195">
        <v>957</v>
      </c>
      <c r="AD20" s="107">
        <f t="shared" si="0"/>
        <v>15.3</v>
      </c>
      <c r="AE20" s="107">
        <f t="shared" si="1"/>
        <v>520.38</v>
      </c>
      <c r="AF20" s="121">
        <f t="shared" si="2"/>
        <v>16.673000000000002</v>
      </c>
      <c r="AG20" s="122">
        <f t="shared" si="3"/>
        <v>16</v>
      </c>
      <c r="AH20" s="121">
        <f t="shared" si="4"/>
        <v>16.4038</v>
      </c>
      <c r="AI20" s="25"/>
      <c r="AJ20" s="25" t="s">
        <v>2</v>
      </c>
      <c r="AK20" s="25">
        <v>50</v>
      </c>
      <c r="AL20" s="25">
        <v>15</v>
      </c>
      <c r="AN20" s="24" t="s">
        <v>507</v>
      </c>
    </row>
    <row r="21" spans="1:40" s="24" customFormat="1" ht="18">
      <c r="A21" s="183">
        <v>130</v>
      </c>
      <c r="B21" s="184">
        <v>42811</v>
      </c>
      <c r="C21" s="185" t="s">
        <v>754</v>
      </c>
      <c r="D21" s="185"/>
      <c r="E21" s="185"/>
      <c r="F21" s="185"/>
      <c r="G21" s="186" t="s">
        <v>77</v>
      </c>
      <c r="H21" s="186" t="s">
        <v>755</v>
      </c>
      <c r="I21" s="187">
        <v>4407</v>
      </c>
      <c r="J21" s="184">
        <v>42817</v>
      </c>
      <c r="K21" s="186" t="s">
        <v>10</v>
      </c>
      <c r="L21" s="186" t="s">
        <v>756</v>
      </c>
      <c r="M21" s="186" t="s">
        <v>64</v>
      </c>
      <c r="N21" s="186" t="s">
        <v>757</v>
      </c>
      <c r="O21" s="186"/>
      <c r="P21" s="25"/>
      <c r="Q21" s="188"/>
      <c r="R21" s="188"/>
      <c r="S21" s="184">
        <v>42815</v>
      </c>
      <c r="T21" s="187">
        <v>4417</v>
      </c>
      <c r="U21" s="187"/>
      <c r="V21" s="187"/>
      <c r="W21" s="187"/>
      <c r="X21" s="187"/>
      <c r="Y21" s="187"/>
      <c r="Z21" s="185" t="s">
        <v>35</v>
      </c>
      <c r="AA21" s="186" t="s">
        <v>358</v>
      </c>
      <c r="AB21" s="189">
        <v>350</v>
      </c>
      <c r="AC21" s="189">
        <v>1107</v>
      </c>
      <c r="AD21" s="107">
        <f t="shared" si="0"/>
        <v>103.34</v>
      </c>
      <c r="AE21" s="107">
        <f t="shared" si="1"/>
        <v>623.72</v>
      </c>
      <c r="AF21" s="121">
        <f t="shared" si="2"/>
        <v>18.395333333333333</v>
      </c>
      <c r="AG21" s="122">
        <f t="shared" si="3"/>
        <v>18</v>
      </c>
      <c r="AH21" s="121">
        <f t="shared" si="4"/>
        <v>18.237200000000001</v>
      </c>
      <c r="AI21" s="25"/>
      <c r="AJ21" s="25" t="s">
        <v>2</v>
      </c>
      <c r="AK21" s="25">
        <v>50</v>
      </c>
      <c r="AL21" s="25">
        <v>15</v>
      </c>
      <c r="AN21" s="24" t="s">
        <v>511</v>
      </c>
    </row>
    <row r="22" spans="1:40" s="24" customFormat="1" ht="18">
      <c r="A22" s="183" t="s">
        <v>70</v>
      </c>
      <c r="B22" s="184">
        <v>42811</v>
      </c>
      <c r="C22" s="185" t="s">
        <v>758</v>
      </c>
      <c r="D22" s="185"/>
      <c r="E22" s="185"/>
      <c r="F22" s="185"/>
      <c r="G22" s="186" t="s">
        <v>77</v>
      </c>
      <c r="H22" s="186" t="s">
        <v>759</v>
      </c>
      <c r="I22" s="187">
        <v>2650</v>
      </c>
      <c r="J22" s="184">
        <v>42817</v>
      </c>
      <c r="K22" s="186" t="s">
        <v>10</v>
      </c>
      <c r="L22" s="186" t="s">
        <v>760</v>
      </c>
      <c r="M22" s="186" t="s">
        <v>64</v>
      </c>
      <c r="N22" s="186" t="s">
        <v>761</v>
      </c>
      <c r="O22" s="186"/>
      <c r="P22" s="25"/>
      <c r="Q22" s="188"/>
      <c r="R22" s="188"/>
      <c r="S22" s="184">
        <v>42815</v>
      </c>
      <c r="T22" s="187">
        <v>3680</v>
      </c>
      <c r="U22" s="187"/>
      <c r="V22" s="187"/>
      <c r="W22" s="187"/>
      <c r="X22" s="187"/>
      <c r="Y22" s="187"/>
      <c r="Z22" s="185" t="s">
        <v>11</v>
      </c>
      <c r="AA22" s="186" t="s">
        <v>470</v>
      </c>
      <c r="AB22" s="189">
        <v>426</v>
      </c>
      <c r="AC22" s="189">
        <v>1547</v>
      </c>
      <c r="AD22" s="107">
        <f t="shared" si="0"/>
        <v>88.6</v>
      </c>
      <c r="AE22" s="107">
        <f t="shared" si="1"/>
        <v>712.32</v>
      </c>
      <c r="AF22" s="121">
        <f t="shared" si="2"/>
        <v>19.872</v>
      </c>
      <c r="AG22" s="122">
        <f t="shared" si="3"/>
        <v>19</v>
      </c>
      <c r="AH22" s="121">
        <f t="shared" si="4"/>
        <v>19.523199999999999</v>
      </c>
      <c r="AI22" s="25"/>
      <c r="AJ22" s="25" t="s">
        <v>2</v>
      </c>
      <c r="AK22" s="25">
        <v>50</v>
      </c>
      <c r="AL22" s="25">
        <v>15</v>
      </c>
      <c r="AN22" s="24" t="s">
        <v>511</v>
      </c>
    </row>
    <row r="23" spans="1:40" s="24" customFormat="1" ht="15.95" customHeight="1">
      <c r="A23" s="31">
        <v>150</v>
      </c>
      <c r="B23" s="190">
        <v>42803</v>
      </c>
      <c r="C23" s="191" t="s">
        <v>460</v>
      </c>
      <c r="D23" s="191"/>
      <c r="E23" s="191"/>
      <c r="F23" s="191"/>
      <c r="G23" s="192" t="s">
        <v>73</v>
      </c>
      <c r="H23" s="192" t="s">
        <v>461</v>
      </c>
      <c r="I23" s="193">
        <v>500</v>
      </c>
      <c r="J23" s="190">
        <v>42818</v>
      </c>
      <c r="K23" s="192" t="s">
        <v>459</v>
      </c>
      <c r="L23" s="192" t="s">
        <v>10</v>
      </c>
      <c r="M23" s="192" t="s">
        <v>64</v>
      </c>
      <c r="N23" s="192" t="s">
        <v>462</v>
      </c>
      <c r="O23" s="192"/>
      <c r="P23" s="25"/>
      <c r="Q23" s="194"/>
      <c r="R23" s="194"/>
      <c r="S23" s="190">
        <v>42815</v>
      </c>
      <c r="T23" s="193">
        <v>515</v>
      </c>
      <c r="U23" s="193"/>
      <c r="V23" s="193"/>
      <c r="W23" s="193"/>
      <c r="X23" s="193"/>
      <c r="Y23" s="193"/>
      <c r="Z23" s="191" t="s">
        <v>12</v>
      </c>
      <c r="AA23" s="192" t="s">
        <v>458</v>
      </c>
      <c r="AB23" s="195">
        <v>450</v>
      </c>
      <c r="AC23" s="195">
        <v>1237</v>
      </c>
      <c r="AD23" s="107">
        <f t="shared" si="0"/>
        <v>25.3</v>
      </c>
      <c r="AE23" s="107">
        <f t="shared" si="1"/>
        <v>737.62</v>
      </c>
      <c r="AF23" s="121">
        <f t="shared" si="2"/>
        <v>20.293666666666667</v>
      </c>
      <c r="AG23" s="122">
        <f t="shared" si="3"/>
        <v>20</v>
      </c>
      <c r="AH23" s="121">
        <f t="shared" si="4"/>
        <v>20.176200000000001</v>
      </c>
      <c r="AI23" s="25"/>
      <c r="AJ23" s="25" t="s">
        <v>2</v>
      </c>
      <c r="AK23" s="25">
        <v>50</v>
      </c>
      <c r="AL23" s="25">
        <v>15</v>
      </c>
    </row>
    <row r="24" spans="1:40" s="24" customFormat="1" ht="15.95" customHeight="1">
      <c r="A24" s="31">
        <v>160</v>
      </c>
      <c r="B24" s="190">
        <v>42797</v>
      </c>
      <c r="C24" s="191" t="s">
        <v>392</v>
      </c>
      <c r="D24" s="191"/>
      <c r="E24" s="191"/>
      <c r="F24" s="191"/>
      <c r="G24" s="192" t="s">
        <v>104</v>
      </c>
      <c r="H24" s="192" t="s">
        <v>208</v>
      </c>
      <c r="I24" s="193">
        <v>450</v>
      </c>
      <c r="J24" s="190">
        <v>42818</v>
      </c>
      <c r="K24" s="192" t="s">
        <v>60</v>
      </c>
      <c r="L24" s="192" t="s">
        <v>94</v>
      </c>
      <c r="M24" s="192" t="s">
        <v>64</v>
      </c>
      <c r="N24" s="192" t="s">
        <v>207</v>
      </c>
      <c r="O24" s="192"/>
      <c r="P24" s="25"/>
      <c r="Q24" s="194"/>
      <c r="R24" s="194"/>
      <c r="S24" s="190">
        <v>42815</v>
      </c>
      <c r="T24" s="193">
        <v>455</v>
      </c>
      <c r="U24" s="193"/>
      <c r="V24" s="193"/>
      <c r="W24" s="193"/>
      <c r="X24" s="193"/>
      <c r="Y24" s="193"/>
      <c r="Z24" s="191" t="s">
        <v>12</v>
      </c>
      <c r="AA24" s="192" t="s">
        <v>206</v>
      </c>
      <c r="AB24" s="195">
        <v>437</v>
      </c>
      <c r="AC24" s="195">
        <v>1467</v>
      </c>
      <c r="AD24" s="107">
        <f t="shared" si="0"/>
        <v>24.1</v>
      </c>
      <c r="AE24" s="107">
        <f t="shared" si="1"/>
        <v>761.72</v>
      </c>
      <c r="AF24" s="121">
        <f t="shared" si="2"/>
        <v>20.695333333333334</v>
      </c>
      <c r="AG24" s="122">
        <f t="shared" si="3"/>
        <v>20</v>
      </c>
      <c r="AH24" s="121">
        <f t="shared" si="4"/>
        <v>20.417200000000001</v>
      </c>
      <c r="AI24" s="25"/>
      <c r="AJ24" s="25" t="s">
        <v>2</v>
      </c>
      <c r="AK24" s="25">
        <v>50</v>
      </c>
      <c r="AL24" s="25">
        <v>15</v>
      </c>
    </row>
    <row r="25" spans="1:40" s="24" customFormat="1" ht="15.95" customHeight="1">
      <c r="A25" s="31">
        <v>170</v>
      </c>
      <c r="B25" s="190">
        <v>42809</v>
      </c>
      <c r="C25" s="191" t="s">
        <v>664</v>
      </c>
      <c r="D25" s="191"/>
      <c r="E25" s="191"/>
      <c r="F25" s="191"/>
      <c r="G25" s="192" t="s">
        <v>135</v>
      </c>
      <c r="H25" s="192" t="s">
        <v>296</v>
      </c>
      <c r="I25" s="193">
        <v>200</v>
      </c>
      <c r="J25" s="190">
        <v>42818</v>
      </c>
      <c r="K25" s="192" t="s">
        <v>60</v>
      </c>
      <c r="L25" s="192" t="s">
        <v>64</v>
      </c>
      <c r="M25" s="192" t="s">
        <v>64</v>
      </c>
      <c r="N25" s="192" t="s">
        <v>297</v>
      </c>
      <c r="O25" s="192"/>
      <c r="P25" s="25"/>
      <c r="Q25" s="194"/>
      <c r="R25" s="194"/>
      <c r="S25" s="190">
        <v>42814</v>
      </c>
      <c r="T25" s="193">
        <v>428</v>
      </c>
      <c r="U25" s="193"/>
      <c r="V25" s="193"/>
      <c r="W25" s="193"/>
      <c r="X25" s="193"/>
      <c r="Y25" s="193"/>
      <c r="Z25" s="191" t="s">
        <v>35</v>
      </c>
      <c r="AA25" s="192" t="s">
        <v>298</v>
      </c>
      <c r="AB25" s="195">
        <v>663</v>
      </c>
      <c r="AC25" s="195">
        <v>1945</v>
      </c>
      <c r="AD25" s="107">
        <f t="shared" si="0"/>
        <v>23.560000000000002</v>
      </c>
      <c r="AE25" s="107">
        <f t="shared" si="1"/>
        <v>785.28</v>
      </c>
      <c r="AF25" s="121">
        <f t="shared" si="2"/>
        <v>21.088000000000001</v>
      </c>
      <c r="AG25" s="122">
        <f t="shared" si="3"/>
        <v>21</v>
      </c>
      <c r="AH25" s="121">
        <f t="shared" si="4"/>
        <v>21.052800000000001</v>
      </c>
      <c r="AI25" s="25"/>
      <c r="AJ25" s="25" t="s">
        <v>65</v>
      </c>
      <c r="AK25" s="25">
        <v>50</v>
      </c>
      <c r="AL25" s="25">
        <v>15</v>
      </c>
      <c r="AN25" s="24" t="s">
        <v>513</v>
      </c>
    </row>
    <row r="26" spans="1:40" s="24" customFormat="1" ht="15.95" customHeight="1">
      <c r="A26" s="31">
        <v>180</v>
      </c>
      <c r="B26" s="27">
        <v>42809</v>
      </c>
      <c r="C26" s="28" t="s">
        <v>633</v>
      </c>
      <c r="D26" s="28"/>
      <c r="E26" s="28"/>
      <c r="F26" s="28"/>
      <c r="G26" s="29" t="s">
        <v>63</v>
      </c>
      <c r="H26" s="29" t="s">
        <v>634</v>
      </c>
      <c r="I26" s="32">
        <v>1900</v>
      </c>
      <c r="J26" s="27">
        <v>42818</v>
      </c>
      <c r="K26" s="29" t="s">
        <v>447</v>
      </c>
      <c r="L26" s="29" t="s">
        <v>448</v>
      </c>
      <c r="M26" s="29" t="s">
        <v>64</v>
      </c>
      <c r="N26" s="29" t="s">
        <v>635</v>
      </c>
      <c r="O26" s="29"/>
      <c r="P26" s="25"/>
      <c r="Q26" s="30"/>
      <c r="R26" s="30"/>
      <c r="S26" s="27">
        <v>42814</v>
      </c>
      <c r="T26" s="32">
        <v>3820</v>
      </c>
      <c r="U26" s="32"/>
      <c r="V26" s="32"/>
      <c r="W26" s="32"/>
      <c r="X26" s="32"/>
      <c r="Y26" s="32"/>
      <c r="Z26" s="28" t="s">
        <v>11</v>
      </c>
      <c r="AA26" s="29" t="s">
        <v>222</v>
      </c>
      <c r="AB26" s="33">
        <v>357</v>
      </c>
      <c r="AC26" s="33">
        <v>1449</v>
      </c>
      <c r="AD26" s="107">
        <f t="shared" si="0"/>
        <v>91.4</v>
      </c>
      <c r="AE26" s="107">
        <f t="shared" si="1"/>
        <v>876.68</v>
      </c>
      <c r="AF26" s="121">
        <f t="shared" si="2"/>
        <v>22.611333333333334</v>
      </c>
      <c r="AG26" s="122">
        <f t="shared" si="3"/>
        <v>22</v>
      </c>
      <c r="AH26" s="121">
        <f t="shared" si="4"/>
        <v>22.366800000000001</v>
      </c>
      <c r="AI26" s="25"/>
      <c r="AJ26" s="13" t="s">
        <v>65</v>
      </c>
      <c r="AK26" s="25">
        <v>50</v>
      </c>
      <c r="AL26" s="25">
        <v>15</v>
      </c>
    </row>
    <row r="27" spans="1:40" s="24" customFormat="1" ht="15.95" customHeight="1">
      <c r="A27" s="31">
        <v>190</v>
      </c>
      <c r="B27" s="27">
        <v>42809</v>
      </c>
      <c r="C27" s="28" t="s">
        <v>636</v>
      </c>
      <c r="D27" s="28"/>
      <c r="E27" s="28"/>
      <c r="F27" s="28"/>
      <c r="G27" s="29" t="s">
        <v>63</v>
      </c>
      <c r="H27" s="29" t="s">
        <v>637</v>
      </c>
      <c r="I27" s="32">
        <v>1849</v>
      </c>
      <c r="J27" s="27">
        <v>42818</v>
      </c>
      <c r="K27" s="29" t="s">
        <v>638</v>
      </c>
      <c r="L27" s="29" t="s">
        <v>357</v>
      </c>
      <c r="M27" s="29" t="s">
        <v>64</v>
      </c>
      <c r="N27" s="29" t="s">
        <v>639</v>
      </c>
      <c r="O27" s="29"/>
      <c r="P27" s="25"/>
      <c r="Q27" s="30"/>
      <c r="R27" s="30"/>
      <c r="S27" s="27">
        <v>42814</v>
      </c>
      <c r="T27" s="32">
        <v>3718</v>
      </c>
      <c r="U27" s="32"/>
      <c r="V27" s="32"/>
      <c r="W27" s="32"/>
      <c r="X27" s="32"/>
      <c r="Y27" s="32"/>
      <c r="Z27" s="28" t="s">
        <v>11</v>
      </c>
      <c r="AA27" s="29" t="s">
        <v>222</v>
      </c>
      <c r="AB27" s="33">
        <v>357</v>
      </c>
      <c r="AC27" s="33">
        <v>1449</v>
      </c>
      <c r="AD27" s="107">
        <f t="shared" si="0"/>
        <v>89.36</v>
      </c>
      <c r="AE27" s="107">
        <f t="shared" si="1"/>
        <v>966.04</v>
      </c>
      <c r="AF27" s="121">
        <f t="shared" si="2"/>
        <v>24.100666666666665</v>
      </c>
      <c r="AG27" s="122">
        <f t="shared" si="3"/>
        <v>24</v>
      </c>
      <c r="AH27" s="121">
        <f t="shared" si="4"/>
        <v>24.060399999999998</v>
      </c>
      <c r="AI27" s="25"/>
      <c r="AJ27" s="13" t="s">
        <v>65</v>
      </c>
      <c r="AK27" s="25">
        <v>50</v>
      </c>
      <c r="AL27" s="25">
        <v>15</v>
      </c>
    </row>
    <row r="28" spans="1:40" s="24" customFormat="1" ht="15.95" customHeight="1">
      <c r="A28" s="31">
        <v>200</v>
      </c>
      <c r="B28" s="190">
        <v>42812</v>
      </c>
      <c r="C28" s="191" t="s">
        <v>736</v>
      </c>
      <c r="D28" s="191"/>
      <c r="E28" s="191"/>
      <c r="F28" s="191"/>
      <c r="G28" s="192" t="s">
        <v>63</v>
      </c>
      <c r="H28" s="192" t="s">
        <v>426</v>
      </c>
      <c r="I28" s="193">
        <v>200</v>
      </c>
      <c r="J28" s="190">
        <v>42817</v>
      </c>
      <c r="K28" s="192" t="s">
        <v>308</v>
      </c>
      <c r="L28" s="192" t="s">
        <v>64</v>
      </c>
      <c r="M28" s="192" t="s">
        <v>64</v>
      </c>
      <c r="N28" s="192" t="s">
        <v>427</v>
      </c>
      <c r="O28" s="192"/>
      <c r="P28" s="25"/>
      <c r="Q28" s="194"/>
      <c r="R28" s="194"/>
      <c r="S28" s="190">
        <v>42814</v>
      </c>
      <c r="T28" s="193">
        <v>420</v>
      </c>
      <c r="U28" s="193"/>
      <c r="V28" s="193"/>
      <c r="W28" s="193"/>
      <c r="X28" s="193"/>
      <c r="Y28" s="193"/>
      <c r="Z28" s="191" t="s">
        <v>11</v>
      </c>
      <c r="AA28" s="192" t="s">
        <v>87</v>
      </c>
      <c r="AB28" s="195">
        <v>313</v>
      </c>
      <c r="AC28" s="195">
        <v>1411</v>
      </c>
      <c r="AD28" s="107">
        <f t="shared" si="0"/>
        <v>23.4</v>
      </c>
      <c r="AE28" s="107">
        <f t="shared" si="1"/>
        <v>989.43999999999994</v>
      </c>
      <c r="AF28" s="121">
        <f t="shared" si="2"/>
        <v>24.490666666666666</v>
      </c>
      <c r="AG28" s="122">
        <f t="shared" si="3"/>
        <v>24</v>
      </c>
      <c r="AH28" s="121">
        <f t="shared" si="4"/>
        <v>24.2944</v>
      </c>
      <c r="AI28" s="25"/>
      <c r="AJ28" s="25" t="s">
        <v>65</v>
      </c>
      <c r="AK28" s="25">
        <v>50</v>
      </c>
      <c r="AL28" s="25">
        <v>15</v>
      </c>
    </row>
    <row r="29" spans="1:40" s="24" customFormat="1" ht="15.95" customHeight="1">
      <c r="A29" s="31">
        <v>210</v>
      </c>
      <c r="B29" s="190">
        <v>42801</v>
      </c>
      <c r="C29" s="191" t="s">
        <v>431</v>
      </c>
      <c r="D29" s="191"/>
      <c r="E29" s="191"/>
      <c r="F29" s="191"/>
      <c r="G29" s="192" t="s">
        <v>55</v>
      </c>
      <c r="H29" s="192" t="s">
        <v>423</v>
      </c>
      <c r="I29" s="193">
        <v>6000</v>
      </c>
      <c r="J29" s="190">
        <v>42817</v>
      </c>
      <c r="K29" s="192" t="s">
        <v>10</v>
      </c>
      <c r="L29" s="192" t="s">
        <v>64</v>
      </c>
      <c r="M29" s="192" t="s">
        <v>64</v>
      </c>
      <c r="N29" s="192" t="s">
        <v>424</v>
      </c>
      <c r="O29" s="192"/>
      <c r="P29" s="25"/>
      <c r="Q29" s="194"/>
      <c r="R29" s="194"/>
      <c r="S29" s="190">
        <v>42815</v>
      </c>
      <c r="T29" s="193">
        <v>6005</v>
      </c>
      <c r="U29" s="193"/>
      <c r="V29" s="193"/>
      <c r="W29" s="193"/>
      <c r="X29" s="193"/>
      <c r="Y29" s="193"/>
      <c r="Z29" s="191" t="s">
        <v>12</v>
      </c>
      <c r="AA29" s="192" t="s">
        <v>425</v>
      </c>
      <c r="AB29" s="195">
        <v>582</v>
      </c>
      <c r="AC29" s="195">
        <v>1797</v>
      </c>
      <c r="AD29" s="107">
        <f t="shared" si="0"/>
        <v>135.1</v>
      </c>
      <c r="AE29" s="107">
        <f t="shared" si="1"/>
        <v>1124.54</v>
      </c>
      <c r="AF29" s="121">
        <f t="shared" si="2"/>
        <v>26.742333333333331</v>
      </c>
      <c r="AG29" s="122">
        <f t="shared" si="3"/>
        <v>26</v>
      </c>
      <c r="AH29" s="121">
        <f t="shared" si="4"/>
        <v>26.445399999999999</v>
      </c>
      <c r="AI29" s="25"/>
      <c r="AJ29" s="25" t="s">
        <v>394</v>
      </c>
      <c r="AK29" s="25">
        <v>50</v>
      </c>
      <c r="AL29" s="25">
        <v>15</v>
      </c>
      <c r="AN29" s="24" t="s">
        <v>562</v>
      </c>
    </row>
    <row r="30" spans="1:40" s="24" customFormat="1" ht="15.95" customHeight="1">
      <c r="A30" s="31">
        <v>220</v>
      </c>
      <c r="B30" s="27">
        <v>42809</v>
      </c>
      <c r="C30" s="28" t="s">
        <v>582</v>
      </c>
      <c r="D30" s="28"/>
      <c r="E30" s="28"/>
      <c r="F30" s="28"/>
      <c r="G30" s="29" t="s">
        <v>67</v>
      </c>
      <c r="H30" s="29" t="s">
        <v>347</v>
      </c>
      <c r="I30" s="32">
        <v>10000</v>
      </c>
      <c r="J30" s="27">
        <v>42818</v>
      </c>
      <c r="K30" s="29" t="s">
        <v>346</v>
      </c>
      <c r="L30" s="29" t="s">
        <v>64</v>
      </c>
      <c r="M30" s="29" t="s">
        <v>64</v>
      </c>
      <c r="N30" s="29" t="s">
        <v>345</v>
      </c>
      <c r="O30" s="29"/>
      <c r="P30" s="25"/>
      <c r="Q30" s="30"/>
      <c r="R30" s="30"/>
      <c r="S30" s="27">
        <v>42815</v>
      </c>
      <c r="T30" s="32">
        <v>5510</v>
      </c>
      <c r="U30" s="32"/>
      <c r="V30" s="32"/>
      <c r="W30" s="32"/>
      <c r="X30" s="32"/>
      <c r="Y30" s="32"/>
      <c r="Z30" s="28" t="s">
        <v>11</v>
      </c>
      <c r="AA30" s="29" t="s">
        <v>87</v>
      </c>
      <c r="AB30" s="33">
        <v>570</v>
      </c>
      <c r="AC30" s="33">
        <v>1332</v>
      </c>
      <c r="AD30" s="107">
        <f t="shared" si="0"/>
        <v>125.2</v>
      </c>
      <c r="AE30" s="107">
        <f t="shared" si="1"/>
        <v>1249.74</v>
      </c>
      <c r="AF30" s="121">
        <f t="shared" si="2"/>
        <v>28.829000000000001</v>
      </c>
      <c r="AG30" s="122">
        <f t="shared" si="3"/>
        <v>28</v>
      </c>
      <c r="AH30" s="121">
        <f t="shared" si="4"/>
        <v>28.497399999999999</v>
      </c>
      <c r="AI30" s="25"/>
      <c r="AJ30" s="13" t="s">
        <v>162</v>
      </c>
      <c r="AK30" s="25">
        <v>50</v>
      </c>
      <c r="AL30" s="25">
        <v>15</v>
      </c>
    </row>
    <row r="31" spans="1:40" s="24" customFormat="1" ht="15.95" customHeight="1">
      <c r="A31" s="31">
        <v>230</v>
      </c>
      <c r="B31" s="27">
        <v>42809</v>
      </c>
      <c r="C31" s="28" t="s">
        <v>595</v>
      </c>
      <c r="D31" s="28"/>
      <c r="E31" s="28"/>
      <c r="F31" s="28"/>
      <c r="G31" s="29" t="s">
        <v>211</v>
      </c>
      <c r="H31" s="29" t="s">
        <v>249</v>
      </c>
      <c r="I31" s="32">
        <v>500</v>
      </c>
      <c r="J31" s="27">
        <v>42818</v>
      </c>
      <c r="K31" s="29" t="s">
        <v>213</v>
      </c>
      <c r="L31" s="29" t="s">
        <v>250</v>
      </c>
      <c r="M31" s="29" t="s">
        <v>88</v>
      </c>
      <c r="N31" s="29" t="s">
        <v>251</v>
      </c>
      <c r="O31" s="29"/>
      <c r="P31" s="25"/>
      <c r="Q31" s="30"/>
      <c r="R31" s="30"/>
      <c r="S31" s="27">
        <v>42815</v>
      </c>
      <c r="T31" s="32">
        <v>510</v>
      </c>
      <c r="U31" s="32"/>
      <c r="V31" s="32"/>
      <c r="W31" s="32"/>
      <c r="X31" s="32"/>
      <c r="Y31" s="32"/>
      <c r="Z31" s="28" t="s">
        <v>35</v>
      </c>
      <c r="AA31" s="29" t="s">
        <v>252</v>
      </c>
      <c r="AB31" s="33">
        <v>600</v>
      </c>
      <c r="AC31" s="33">
        <v>1695</v>
      </c>
      <c r="AD31" s="107">
        <f t="shared" si="0"/>
        <v>25.2</v>
      </c>
      <c r="AE31" s="107">
        <f t="shared" si="1"/>
        <v>1274.94</v>
      </c>
      <c r="AF31" s="121">
        <f t="shared" si="2"/>
        <v>29.249000000000002</v>
      </c>
      <c r="AG31" s="122">
        <f t="shared" si="3"/>
        <v>29</v>
      </c>
      <c r="AH31" s="121">
        <f t="shared" si="4"/>
        <v>29.1494</v>
      </c>
      <c r="AI31" s="25"/>
      <c r="AJ31" s="13" t="s">
        <v>253</v>
      </c>
      <c r="AK31" s="25">
        <v>50</v>
      </c>
      <c r="AL31" s="25">
        <v>15</v>
      </c>
      <c r="AN31" s="182" t="s">
        <v>522</v>
      </c>
    </row>
    <row r="32" spans="1:40" s="24" customFormat="1" ht="15.95" customHeight="1">
      <c r="A32" s="31">
        <v>240</v>
      </c>
      <c r="B32" s="27">
        <v>42809</v>
      </c>
      <c r="C32" s="28" t="s">
        <v>595</v>
      </c>
      <c r="D32" s="28"/>
      <c r="E32" s="28"/>
      <c r="F32" s="28"/>
      <c r="G32" s="29" t="s">
        <v>211</v>
      </c>
      <c r="H32" s="29" t="s">
        <v>249</v>
      </c>
      <c r="I32" s="32">
        <v>500</v>
      </c>
      <c r="J32" s="27">
        <v>42818</v>
      </c>
      <c r="K32" s="29" t="s">
        <v>254</v>
      </c>
      <c r="L32" s="29"/>
      <c r="M32" s="29" t="s">
        <v>103</v>
      </c>
      <c r="N32" s="29" t="s">
        <v>251</v>
      </c>
      <c r="O32" s="29"/>
      <c r="P32" s="25"/>
      <c r="Q32" s="30"/>
      <c r="R32" s="30"/>
      <c r="S32" s="27">
        <v>42815</v>
      </c>
      <c r="T32" s="32">
        <v>510</v>
      </c>
      <c r="U32" s="32"/>
      <c r="V32" s="32"/>
      <c r="W32" s="32"/>
      <c r="X32" s="32"/>
      <c r="Y32" s="32"/>
      <c r="Z32" s="28" t="s">
        <v>35</v>
      </c>
      <c r="AA32" s="29" t="s">
        <v>252</v>
      </c>
      <c r="AB32" s="33">
        <v>600</v>
      </c>
      <c r="AC32" s="33">
        <v>1695</v>
      </c>
      <c r="AD32" s="107">
        <f t="shared" si="0"/>
        <v>25.2</v>
      </c>
      <c r="AE32" s="107">
        <f t="shared" si="1"/>
        <v>1300.1400000000001</v>
      </c>
      <c r="AF32" s="121">
        <f t="shared" si="2"/>
        <v>29.669</v>
      </c>
      <c r="AG32" s="122">
        <f t="shared" si="3"/>
        <v>29</v>
      </c>
      <c r="AH32" s="121">
        <f t="shared" si="4"/>
        <v>29.401399999999999</v>
      </c>
      <c r="AI32" s="25"/>
      <c r="AJ32" s="13" t="s">
        <v>253</v>
      </c>
      <c r="AK32" s="25">
        <v>50</v>
      </c>
      <c r="AL32" s="25">
        <v>15</v>
      </c>
      <c r="AN32" s="182" t="s">
        <v>522</v>
      </c>
    </row>
    <row r="33" spans="1:186" s="24" customFormat="1" ht="15.95" customHeight="1">
      <c r="A33" s="31">
        <v>250</v>
      </c>
      <c r="B33" s="27">
        <v>42809</v>
      </c>
      <c r="C33" s="28" t="s">
        <v>596</v>
      </c>
      <c r="D33" s="28"/>
      <c r="E33" s="28"/>
      <c r="F33" s="28"/>
      <c r="G33" s="29" t="s">
        <v>211</v>
      </c>
      <c r="H33" s="29" t="s">
        <v>438</v>
      </c>
      <c r="I33" s="32">
        <v>1000</v>
      </c>
      <c r="J33" s="27">
        <v>42818</v>
      </c>
      <c r="K33" s="29" t="s">
        <v>213</v>
      </c>
      <c r="L33" s="29" t="s">
        <v>439</v>
      </c>
      <c r="M33" s="29" t="s">
        <v>88</v>
      </c>
      <c r="N33" s="29" t="s">
        <v>441</v>
      </c>
      <c r="O33" s="29"/>
      <c r="P33" s="25"/>
      <c r="Q33" s="30"/>
      <c r="R33" s="30"/>
      <c r="S33" s="27">
        <v>42815</v>
      </c>
      <c r="T33" s="32">
        <v>1010</v>
      </c>
      <c r="U33" s="32"/>
      <c r="V33" s="32"/>
      <c r="W33" s="32"/>
      <c r="X33" s="32"/>
      <c r="Y33" s="32"/>
      <c r="Z33" s="28" t="s">
        <v>35</v>
      </c>
      <c r="AA33" s="29" t="s">
        <v>252</v>
      </c>
      <c r="AB33" s="33">
        <v>580</v>
      </c>
      <c r="AC33" s="33">
        <v>1695</v>
      </c>
      <c r="AD33" s="107">
        <f t="shared" si="0"/>
        <v>35.200000000000003</v>
      </c>
      <c r="AE33" s="107">
        <f t="shared" si="1"/>
        <v>1335.3400000000001</v>
      </c>
      <c r="AF33" s="121">
        <f t="shared" si="2"/>
        <v>30.25566666666667</v>
      </c>
      <c r="AG33" s="122">
        <f t="shared" si="3"/>
        <v>30</v>
      </c>
      <c r="AH33" s="121">
        <f t="shared" si="4"/>
        <v>30.153400000000001</v>
      </c>
      <c r="AI33" s="25"/>
      <c r="AJ33" s="13" t="s">
        <v>253</v>
      </c>
      <c r="AK33" s="25">
        <v>50</v>
      </c>
      <c r="AL33" s="25">
        <v>15</v>
      </c>
      <c r="AN33" s="182" t="s">
        <v>522</v>
      </c>
    </row>
    <row r="34" spans="1:186" s="24" customFormat="1" ht="15.95" customHeight="1">
      <c r="A34" s="31">
        <v>260</v>
      </c>
      <c r="B34" s="27">
        <v>42809</v>
      </c>
      <c r="C34" s="28" t="s">
        <v>596</v>
      </c>
      <c r="D34" s="28"/>
      <c r="E34" s="28"/>
      <c r="F34" s="28"/>
      <c r="G34" s="29" t="s">
        <v>211</v>
      </c>
      <c r="H34" s="29" t="s">
        <v>438</v>
      </c>
      <c r="I34" s="32">
        <v>1000</v>
      </c>
      <c r="J34" s="27">
        <v>42818</v>
      </c>
      <c r="K34" s="29" t="s">
        <v>440</v>
      </c>
      <c r="L34" s="29"/>
      <c r="M34" s="29" t="s">
        <v>103</v>
      </c>
      <c r="N34" s="29" t="s">
        <v>441</v>
      </c>
      <c r="O34" s="29"/>
      <c r="P34" s="25"/>
      <c r="Q34" s="30"/>
      <c r="R34" s="30"/>
      <c r="S34" s="27">
        <v>42815</v>
      </c>
      <c r="T34" s="32">
        <v>1010</v>
      </c>
      <c r="U34" s="32"/>
      <c r="V34" s="32"/>
      <c r="W34" s="32"/>
      <c r="X34" s="32"/>
      <c r="Y34" s="32"/>
      <c r="Z34" s="28" t="s">
        <v>35</v>
      </c>
      <c r="AA34" s="29" t="s">
        <v>252</v>
      </c>
      <c r="AB34" s="33">
        <v>580</v>
      </c>
      <c r="AC34" s="33">
        <v>1695</v>
      </c>
      <c r="AD34" s="107">
        <f t="shared" si="0"/>
        <v>35.200000000000003</v>
      </c>
      <c r="AE34" s="107">
        <f t="shared" si="1"/>
        <v>1370.5400000000002</v>
      </c>
      <c r="AF34" s="121">
        <f t="shared" si="2"/>
        <v>30.842333333333336</v>
      </c>
      <c r="AG34" s="122">
        <f t="shared" si="3"/>
        <v>30</v>
      </c>
      <c r="AH34" s="121">
        <f t="shared" si="4"/>
        <v>30.505400000000002</v>
      </c>
      <c r="AI34" s="25"/>
      <c r="AJ34" s="13" t="s">
        <v>253</v>
      </c>
      <c r="AK34" s="25">
        <v>50</v>
      </c>
      <c r="AL34" s="25">
        <v>15</v>
      </c>
      <c r="AN34" s="182" t="s">
        <v>522</v>
      </c>
    </row>
    <row r="35" spans="1:186" s="24" customFormat="1" ht="15.95" customHeight="1">
      <c r="A35" s="31">
        <v>270</v>
      </c>
      <c r="B35" s="27">
        <v>42809</v>
      </c>
      <c r="C35" s="28" t="s">
        <v>591</v>
      </c>
      <c r="D35" s="28"/>
      <c r="E35" s="28"/>
      <c r="F35" s="28"/>
      <c r="G35" s="29" t="s">
        <v>331</v>
      </c>
      <c r="H35" s="29" t="s">
        <v>592</v>
      </c>
      <c r="I35" s="32">
        <v>1000</v>
      </c>
      <c r="J35" s="27">
        <v>42818</v>
      </c>
      <c r="K35" s="29" t="s">
        <v>593</v>
      </c>
      <c r="L35" s="29" t="s">
        <v>332</v>
      </c>
      <c r="M35" s="29" t="s">
        <v>64</v>
      </c>
      <c r="N35" s="29" t="s">
        <v>594</v>
      </c>
      <c r="O35" s="29"/>
      <c r="P35" s="25"/>
      <c r="Q35" s="30"/>
      <c r="R35" s="30"/>
      <c r="S35" s="27">
        <v>42815</v>
      </c>
      <c r="T35" s="32">
        <v>1010</v>
      </c>
      <c r="U35" s="32"/>
      <c r="V35" s="32"/>
      <c r="W35" s="32"/>
      <c r="X35" s="32"/>
      <c r="Y35" s="32"/>
      <c r="Z35" s="28" t="s">
        <v>35</v>
      </c>
      <c r="AA35" s="29" t="s">
        <v>358</v>
      </c>
      <c r="AB35" s="33">
        <v>720</v>
      </c>
      <c r="AC35" s="33">
        <v>1615</v>
      </c>
      <c r="AD35" s="107">
        <f t="shared" si="0"/>
        <v>35.200000000000003</v>
      </c>
      <c r="AE35" s="107">
        <f t="shared" si="1"/>
        <v>1405.7400000000002</v>
      </c>
      <c r="AF35" s="121">
        <f t="shared" si="2"/>
        <v>31.429000000000006</v>
      </c>
      <c r="AG35" s="122">
        <f t="shared" si="3"/>
        <v>31</v>
      </c>
      <c r="AH35" s="121">
        <f t="shared" si="4"/>
        <v>31.257400000000004</v>
      </c>
      <c r="AI35" s="25"/>
      <c r="AJ35" s="13" t="s">
        <v>2</v>
      </c>
      <c r="AK35" s="25">
        <v>50</v>
      </c>
      <c r="AL35" s="25">
        <v>15</v>
      </c>
    </row>
    <row r="36" spans="1:186" s="24" customFormat="1" ht="15.95" customHeight="1">
      <c r="A36" s="196" t="s">
        <v>66</v>
      </c>
      <c r="B36" s="190">
        <v>42781</v>
      </c>
      <c r="C36" s="191" t="s">
        <v>339</v>
      </c>
      <c r="D36" s="191"/>
      <c r="E36" s="191"/>
      <c r="F36" s="191"/>
      <c r="G36" s="192" t="s">
        <v>83</v>
      </c>
      <c r="H36" s="192" t="s">
        <v>113</v>
      </c>
      <c r="I36" s="193">
        <v>10</v>
      </c>
      <c r="J36" s="190">
        <v>42812</v>
      </c>
      <c r="K36" s="192" t="s">
        <v>84</v>
      </c>
      <c r="L36" s="192" t="s">
        <v>10</v>
      </c>
      <c r="M36" s="192" t="s">
        <v>64</v>
      </c>
      <c r="N36" s="192" t="s">
        <v>114</v>
      </c>
      <c r="O36" s="192"/>
      <c r="P36" s="25"/>
      <c r="Q36" s="194"/>
      <c r="R36" s="194"/>
      <c r="S36" s="190">
        <v>42815</v>
      </c>
      <c r="T36" s="193">
        <v>20</v>
      </c>
      <c r="U36" s="193"/>
      <c r="V36" s="193"/>
      <c r="W36" s="193"/>
      <c r="X36" s="193"/>
      <c r="Y36" s="193"/>
      <c r="Z36" s="191" t="s">
        <v>35</v>
      </c>
      <c r="AA36" s="192" t="s">
        <v>81</v>
      </c>
      <c r="AB36" s="195">
        <v>490</v>
      </c>
      <c r="AC36" s="195">
        <v>1075</v>
      </c>
      <c r="AD36" s="107">
        <f t="shared" si="0"/>
        <v>15.4</v>
      </c>
      <c r="AE36" s="107">
        <f t="shared" si="1"/>
        <v>1421.1400000000003</v>
      </c>
      <c r="AF36" s="121">
        <f t="shared" si="2"/>
        <v>31.685666666666673</v>
      </c>
      <c r="AG36" s="122">
        <f t="shared" si="3"/>
        <v>31</v>
      </c>
      <c r="AH36" s="121">
        <f t="shared" si="4"/>
        <v>31.411400000000004</v>
      </c>
      <c r="AI36" s="25"/>
      <c r="AJ36" s="25" t="s">
        <v>2</v>
      </c>
      <c r="AK36" s="25">
        <v>50</v>
      </c>
      <c r="AL36" s="25">
        <v>15</v>
      </c>
      <c r="AN36" s="24" t="s">
        <v>542</v>
      </c>
    </row>
    <row r="37" spans="1:186" s="24" customFormat="1" ht="15.95" customHeight="1">
      <c r="A37" s="31">
        <v>290</v>
      </c>
      <c r="B37" s="27">
        <v>42809</v>
      </c>
      <c r="C37" s="28" t="s">
        <v>616</v>
      </c>
      <c r="D37" s="28"/>
      <c r="E37" s="28"/>
      <c r="F37" s="28"/>
      <c r="G37" s="29" t="s">
        <v>214</v>
      </c>
      <c r="H37" s="29" t="s">
        <v>215</v>
      </c>
      <c r="I37" s="32">
        <v>500</v>
      </c>
      <c r="J37" s="27">
        <v>42818</v>
      </c>
      <c r="K37" s="29" t="s">
        <v>216</v>
      </c>
      <c r="L37" s="29" t="s">
        <v>64</v>
      </c>
      <c r="M37" s="29" t="s">
        <v>64</v>
      </c>
      <c r="N37" s="29" t="s">
        <v>217</v>
      </c>
      <c r="O37" s="29"/>
      <c r="P37" s="25"/>
      <c r="Q37" s="30"/>
      <c r="R37" s="30"/>
      <c r="S37" s="27">
        <v>42815</v>
      </c>
      <c r="T37" s="32">
        <v>510</v>
      </c>
      <c r="U37" s="32"/>
      <c r="V37" s="32"/>
      <c r="W37" s="32"/>
      <c r="X37" s="32"/>
      <c r="Y37" s="32"/>
      <c r="Z37" s="28" t="s">
        <v>12</v>
      </c>
      <c r="AA37" s="29" t="s">
        <v>121</v>
      </c>
      <c r="AB37" s="33">
        <v>491</v>
      </c>
      <c r="AC37" s="33">
        <v>1713</v>
      </c>
      <c r="AD37" s="107">
        <f t="shared" si="0"/>
        <v>25.2</v>
      </c>
      <c r="AE37" s="107">
        <f t="shared" si="1"/>
        <v>1446.3400000000004</v>
      </c>
      <c r="AF37" s="121">
        <f t="shared" si="2"/>
        <v>32.105666666666671</v>
      </c>
      <c r="AG37" s="122">
        <f t="shared" si="3"/>
        <v>32</v>
      </c>
      <c r="AH37" s="121">
        <f t="shared" si="4"/>
        <v>32.063400000000001</v>
      </c>
      <c r="AI37" s="25"/>
      <c r="AJ37" s="13" t="s">
        <v>2</v>
      </c>
      <c r="AK37" s="25">
        <v>50</v>
      </c>
      <c r="AL37" s="25">
        <v>15</v>
      </c>
      <c r="AN37" s="182" t="s">
        <v>657</v>
      </c>
    </row>
    <row r="38" spans="1:186" s="24" customFormat="1" ht="15.95" customHeight="1">
      <c r="A38" s="31">
        <v>300</v>
      </c>
      <c r="B38" s="190">
        <v>42809</v>
      </c>
      <c r="C38" s="191" t="s">
        <v>663</v>
      </c>
      <c r="D38" s="191"/>
      <c r="E38" s="191"/>
      <c r="F38" s="191"/>
      <c r="G38" s="192" t="s">
        <v>135</v>
      </c>
      <c r="H38" s="192" t="s">
        <v>662</v>
      </c>
      <c r="I38" s="193">
        <v>200</v>
      </c>
      <c r="J38" s="190">
        <v>42818</v>
      </c>
      <c r="K38" s="192" t="s">
        <v>60</v>
      </c>
      <c r="L38" s="192" t="s">
        <v>64</v>
      </c>
      <c r="M38" s="192" t="s">
        <v>64</v>
      </c>
      <c r="N38" s="192" t="s">
        <v>661</v>
      </c>
      <c r="O38" s="192"/>
      <c r="P38" s="25"/>
      <c r="Q38" s="194"/>
      <c r="R38" s="194"/>
      <c r="S38" s="190">
        <v>42814</v>
      </c>
      <c r="T38" s="193">
        <v>214</v>
      </c>
      <c r="U38" s="193"/>
      <c r="V38" s="193"/>
      <c r="W38" s="193"/>
      <c r="X38" s="193"/>
      <c r="Y38" s="193"/>
      <c r="Z38" s="191" t="s">
        <v>35</v>
      </c>
      <c r="AA38" s="192" t="s">
        <v>660</v>
      </c>
      <c r="AB38" s="195">
        <v>403</v>
      </c>
      <c r="AC38" s="195">
        <v>2125</v>
      </c>
      <c r="AD38" s="107">
        <f t="shared" si="0"/>
        <v>19.28</v>
      </c>
      <c r="AE38" s="107">
        <f t="shared" si="1"/>
        <v>1465.6200000000003</v>
      </c>
      <c r="AF38" s="121">
        <f t="shared" si="2"/>
        <v>32.427000000000007</v>
      </c>
      <c r="AG38" s="122">
        <f t="shared" si="3"/>
        <v>32</v>
      </c>
      <c r="AH38" s="121">
        <f t="shared" si="4"/>
        <v>32.256200000000007</v>
      </c>
      <c r="AI38" s="25"/>
      <c r="AJ38" s="25" t="s">
        <v>2</v>
      </c>
      <c r="AK38" s="25">
        <v>50</v>
      </c>
      <c r="AL38" s="25">
        <v>15</v>
      </c>
      <c r="AN38" s="24" t="s">
        <v>513</v>
      </c>
    </row>
    <row r="39" spans="1:186" s="9" customFormat="1" ht="12.75" customHeight="1">
      <c r="A39" s="3"/>
      <c r="B39" s="4"/>
      <c r="C39" s="14"/>
      <c r="D39" s="5"/>
      <c r="E39" s="3"/>
      <c r="F39" s="3"/>
      <c r="G39" s="1"/>
      <c r="H39" s="1"/>
      <c r="I39" s="3">
        <f>SUM(I8:I38)</f>
        <v>42261</v>
      </c>
      <c r="J39" s="4"/>
      <c r="K39" s="1"/>
      <c r="L39" s="1"/>
      <c r="M39" s="1"/>
      <c r="N39" s="14"/>
      <c r="O39" s="1"/>
      <c r="P39" s="1"/>
      <c r="Q39" s="1"/>
      <c r="R39" s="1"/>
      <c r="S39" s="4"/>
      <c r="T39" s="3">
        <f>SUM(T8:T38)</f>
        <v>43281</v>
      </c>
      <c r="U39" s="3"/>
      <c r="V39" s="3"/>
      <c r="W39" s="3"/>
      <c r="X39" s="3"/>
      <c r="Y39" s="12"/>
      <c r="Z39" s="3"/>
      <c r="AA39" s="6"/>
      <c r="AB39" s="14"/>
      <c r="AC39" s="7"/>
      <c r="AD39" s="11">
        <f>SUM(AD7:AD38)</f>
        <v>1465.6200000000003</v>
      </c>
      <c r="AE39" s="11"/>
      <c r="AF39" s="126"/>
      <c r="AG39" s="127"/>
      <c r="AH39" s="11">
        <f>AD39/60</f>
        <v>24.427000000000007</v>
      </c>
      <c r="AI39" s="8"/>
      <c r="AJ39" s="23"/>
      <c r="AK39" s="2"/>
      <c r="AL39" s="2"/>
      <c r="GD39" s="10"/>
    </row>
    <row r="40" spans="1:186" ht="12.75" customHeight="1" thickBot="1">
      <c r="A40" s="128" t="s">
        <v>3</v>
      </c>
      <c r="B40" s="129"/>
      <c r="C40" s="129"/>
      <c r="D40" s="130"/>
      <c r="E40" s="130"/>
      <c r="F40" s="131"/>
      <c r="G40" s="129"/>
      <c r="H40" s="132"/>
      <c r="I40" s="132"/>
      <c r="J40" s="133"/>
      <c r="K40" s="133" t="s">
        <v>4</v>
      </c>
      <c r="L40" s="134"/>
      <c r="M40" s="135"/>
      <c r="N40" s="135"/>
      <c r="O40" s="135"/>
      <c r="P40" s="135"/>
      <c r="Q40" s="135"/>
      <c r="R40" s="135"/>
      <c r="S40" s="136"/>
      <c r="T40" s="137"/>
      <c r="U40" s="20"/>
      <c r="V40" s="20"/>
      <c r="W40" s="138"/>
      <c r="X40" s="139"/>
      <c r="Y40" s="140"/>
      <c r="Z40" s="141"/>
      <c r="AA40" s="135"/>
      <c r="AB40" s="135"/>
      <c r="AC40" s="135"/>
      <c r="AD40" s="142"/>
      <c r="AE40" s="143"/>
      <c r="AF40" s="143"/>
      <c r="AG40" s="144"/>
      <c r="AH40" s="145"/>
      <c r="AI40" s="146"/>
      <c r="AJ40" s="147"/>
      <c r="AK40" s="148"/>
      <c r="AL40" s="35"/>
      <c r="AM40" s="22"/>
      <c r="AN40" s="22"/>
      <c r="AO40" s="22"/>
      <c r="AP40" s="22"/>
      <c r="AQ40" s="22"/>
      <c r="AR40" s="22"/>
      <c r="AS40" s="22"/>
      <c r="AT40" s="22"/>
      <c r="AU40" s="22"/>
    </row>
    <row r="41" spans="1:186" s="149" customFormat="1" ht="18" customHeight="1" thickBot="1">
      <c r="A41" s="887" t="s">
        <v>5</v>
      </c>
      <c r="B41" s="888"/>
      <c r="C41" s="888"/>
      <c r="D41" s="888"/>
      <c r="E41" s="888"/>
      <c r="F41" s="888"/>
      <c r="G41" s="888"/>
      <c r="H41" s="888"/>
      <c r="I41" s="888"/>
      <c r="J41" s="888"/>
      <c r="K41" s="888"/>
      <c r="L41" s="888"/>
      <c r="M41" s="888"/>
      <c r="N41" s="888"/>
      <c r="O41" s="888"/>
      <c r="P41" s="888"/>
      <c r="Q41" s="888"/>
      <c r="R41" s="888"/>
      <c r="S41" s="888"/>
      <c r="T41" s="888"/>
      <c r="U41" s="888"/>
      <c r="V41" s="888"/>
      <c r="W41" s="888"/>
      <c r="X41" s="888"/>
      <c r="Y41" s="888"/>
      <c r="Z41" s="888"/>
      <c r="AA41" s="888"/>
      <c r="AB41" s="888"/>
      <c r="AC41" s="888"/>
      <c r="AD41" s="888"/>
      <c r="AE41" s="888"/>
      <c r="AF41" s="888"/>
      <c r="AG41" s="888"/>
      <c r="AH41" s="888"/>
      <c r="AI41" s="888"/>
      <c r="AJ41" s="888"/>
      <c r="AK41" s="888"/>
      <c r="AL41" s="889"/>
    </row>
    <row r="42" spans="1:186" ht="14.25" customHeight="1">
      <c r="A42" s="150"/>
      <c r="H42" s="151"/>
      <c r="I42" s="151"/>
      <c r="J42" s="151"/>
      <c r="K42" s="152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153"/>
      <c r="Z42" s="151"/>
      <c r="AA42" s="154"/>
      <c r="AB42" s="154"/>
      <c r="AC42" s="154"/>
      <c r="AD42" s="155"/>
      <c r="AE42" s="151"/>
      <c r="AF42" s="151"/>
      <c r="AG42" s="151"/>
      <c r="AH42" s="151"/>
      <c r="AI42" s="151"/>
      <c r="AJ42" s="151"/>
    </row>
    <row r="43" spans="1:186" ht="14.25" customHeight="1">
      <c r="T43" s="22"/>
      <c r="U43" s="22"/>
      <c r="V43" s="22"/>
      <c r="W43" s="156"/>
      <c r="X43" s="156"/>
      <c r="Y43" s="157"/>
      <c r="AB43" s="158" t="s">
        <v>160</v>
      </c>
    </row>
    <row r="44" spans="1:186" ht="19.5" customHeight="1">
      <c r="H44" s="58" t="s">
        <v>455</v>
      </c>
      <c r="S44" s="58" t="s">
        <v>457</v>
      </c>
      <c r="Y44" s="15"/>
      <c r="AO44" s="22"/>
      <c r="AP44" s="22"/>
    </row>
    <row r="45" spans="1:186" s="179" customFormat="1" ht="16.5" customHeight="1">
      <c r="H45" s="886"/>
      <c r="I45" s="886"/>
      <c r="S45" s="886" t="s">
        <v>61</v>
      </c>
      <c r="T45" s="886"/>
      <c r="U45" s="886"/>
      <c r="V45" s="886"/>
      <c r="W45" s="886"/>
      <c r="X45" s="886"/>
      <c r="Y45" s="886"/>
      <c r="Z45" s="886"/>
      <c r="AA45" s="180"/>
      <c r="AB45" s="180"/>
      <c r="AC45" s="180"/>
      <c r="AN45" s="181"/>
      <c r="AO45" s="181"/>
    </row>
    <row r="46" spans="1:186" ht="19.5" customHeight="1">
      <c r="A46" s="58"/>
      <c r="B46" s="58"/>
      <c r="H46" s="58" t="s">
        <v>456</v>
      </c>
      <c r="N46" s="58"/>
      <c r="T46" s="58"/>
      <c r="U46" s="58"/>
      <c r="Y46" s="15"/>
      <c r="AO46" s="22"/>
      <c r="AP46" s="22"/>
    </row>
  </sheetData>
  <mergeCells count="10">
    <mergeCell ref="S45:Z45"/>
    <mergeCell ref="A41:AL41"/>
    <mergeCell ref="H45:I45"/>
    <mergeCell ref="A2:AC2"/>
    <mergeCell ref="D4:E5"/>
    <mergeCell ref="G4:G5"/>
    <mergeCell ref="H4:H5"/>
    <mergeCell ref="K4:M4"/>
    <mergeCell ref="P4:R4"/>
    <mergeCell ref="AB4:AC4"/>
  </mergeCells>
  <conditionalFormatting sqref="C39:C43 C47:C65536">
    <cfRule type="duplicateValues" dxfId="2727" priority="343" stopIfTrue="1"/>
  </conditionalFormatting>
  <conditionalFormatting sqref="C39:C43 C1:C7 C47:C65536">
    <cfRule type="duplicateValues" dxfId="2726" priority="344" stopIfTrue="1"/>
  </conditionalFormatting>
  <conditionalFormatting sqref="C39:C43 C1:C7 C47:C65536">
    <cfRule type="duplicateValues" dxfId="2725" priority="345" stopIfTrue="1"/>
    <cfRule type="duplicateValues" dxfId="2724" priority="346" stopIfTrue="1"/>
  </conditionalFormatting>
  <conditionalFormatting sqref="C44:C46">
    <cfRule type="duplicateValues" dxfId="2723" priority="244" stopIfTrue="1"/>
    <cfRule type="duplicateValues" dxfId="2722" priority="245" stopIfTrue="1"/>
  </conditionalFormatting>
  <conditionalFormatting sqref="C44:C46">
    <cfRule type="duplicateValues" dxfId="2721" priority="246" stopIfTrue="1"/>
  </conditionalFormatting>
  <conditionalFormatting sqref="C44:C46">
    <cfRule type="duplicateValues" dxfId="2720" priority="247" stopIfTrue="1"/>
  </conditionalFormatting>
  <conditionalFormatting sqref="C44:C46">
    <cfRule type="duplicateValues" dxfId="2719" priority="248" stopIfTrue="1"/>
    <cfRule type="duplicateValues" dxfId="2718" priority="249" stopIfTrue="1"/>
  </conditionalFormatting>
  <conditionalFormatting sqref="C13">
    <cfRule type="duplicateValues" dxfId="2717" priority="235" stopIfTrue="1"/>
  </conditionalFormatting>
  <conditionalFormatting sqref="C13">
    <cfRule type="duplicateValues" dxfId="2716" priority="236" stopIfTrue="1"/>
    <cfRule type="duplicateValues" dxfId="2715" priority="237" stopIfTrue="1"/>
  </conditionalFormatting>
  <conditionalFormatting sqref="AJ13">
    <cfRule type="duplicateValues" dxfId="2714" priority="232" stopIfTrue="1"/>
  </conditionalFormatting>
  <conditionalFormatting sqref="AJ13">
    <cfRule type="duplicateValues" dxfId="2713" priority="233" stopIfTrue="1"/>
    <cfRule type="duplicateValues" dxfId="2712" priority="234" stopIfTrue="1"/>
  </conditionalFormatting>
  <conditionalFormatting sqref="AK29:AL29">
    <cfRule type="duplicateValues" dxfId="2711" priority="217" stopIfTrue="1"/>
  </conditionalFormatting>
  <conditionalFormatting sqref="AK29:AL29">
    <cfRule type="duplicateValues" dxfId="2710" priority="218" stopIfTrue="1"/>
    <cfRule type="duplicateValues" dxfId="2709" priority="219" stopIfTrue="1"/>
  </conditionalFormatting>
  <conditionalFormatting sqref="AJ29">
    <cfRule type="duplicateValues" dxfId="2708" priority="220" stopIfTrue="1"/>
  </conditionalFormatting>
  <conditionalFormatting sqref="AJ29">
    <cfRule type="duplicateValues" dxfId="2707" priority="221" stopIfTrue="1"/>
    <cfRule type="duplicateValues" dxfId="2706" priority="222" stopIfTrue="1"/>
  </conditionalFormatting>
  <conditionalFormatting sqref="C29:L29">
    <cfRule type="duplicateValues" dxfId="2705" priority="223" stopIfTrue="1"/>
  </conditionalFormatting>
  <conditionalFormatting sqref="C29:L29">
    <cfRule type="duplicateValues" dxfId="2704" priority="224" stopIfTrue="1"/>
    <cfRule type="duplicateValues" dxfId="2703" priority="225" stopIfTrue="1"/>
  </conditionalFormatting>
  <conditionalFormatting sqref="AK30:AL30">
    <cfRule type="duplicateValues" dxfId="2702" priority="193" stopIfTrue="1"/>
  </conditionalFormatting>
  <conditionalFormatting sqref="AK30:AL30">
    <cfRule type="duplicateValues" dxfId="2701" priority="194" stopIfTrue="1"/>
    <cfRule type="duplicateValues" dxfId="2700" priority="195" stopIfTrue="1"/>
  </conditionalFormatting>
  <conditionalFormatting sqref="C30:F30">
    <cfRule type="duplicateValues" dxfId="2699" priority="190" stopIfTrue="1"/>
  </conditionalFormatting>
  <conditionalFormatting sqref="C30:F30">
    <cfRule type="duplicateValues" dxfId="2698" priority="191" stopIfTrue="1"/>
    <cfRule type="duplicateValues" dxfId="2697" priority="192" stopIfTrue="1"/>
  </conditionalFormatting>
  <conditionalFormatting sqref="BA37:BD37 AI26:AL27 C31:AC31 C35:AC35 BA31:BD31 BA35:BD35 AR31:AU31 AR35:AU35 BS31 BS35 BJ31:BK31 BJ35:BK35 BJ33:BK33 BS33 AR33:AU33 BA33:BD33 C33:L33 N33:AC33 AK33:AL33 AI33 AI31:AL31 AI35:AL35 C26:AC27 BJ26:BK27 BS26:BS27 AR26:AU27 BA26:BD27 AR37:AU37 BS37 BJ37:BK37 C37:AC37 AI37:AL37">
    <cfRule type="duplicateValues" dxfId="2696" priority="178" stopIfTrue="1"/>
  </conditionalFormatting>
  <conditionalFormatting sqref="BA37:BD37 AI26:AL27 C31:AC31 C35:AC35 BA31:BD31 BA35:BD35 AR31:AU31 AR35:AU35 BS31 BS35 BJ31:BK31 BJ35:BK35 BJ33:BK33 BS33 AR33:AU33 BA33:BD33 C33:L33 N33:AC33 AK33:AL33 AI33 AI31:AL31 AI35:AL35 C26:AC27 BJ26:BK27 BS26:BS27 AR26:AU27 BA26:BD27 AR37:AU37 BS37 BJ37:BK37 C37:AC37 AI37:AL37">
    <cfRule type="duplicateValues" dxfId="2695" priority="179" stopIfTrue="1"/>
    <cfRule type="duplicateValues" dxfId="2694" priority="180" stopIfTrue="1"/>
  </conditionalFormatting>
  <conditionalFormatting sqref="BT37 BT26:BT27 BT31 BT35 BT33">
    <cfRule type="duplicateValues" dxfId="2693" priority="181" stopIfTrue="1"/>
  </conditionalFormatting>
  <conditionalFormatting sqref="BT37 BT26:BT27 BT31 BT35 BT33">
    <cfRule type="duplicateValues" dxfId="2692" priority="182" stopIfTrue="1"/>
    <cfRule type="duplicateValues" dxfId="2691" priority="183" stopIfTrue="1"/>
  </conditionalFormatting>
  <conditionalFormatting sqref="AJ33:AJ34 C32:J32 BA32:BD32 AR32:AU32 BS32 BJ32:BK32 L32:AC32 AI32:AL32">
    <cfRule type="duplicateValues" dxfId="2690" priority="163" stopIfTrue="1"/>
  </conditionalFormatting>
  <conditionalFormatting sqref="AJ33:AJ34 C32:J32 BA32:BD32 AR32:AU32 BS32 BJ32:BK32 L32:AC32 AI32:AL32">
    <cfRule type="duplicateValues" dxfId="2689" priority="164" stopIfTrue="1"/>
    <cfRule type="duplicateValues" dxfId="2688" priority="165" stopIfTrue="1"/>
  </conditionalFormatting>
  <conditionalFormatting sqref="BT32">
    <cfRule type="duplicateValues" dxfId="2687" priority="166" stopIfTrue="1"/>
  </conditionalFormatting>
  <conditionalFormatting sqref="BT32">
    <cfRule type="duplicateValues" dxfId="2686" priority="167" stopIfTrue="1"/>
    <cfRule type="duplicateValues" dxfId="2685" priority="168" stopIfTrue="1"/>
  </conditionalFormatting>
  <conditionalFormatting sqref="K32">
    <cfRule type="duplicateValues" dxfId="2684" priority="160" stopIfTrue="1"/>
  </conditionalFormatting>
  <conditionalFormatting sqref="K32">
    <cfRule type="duplicateValues" dxfId="2683" priority="161" stopIfTrue="1"/>
    <cfRule type="duplicateValues" dxfId="2682" priority="162" stopIfTrue="1"/>
  </conditionalFormatting>
  <conditionalFormatting sqref="BJ34:BK34 BS34 AR34:AU34 BA34:BD34 C34:J34 L34 N34:AC34 AK34:AL34 AI34">
    <cfRule type="duplicateValues" dxfId="2681" priority="154" stopIfTrue="1"/>
  </conditionalFormatting>
  <conditionalFormatting sqref="BJ34:BK34 BS34 AR34:AU34 BA34:BD34 C34:J34 L34 N34:AC34 AK34:AL34 AI34">
    <cfRule type="duplicateValues" dxfId="2680" priority="155" stopIfTrue="1"/>
    <cfRule type="duplicateValues" dxfId="2679" priority="156" stopIfTrue="1"/>
  </conditionalFormatting>
  <conditionalFormatting sqref="BT34">
    <cfRule type="duplicateValues" dxfId="2678" priority="157" stopIfTrue="1"/>
  </conditionalFormatting>
  <conditionalFormatting sqref="BT34">
    <cfRule type="duplicateValues" dxfId="2677" priority="158" stopIfTrue="1"/>
    <cfRule type="duplicateValues" dxfId="2676" priority="159" stopIfTrue="1"/>
  </conditionalFormatting>
  <conditionalFormatting sqref="K34">
    <cfRule type="duplicateValues" dxfId="2675" priority="151" stopIfTrue="1"/>
  </conditionalFormatting>
  <conditionalFormatting sqref="K34">
    <cfRule type="duplicateValues" dxfId="2674" priority="152" stopIfTrue="1"/>
    <cfRule type="duplicateValues" dxfId="2673" priority="153" stopIfTrue="1"/>
  </conditionalFormatting>
  <conditionalFormatting sqref="M33">
    <cfRule type="duplicateValues" dxfId="2672" priority="148" stopIfTrue="1"/>
  </conditionalFormatting>
  <conditionalFormatting sqref="M33">
    <cfRule type="duplicateValues" dxfId="2671" priority="149" stopIfTrue="1"/>
    <cfRule type="duplicateValues" dxfId="2670" priority="150" stopIfTrue="1"/>
  </conditionalFormatting>
  <conditionalFormatting sqref="M34">
    <cfRule type="duplicateValues" dxfId="2669" priority="145" stopIfTrue="1"/>
  </conditionalFormatting>
  <conditionalFormatting sqref="M34">
    <cfRule type="duplicateValues" dxfId="2668" priority="146" stopIfTrue="1"/>
    <cfRule type="duplicateValues" dxfId="2667" priority="147" stopIfTrue="1"/>
  </conditionalFormatting>
  <conditionalFormatting sqref="C25:F25">
    <cfRule type="duplicateValues" dxfId="2666" priority="136" stopIfTrue="1"/>
  </conditionalFormatting>
  <conditionalFormatting sqref="C25:F25">
    <cfRule type="duplicateValues" dxfId="2665" priority="137" stopIfTrue="1"/>
    <cfRule type="duplicateValues" dxfId="2664" priority="138" stopIfTrue="1"/>
  </conditionalFormatting>
  <conditionalFormatting sqref="BJ17:BK17 BS17 BA17:BD17 C17:AC17 AR17:AU17 AI17:AL17">
    <cfRule type="duplicateValues" dxfId="2663" priority="97" stopIfTrue="1"/>
  </conditionalFormatting>
  <conditionalFormatting sqref="BJ17:BK17 BS17 BA17:BD17 C17:AC17 AR17:AU17 AI17:AL17">
    <cfRule type="duplicateValues" dxfId="2662" priority="98" stopIfTrue="1"/>
    <cfRule type="duplicateValues" dxfId="2661" priority="99" stopIfTrue="1"/>
  </conditionalFormatting>
  <conditionalFormatting sqref="BT17">
    <cfRule type="duplicateValues" dxfId="2660" priority="100" stopIfTrue="1"/>
  </conditionalFormatting>
  <conditionalFormatting sqref="BT17">
    <cfRule type="duplicateValues" dxfId="2659" priority="101" stopIfTrue="1"/>
    <cfRule type="duplicateValues" dxfId="2658" priority="102" stopIfTrue="1"/>
  </conditionalFormatting>
  <conditionalFormatting sqref="C23:AC23 BS23 BJ23:BK23 BA23:BD23 AR23:AU23 AI23:AL23">
    <cfRule type="duplicateValues" dxfId="2657" priority="91" stopIfTrue="1"/>
  </conditionalFormatting>
  <conditionalFormatting sqref="C23:AC23 BS23 BJ23:BK23 BA23:BD23 AR23:AU23 AI23:AL23">
    <cfRule type="duplicateValues" dxfId="2656" priority="92" stopIfTrue="1"/>
    <cfRule type="duplicateValues" dxfId="2655" priority="93" stopIfTrue="1"/>
  </conditionalFormatting>
  <conditionalFormatting sqref="BT23">
    <cfRule type="duplicateValues" dxfId="2654" priority="94" stopIfTrue="1"/>
  </conditionalFormatting>
  <conditionalFormatting sqref="BT23">
    <cfRule type="duplicateValues" dxfId="2653" priority="95" stopIfTrue="1"/>
    <cfRule type="duplicateValues" dxfId="2652" priority="96" stopIfTrue="1"/>
  </conditionalFormatting>
  <conditionalFormatting sqref="C24:L24">
    <cfRule type="duplicateValues" dxfId="2651" priority="88" stopIfTrue="1"/>
  </conditionalFormatting>
  <conditionalFormatting sqref="C24:L24">
    <cfRule type="duplicateValues" dxfId="2650" priority="89" stopIfTrue="1"/>
    <cfRule type="duplicateValues" dxfId="2649" priority="90" stopIfTrue="1"/>
  </conditionalFormatting>
  <conditionalFormatting sqref="AJ24:AL24">
    <cfRule type="duplicateValues" dxfId="2648" priority="85" stopIfTrue="1"/>
  </conditionalFormatting>
  <conditionalFormatting sqref="AJ24:AL24">
    <cfRule type="duplicateValues" dxfId="2647" priority="86" stopIfTrue="1"/>
    <cfRule type="duplicateValues" dxfId="2646" priority="87" stopIfTrue="1"/>
  </conditionalFormatting>
  <conditionalFormatting sqref="C28:AC28 BA28:BD28 AR28:AU28 BS28 BJ28:BK28 AI28:AL28">
    <cfRule type="duplicateValues" dxfId="2645" priority="79" stopIfTrue="1"/>
  </conditionalFormatting>
  <conditionalFormatting sqref="C28:AC28 BA28:BD28 AR28:AU28 BS28 BJ28:BK28 AI28:AL28">
    <cfRule type="duplicateValues" dxfId="2644" priority="80" stopIfTrue="1"/>
    <cfRule type="duplicateValues" dxfId="2643" priority="81" stopIfTrue="1"/>
  </conditionalFormatting>
  <conditionalFormatting sqref="BT28">
    <cfRule type="duplicateValues" dxfId="2642" priority="82" stopIfTrue="1"/>
  </conditionalFormatting>
  <conditionalFormatting sqref="BT28">
    <cfRule type="duplicateValues" dxfId="2641" priority="83" stopIfTrue="1"/>
    <cfRule type="duplicateValues" dxfId="2640" priority="84" stopIfTrue="1"/>
  </conditionalFormatting>
  <conditionalFormatting sqref="C36:L36">
    <cfRule type="duplicateValues" dxfId="2639" priority="70" stopIfTrue="1"/>
  </conditionalFormatting>
  <conditionalFormatting sqref="C36:L36">
    <cfRule type="duplicateValues" dxfId="2638" priority="71" stopIfTrue="1"/>
    <cfRule type="duplicateValues" dxfId="2637" priority="72" stopIfTrue="1"/>
  </conditionalFormatting>
  <conditionalFormatting sqref="AK36:AL36">
    <cfRule type="duplicateValues" dxfId="2636" priority="67" stopIfTrue="1"/>
  </conditionalFormatting>
  <conditionalFormatting sqref="AK36:AL36">
    <cfRule type="duplicateValues" dxfId="2635" priority="68" stopIfTrue="1"/>
    <cfRule type="duplicateValues" dxfId="2634" priority="69" stopIfTrue="1"/>
  </conditionalFormatting>
  <conditionalFormatting sqref="BJ18:BK20 BS18:BS20 BA18:BD20 AR18:AU20 C18:AC20 AI18:AL20">
    <cfRule type="duplicateValues" dxfId="2633" priority="61" stopIfTrue="1"/>
  </conditionalFormatting>
  <conditionalFormatting sqref="BJ18:BK20 BS18:BS20 BA18:BD20 AR18:AU20 C18:AC20 AI18:AL20">
    <cfRule type="duplicateValues" dxfId="2632" priority="62" stopIfTrue="1"/>
    <cfRule type="duplicateValues" dxfId="2631" priority="63" stopIfTrue="1"/>
  </conditionalFormatting>
  <conditionalFormatting sqref="BT18:BT20">
    <cfRule type="duplicateValues" dxfId="2630" priority="64" stopIfTrue="1"/>
  </conditionalFormatting>
  <conditionalFormatting sqref="BT18:BT20">
    <cfRule type="duplicateValues" dxfId="2629" priority="65" stopIfTrue="1"/>
    <cfRule type="duplicateValues" dxfId="2628" priority="66" stopIfTrue="1"/>
  </conditionalFormatting>
  <conditionalFormatting sqref="C21:AC22 AI21:AL22 BA21:BD22 AR21:AU22 BS21:BS22 BJ21:BK22">
    <cfRule type="duplicateValues" dxfId="2627" priority="55" stopIfTrue="1"/>
  </conditionalFormatting>
  <conditionalFormatting sqref="C21:AC22 AI21:AL22 BA21:BD22 AR21:AU22 BS21:BS22 BJ21:BK22">
    <cfRule type="duplicateValues" dxfId="2626" priority="56" stopIfTrue="1"/>
    <cfRule type="duplicateValues" dxfId="2625" priority="57" stopIfTrue="1"/>
  </conditionalFormatting>
  <conditionalFormatting sqref="BT21:BT22">
    <cfRule type="duplicateValues" dxfId="2624" priority="58" stopIfTrue="1"/>
  </conditionalFormatting>
  <conditionalFormatting sqref="BT21:BT22">
    <cfRule type="duplicateValues" dxfId="2623" priority="59" stopIfTrue="1"/>
    <cfRule type="duplicateValues" dxfId="2622" priority="60" stopIfTrue="1"/>
  </conditionalFormatting>
  <conditionalFormatting sqref="C38:F38">
    <cfRule type="duplicateValues" dxfId="2621" priority="52" stopIfTrue="1"/>
  </conditionalFormatting>
  <conditionalFormatting sqref="C38:F38">
    <cfRule type="duplicateValues" dxfId="2620" priority="53" stopIfTrue="1"/>
    <cfRule type="duplicateValues" dxfId="2619" priority="54" stopIfTrue="1"/>
  </conditionalFormatting>
  <conditionalFormatting sqref="C9:AC9 AR9:AU9 BJ9 BA9:BB9 AI9:AL9">
    <cfRule type="duplicateValues" dxfId="2618" priority="37" stopIfTrue="1"/>
  </conditionalFormatting>
  <conditionalFormatting sqref="C9:AC9 AR9:AU9 BJ9 BA9:BB9 AI9:AL9">
    <cfRule type="duplicateValues" dxfId="2617" priority="38" stopIfTrue="1"/>
    <cfRule type="duplicateValues" dxfId="2616" priority="39" stopIfTrue="1"/>
  </conditionalFormatting>
  <conditionalFormatting sqref="BK9">
    <cfRule type="duplicateValues" dxfId="2615" priority="40" stopIfTrue="1"/>
  </conditionalFormatting>
  <conditionalFormatting sqref="BK9">
    <cfRule type="duplicateValues" dxfId="2614" priority="41" stopIfTrue="1"/>
    <cfRule type="duplicateValues" dxfId="2613" priority="42" stopIfTrue="1"/>
  </conditionalFormatting>
  <conditionalFormatting sqref="BS14 BJ14:BK14 BA14:BD14 C14:AC14 AR14:AU14 AI14:AL14">
    <cfRule type="duplicateValues" dxfId="2612" priority="31" stopIfTrue="1"/>
  </conditionalFormatting>
  <conditionalFormatting sqref="BS14 BJ14:BK14 BA14:BD14 C14:AC14 AR14:AU14 AI14:AL14">
    <cfRule type="duplicateValues" dxfId="2611" priority="32" stopIfTrue="1"/>
    <cfRule type="duplicateValues" dxfId="2610" priority="33" stopIfTrue="1"/>
  </conditionalFormatting>
  <conditionalFormatting sqref="BT14">
    <cfRule type="duplicateValues" dxfId="2609" priority="34" stopIfTrue="1"/>
  </conditionalFormatting>
  <conditionalFormatting sqref="BT14">
    <cfRule type="duplicateValues" dxfId="2608" priority="35" stopIfTrue="1"/>
    <cfRule type="duplicateValues" dxfId="2607" priority="36" stopIfTrue="1"/>
  </conditionalFormatting>
  <conditionalFormatting sqref="BA8:BB8 BJ8 AR8:AU8 C8:AC8 AI8:AL8">
    <cfRule type="duplicateValues" dxfId="2606" priority="25" stopIfTrue="1"/>
  </conditionalFormatting>
  <conditionalFormatting sqref="BA8:BB8 BJ8 AR8:AU8 C8:AC8 AI8:AL8">
    <cfRule type="duplicateValues" dxfId="2605" priority="26" stopIfTrue="1"/>
    <cfRule type="duplicateValues" dxfId="2604" priority="27" stopIfTrue="1"/>
  </conditionalFormatting>
  <conditionalFormatting sqref="BK8">
    <cfRule type="duplicateValues" dxfId="2603" priority="28" stopIfTrue="1"/>
  </conditionalFormatting>
  <conditionalFormatting sqref="BK8">
    <cfRule type="duplicateValues" dxfId="2602" priority="29" stopIfTrue="1"/>
    <cfRule type="duplicateValues" dxfId="2601" priority="30" stopIfTrue="1"/>
  </conditionalFormatting>
  <conditionalFormatting sqref="AK15:AL15">
    <cfRule type="duplicateValues" dxfId="2600" priority="43" stopIfTrue="1"/>
  </conditionalFormatting>
  <conditionalFormatting sqref="AK15:AL15">
    <cfRule type="duplicateValues" dxfId="2599" priority="44" stopIfTrue="1"/>
    <cfRule type="duplicateValues" dxfId="2598" priority="45" stopIfTrue="1"/>
  </conditionalFormatting>
  <conditionalFormatting sqref="AJ15">
    <cfRule type="duplicateValues" dxfId="2597" priority="46" stopIfTrue="1"/>
  </conditionalFormatting>
  <conditionalFormatting sqref="AJ15">
    <cfRule type="duplicateValues" dxfId="2596" priority="47" stopIfTrue="1"/>
    <cfRule type="duplicateValues" dxfId="2595" priority="48" stopIfTrue="1"/>
  </conditionalFormatting>
  <conditionalFormatting sqref="C15:L15">
    <cfRule type="duplicateValues" dxfId="2594" priority="49" stopIfTrue="1"/>
  </conditionalFormatting>
  <conditionalFormatting sqref="C15:L15">
    <cfRule type="duplicateValues" dxfId="2593" priority="50" stopIfTrue="1"/>
    <cfRule type="duplicateValues" dxfId="2592" priority="51" stopIfTrue="1"/>
  </conditionalFormatting>
  <conditionalFormatting sqref="BS10 BJ10:BK10 BA10:BD10 C10:AC10 AR10:AU10 AI10:AL10">
    <cfRule type="duplicateValues" dxfId="2591" priority="19" stopIfTrue="1"/>
  </conditionalFormatting>
  <conditionalFormatting sqref="BS10 BJ10:BK10 BA10:BD10 C10:AC10 AR10:AU10 AI10:AL10">
    <cfRule type="duplicateValues" dxfId="2590" priority="20" stopIfTrue="1"/>
    <cfRule type="duplicateValues" dxfId="2589" priority="21" stopIfTrue="1"/>
  </conditionalFormatting>
  <conditionalFormatting sqref="BT10">
    <cfRule type="duplicateValues" dxfId="2588" priority="22" stopIfTrue="1"/>
  </conditionalFormatting>
  <conditionalFormatting sqref="BT10">
    <cfRule type="duplicateValues" dxfId="2587" priority="23" stopIfTrue="1"/>
    <cfRule type="duplicateValues" dxfId="2586" priority="24" stopIfTrue="1"/>
  </conditionalFormatting>
  <conditionalFormatting sqref="BJ11:BK12 BS11:BS12 BA11:BD12 AI11:AL12 C11:AC12 AR11:AU12">
    <cfRule type="duplicateValues" dxfId="2585" priority="13" stopIfTrue="1"/>
  </conditionalFormatting>
  <conditionalFormatting sqref="BJ11:BK12 BS11:BS12 BA11:BD12 AI11:AL12 C11:AC12 AR11:AU12">
    <cfRule type="duplicateValues" dxfId="2584" priority="14" stopIfTrue="1"/>
    <cfRule type="duplicateValues" dxfId="2583" priority="15" stopIfTrue="1"/>
  </conditionalFormatting>
  <conditionalFormatting sqref="BT11:BT12">
    <cfRule type="duplicateValues" dxfId="2582" priority="16" stopIfTrue="1"/>
  </conditionalFormatting>
  <conditionalFormatting sqref="BT11:BT12">
    <cfRule type="duplicateValues" dxfId="2581" priority="17" stopIfTrue="1"/>
    <cfRule type="duplicateValues" dxfId="2580" priority="18" stopIfTrue="1"/>
  </conditionalFormatting>
  <conditionalFormatting sqref="BJ16:BK16 BS16 AR16:AU16 BA16:BD16 C16:AC16 AI16:AL16">
    <cfRule type="duplicateValues" dxfId="2579" priority="7" stopIfTrue="1"/>
  </conditionalFormatting>
  <conditionalFormatting sqref="BJ16:BK16 BS16 AR16:AU16 BA16:BD16 C16:AC16 AI16:AL16">
    <cfRule type="duplicateValues" dxfId="2578" priority="8" stopIfTrue="1"/>
    <cfRule type="duplicateValues" dxfId="2577" priority="9" stopIfTrue="1"/>
  </conditionalFormatting>
  <conditionalFormatting sqref="BT16">
    <cfRule type="duplicateValues" dxfId="2576" priority="10" stopIfTrue="1"/>
  </conditionalFormatting>
  <conditionalFormatting sqref="BT16">
    <cfRule type="duplicateValues" dxfId="2575" priority="11" stopIfTrue="1"/>
    <cfRule type="duplicateValues" dxfId="2574" priority="12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B32"/>
  <sheetViews>
    <sheetView zoomScale="110" zoomScaleNormal="110" workbookViewId="0">
      <selection activeCell="AB8" sqref="AB8:AB9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6.7109375" style="388" customWidth="1"/>
    <col min="10" max="10" width="5.85546875" style="388" customWidth="1"/>
    <col min="11" max="11" width="6.5703125" style="388" customWidth="1"/>
    <col min="12" max="12" width="13.140625" style="388" customWidth="1"/>
    <col min="13" max="13" width="9.140625" style="388" customWidth="1"/>
    <col min="14" max="14" width="9.28515625" style="388" customWidth="1"/>
    <col min="15" max="15" width="3.42578125" style="388" customWidth="1"/>
    <col min="16" max="16" width="6.4257812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9" style="388" customWidth="1"/>
    <col min="22" max="22" width="10.42578125" style="388" customWidth="1"/>
    <col min="23" max="23" width="3.5703125" style="388" hidden="1" customWidth="1"/>
    <col min="24" max="24" width="4.85546875" style="388" customWidth="1"/>
    <col min="25" max="25" width="22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.5703125" style="431" customWidth="1"/>
    <col min="35" max="35" width="4.7109375" style="388" customWidth="1"/>
    <col min="36" max="37" width="4.140625" style="388" customWidth="1"/>
    <col min="38" max="38" width="48.7109375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2047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655" t="s">
        <v>1238</v>
      </c>
      <c r="F4" s="655"/>
      <c r="G4" s="655"/>
      <c r="H4" s="909" t="s">
        <v>15</v>
      </c>
      <c r="I4" s="903" t="s">
        <v>16</v>
      </c>
      <c r="J4" s="346" t="s">
        <v>17</v>
      </c>
      <c r="K4" s="347" t="s">
        <v>18</v>
      </c>
      <c r="L4" s="659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56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59" t="s">
        <v>30</v>
      </c>
      <c r="P5" s="659" t="s">
        <v>31</v>
      </c>
      <c r="Q5" s="659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60" t="s">
        <v>34</v>
      </c>
      <c r="Z5" s="660" t="s">
        <v>42</v>
      </c>
      <c r="AA5" s="660" t="s">
        <v>43</v>
      </c>
      <c r="AB5" s="350" t="s">
        <v>49</v>
      </c>
      <c r="AC5" s="451"/>
      <c r="AD5" s="451"/>
      <c r="AE5" s="452"/>
      <c r="AF5" s="464"/>
      <c r="AG5" s="657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57"/>
      <c r="AH6" s="394"/>
      <c r="AJ6" s="659"/>
      <c r="AK6" s="466"/>
      <c r="AL6" s="904"/>
    </row>
    <row r="7" spans="1:184" s="404" customFormat="1" ht="12" customHeight="1" thickTop="1">
      <c r="A7" s="359"/>
      <c r="B7" s="359"/>
      <c r="C7" s="360"/>
      <c r="D7" s="655"/>
      <c r="E7" s="359"/>
      <c r="F7" s="359"/>
      <c r="G7" s="359"/>
      <c r="H7" s="361"/>
      <c r="I7" s="361"/>
      <c r="J7" s="359"/>
      <c r="K7" s="360"/>
      <c r="L7" s="361" t="s">
        <v>1</v>
      </c>
      <c r="M7" s="655"/>
      <c r="N7" s="361"/>
      <c r="O7" s="655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55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284" customFormat="1" ht="20.100000000000001" customHeight="1">
      <c r="A8" s="246">
        <v>10</v>
      </c>
      <c r="B8" s="247">
        <v>43738</v>
      </c>
      <c r="C8" s="330" t="str">
        <f>"*"&amp;D8&amp;"*"</f>
        <v>*PDR1910-0350*</v>
      </c>
      <c r="D8" s="592" t="s">
        <v>2080</v>
      </c>
      <c r="E8" s="246" t="s">
        <v>2081</v>
      </c>
      <c r="F8" s="246"/>
      <c r="G8" s="498" t="s">
        <v>1849</v>
      </c>
      <c r="H8" s="250" t="s">
        <v>1753</v>
      </c>
      <c r="I8" s="248" t="s">
        <v>1848</v>
      </c>
      <c r="J8" s="611">
        <v>264</v>
      </c>
      <c r="K8" s="247">
        <v>22923</v>
      </c>
      <c r="L8" s="250" t="s">
        <v>1258</v>
      </c>
      <c r="M8" s="250" t="s">
        <v>1847</v>
      </c>
      <c r="N8" s="592"/>
      <c r="O8" s="592" t="s">
        <v>1181</v>
      </c>
      <c r="P8" s="248"/>
      <c r="Q8" s="248"/>
      <c r="R8" s="247">
        <v>43739</v>
      </c>
      <c r="S8" s="246">
        <v>275</v>
      </c>
      <c r="T8" s="246"/>
      <c r="U8" s="246">
        <v>275</v>
      </c>
      <c r="V8" s="543">
        <v>264</v>
      </c>
      <c r="W8" s="249"/>
      <c r="X8" s="503" t="s">
        <v>1503</v>
      </c>
      <c r="Y8" s="250" t="s">
        <v>81</v>
      </c>
      <c r="Z8" s="592">
        <v>613</v>
      </c>
      <c r="AA8" s="251">
        <v>1819</v>
      </c>
      <c r="AB8" s="354">
        <f t="shared" ref="AB8:AB10" si="0">S8/AI8+AJ8</f>
        <v>20.5</v>
      </c>
      <c r="AC8" s="354">
        <f t="shared" ref="AC8:AC10" si="1">AB8+AC7</f>
        <v>20.5</v>
      </c>
      <c r="AD8" s="364">
        <f t="shared" ref="AD8:AD10" si="2">(8+(AC8/60))</f>
        <v>8.3416666666666668</v>
      </c>
      <c r="AE8" s="365">
        <f t="shared" ref="AE8:AE10" si="3">FLOOR(AD8,1)</f>
        <v>8</v>
      </c>
      <c r="AF8" s="364">
        <f t="shared" ref="AF8:AF10" si="4">(AE8+((AD8-AE8)*60*0.01))</f>
        <v>8.2050000000000001</v>
      </c>
      <c r="AG8" s="245" t="s">
        <v>1243</v>
      </c>
      <c r="AH8" s="282" t="s">
        <v>2</v>
      </c>
      <c r="AI8" s="281">
        <v>50</v>
      </c>
      <c r="AJ8" s="281">
        <v>15</v>
      </c>
      <c r="AK8" s="281">
        <v>20</v>
      </c>
      <c r="AL8" s="281">
        <v>0</v>
      </c>
    </row>
    <row r="9" spans="1:184" s="284" customFormat="1" ht="20.100000000000001" customHeight="1">
      <c r="A9" s="246">
        <v>20</v>
      </c>
      <c r="B9" s="304">
        <v>43704</v>
      </c>
      <c r="C9" s="330" t="str">
        <f>"*"&amp;D9&amp;"*"</f>
        <v>*PDR1910-0024*</v>
      </c>
      <c r="D9" s="592" t="s">
        <v>1842</v>
      </c>
      <c r="E9" s="246" t="s">
        <v>1839</v>
      </c>
      <c r="F9" s="246"/>
      <c r="G9" s="498" t="s">
        <v>1393</v>
      </c>
      <c r="H9" s="250" t="s">
        <v>1384</v>
      </c>
      <c r="I9" s="248" t="s">
        <v>1502</v>
      </c>
      <c r="J9" s="611">
        <v>20000</v>
      </c>
      <c r="K9" s="247">
        <v>22923</v>
      </c>
      <c r="L9" s="250" t="s">
        <v>1258</v>
      </c>
      <c r="M9" s="250" t="s">
        <v>1444</v>
      </c>
      <c r="N9" s="592">
        <v>1424</v>
      </c>
      <c r="O9" s="592" t="s">
        <v>1181</v>
      </c>
      <c r="P9" s="248"/>
      <c r="Q9" s="248"/>
      <c r="R9" s="247">
        <v>43740</v>
      </c>
      <c r="S9" s="246">
        <v>20000</v>
      </c>
      <c r="T9" s="246"/>
      <c r="U9" s="246" t="s">
        <v>2089</v>
      </c>
      <c r="V9" s="543">
        <v>20000</v>
      </c>
      <c r="W9" s="249"/>
      <c r="X9" s="503" t="s">
        <v>1496</v>
      </c>
      <c r="Y9" s="250" t="s">
        <v>106</v>
      </c>
      <c r="Z9" s="592">
        <v>553</v>
      </c>
      <c r="AA9" s="251">
        <v>1197</v>
      </c>
      <c r="AB9" s="354">
        <f t="shared" si="0"/>
        <v>450</v>
      </c>
      <c r="AC9" s="354">
        <f t="shared" si="1"/>
        <v>470.5</v>
      </c>
      <c r="AD9" s="364">
        <f t="shared" si="2"/>
        <v>15.841666666666667</v>
      </c>
      <c r="AE9" s="365">
        <f t="shared" si="3"/>
        <v>15</v>
      </c>
      <c r="AF9" s="364">
        <f t="shared" si="4"/>
        <v>15.505000000000001</v>
      </c>
      <c r="AG9" s="245" t="s">
        <v>1243</v>
      </c>
      <c r="AH9" s="282" t="s">
        <v>2</v>
      </c>
      <c r="AI9" s="281">
        <v>50</v>
      </c>
      <c r="AJ9" s="281">
        <v>50</v>
      </c>
      <c r="AK9" s="281">
        <v>10</v>
      </c>
      <c r="AL9" s="675" t="s">
        <v>1501</v>
      </c>
    </row>
    <row r="10" spans="1:184" s="404" customFormat="1" ht="19.5" customHeight="1">
      <c r="A10" s="373"/>
      <c r="B10" s="373"/>
      <c r="C10" s="372"/>
      <c r="D10" s="659"/>
      <c r="E10" s="373"/>
      <c r="F10" s="373"/>
      <c r="G10" s="659"/>
      <c r="H10" s="368"/>
      <c r="I10" s="368"/>
      <c r="J10" s="373"/>
      <c r="K10" s="372"/>
      <c r="L10" s="368" t="s">
        <v>210</v>
      </c>
      <c r="M10" s="377"/>
      <c r="N10" s="659"/>
      <c r="O10" s="659"/>
      <c r="P10" s="368"/>
      <c r="Q10" s="368"/>
      <c r="R10" s="372"/>
      <c r="S10" s="373"/>
      <c r="T10" s="373"/>
      <c r="U10" s="373"/>
      <c r="V10" s="373"/>
      <c r="W10" s="564"/>
      <c r="X10" s="373"/>
      <c r="Y10" s="377"/>
      <c r="Z10" s="666"/>
      <c r="AA10" s="378"/>
      <c r="AB10" s="354">
        <f t="shared" si="0"/>
        <v>30</v>
      </c>
      <c r="AC10" s="354">
        <f t="shared" si="1"/>
        <v>500.5</v>
      </c>
      <c r="AD10" s="364">
        <f t="shared" si="2"/>
        <v>16.341666666666669</v>
      </c>
      <c r="AE10" s="365">
        <f t="shared" si="3"/>
        <v>16</v>
      </c>
      <c r="AF10" s="364">
        <f t="shared" si="4"/>
        <v>16.205000000000002</v>
      </c>
      <c r="AG10" s="379"/>
      <c r="AH10" s="401"/>
      <c r="AI10" s="281">
        <v>35</v>
      </c>
      <c r="AJ10" s="281">
        <v>30</v>
      </c>
      <c r="AK10" s="396"/>
      <c r="AL10" s="401"/>
    </row>
    <row r="11" spans="1:184" s="404" customFormat="1">
      <c r="A11" s="373"/>
      <c r="B11" s="373"/>
      <c r="C11" s="372"/>
      <c r="D11" s="380"/>
      <c r="E11" s="380"/>
      <c r="F11" s="380"/>
      <c r="G11" s="380"/>
      <c r="H11" s="381"/>
      <c r="I11" s="381"/>
      <c r="J11" s="373"/>
      <c r="K11" s="372"/>
      <c r="L11" s="381"/>
      <c r="M11" s="381"/>
      <c r="N11" s="381"/>
      <c r="O11" s="402"/>
      <c r="P11" s="383"/>
      <c r="Q11" s="383"/>
      <c r="R11" s="372"/>
      <c r="S11" s="373"/>
      <c r="T11" s="384"/>
      <c r="U11" s="373"/>
      <c r="V11" s="373"/>
      <c r="W11" s="373"/>
      <c r="X11" s="380"/>
      <c r="Y11" s="381"/>
      <c r="Z11" s="385"/>
      <c r="AA11" s="382"/>
      <c r="AB11" s="386"/>
      <c r="AC11" s="386"/>
      <c r="AD11" s="379"/>
      <c r="AE11" s="387"/>
      <c r="AF11" s="379"/>
      <c r="AG11" s="401"/>
      <c r="AH11" s="403"/>
      <c r="AI11" s="396"/>
      <c r="AJ11" s="396"/>
      <c r="AK11" s="396"/>
      <c r="AL11" s="401"/>
    </row>
    <row r="12" spans="1:184" s="404" customFormat="1">
      <c r="A12" s="373"/>
      <c r="B12" s="373"/>
      <c r="C12" s="372"/>
      <c r="D12" s="380"/>
      <c r="E12" s="380"/>
      <c r="F12" s="380"/>
      <c r="G12" s="380"/>
      <c r="H12" s="381"/>
      <c r="I12" s="381"/>
      <c r="J12" s="373"/>
      <c r="K12" s="372"/>
      <c r="L12" s="381"/>
      <c r="M12" s="381"/>
      <c r="N12" s="381"/>
      <c r="O12" s="402"/>
      <c r="P12" s="383"/>
      <c r="Q12" s="383"/>
      <c r="R12" s="372"/>
      <c r="S12" s="373"/>
      <c r="T12" s="384"/>
      <c r="U12" s="373"/>
      <c r="V12" s="373"/>
      <c r="W12" s="373"/>
      <c r="X12" s="380"/>
      <c r="Y12" s="381"/>
      <c r="Z12" s="385"/>
      <c r="AA12" s="382"/>
      <c r="AB12" s="386"/>
      <c r="AC12" s="386"/>
      <c r="AD12" s="379"/>
      <c r="AE12" s="387"/>
      <c r="AF12" s="379"/>
      <c r="AG12" s="401"/>
      <c r="AH12" s="403"/>
      <c r="AI12" s="396"/>
      <c r="AJ12" s="396"/>
      <c r="AK12" s="396"/>
      <c r="AL12" s="401"/>
    </row>
    <row r="13" spans="1:184" s="404" customFormat="1">
      <c r="A13" s="373"/>
      <c r="B13" s="373"/>
      <c r="C13" s="372"/>
      <c r="D13" s="659"/>
      <c r="E13" s="373"/>
      <c r="F13" s="373"/>
      <c r="G13" s="373"/>
      <c r="H13" s="368"/>
      <c r="I13" s="368"/>
      <c r="J13" s="373">
        <f>SUM(J7:J12)</f>
        <v>20264</v>
      </c>
      <c r="K13" s="372"/>
      <c r="L13" s="368"/>
      <c r="M13" s="659"/>
      <c r="N13" s="368"/>
      <c r="O13" s="659"/>
      <c r="P13" s="368"/>
      <c r="Q13" s="368"/>
      <c r="R13" s="372"/>
      <c r="S13" s="373">
        <f>SUM(S7:S12)</f>
        <v>20275</v>
      </c>
      <c r="T13" s="373"/>
      <c r="U13" s="373"/>
      <c r="V13" s="373"/>
      <c r="W13" s="373"/>
      <c r="X13" s="373"/>
      <c r="Y13" s="377"/>
      <c r="Z13" s="659"/>
      <c r="AA13" s="378"/>
      <c r="AB13" s="386">
        <f>SUM(AB7:AB12)</f>
        <v>500.5</v>
      </c>
      <c r="AC13" s="386"/>
      <c r="AD13" s="379"/>
      <c r="AE13" s="387"/>
      <c r="AF13" s="386">
        <f>AB13/60</f>
        <v>8.3416666666666668</v>
      </c>
      <c r="AG13" s="379"/>
      <c r="AH13" s="405"/>
      <c r="AI13" s="426"/>
      <c r="AJ13" s="402"/>
      <c r="AK13" s="402"/>
      <c r="AL13" s="389"/>
      <c r="GB13" s="470"/>
    </row>
    <row r="14" spans="1:184">
      <c r="A14" s="658"/>
      <c r="B14" s="658"/>
      <c r="L14" s="471"/>
      <c r="M14" s="391"/>
      <c r="N14" s="391"/>
      <c r="O14" s="391"/>
      <c r="P14" s="391"/>
      <c r="Q14" s="391"/>
      <c r="R14" s="391"/>
      <c r="S14" s="391"/>
      <c r="T14" s="391"/>
      <c r="U14" s="391"/>
      <c r="V14" s="391"/>
      <c r="W14" s="391"/>
      <c r="Y14" s="658"/>
      <c r="Z14" s="658"/>
      <c r="AA14" s="658"/>
      <c r="AJ14" s="346"/>
      <c r="AK14" s="427"/>
    </row>
    <row r="15" spans="1:184">
      <c r="S15" s="346"/>
      <c r="T15" s="346"/>
      <c r="U15" s="346"/>
      <c r="V15" s="472"/>
      <c r="W15" s="472"/>
      <c r="Z15" s="640" t="s">
        <v>1645</v>
      </c>
      <c r="AJ15" s="346"/>
      <c r="AK15" s="427"/>
    </row>
    <row r="16" spans="1:184">
      <c r="I16" s="431" t="s">
        <v>455</v>
      </c>
      <c r="R16" s="431" t="s">
        <v>457</v>
      </c>
      <c r="AJ16" s="346"/>
      <c r="AK16" s="427"/>
      <c r="AM16" s="346"/>
      <c r="AN16" s="346"/>
    </row>
    <row r="17" spans="1:40" s="658" customFormat="1">
      <c r="I17" s="906"/>
      <c r="J17" s="906"/>
      <c r="R17" s="906" t="s">
        <v>61</v>
      </c>
      <c r="S17" s="906"/>
      <c r="T17" s="906"/>
      <c r="U17" s="906"/>
      <c r="V17" s="906"/>
      <c r="W17" s="906"/>
      <c r="X17" s="906"/>
      <c r="Y17" s="473"/>
      <c r="Z17" s="473"/>
      <c r="AA17" s="473"/>
      <c r="AH17" s="447"/>
      <c r="AJ17" s="441"/>
      <c r="AK17" s="427"/>
      <c r="AL17" s="441"/>
      <c r="AM17" s="441"/>
    </row>
    <row r="18" spans="1:40">
      <c r="A18" s="431"/>
      <c r="B18" s="431"/>
      <c r="C18" s="431"/>
      <c r="I18" s="431" t="s">
        <v>456</v>
      </c>
      <c r="M18" s="431"/>
      <c r="T18" s="431"/>
      <c r="AJ18" s="346"/>
      <c r="AK18" s="427"/>
      <c r="AM18" s="346"/>
      <c r="AN18" s="346"/>
    </row>
    <row r="19" spans="1:40">
      <c r="AJ19" s="346"/>
      <c r="AK19" s="427"/>
    </row>
    <row r="20" spans="1:40">
      <c r="AJ20" s="346"/>
      <c r="AK20" s="427"/>
    </row>
    <row r="21" spans="1:40">
      <c r="AJ21" s="346"/>
      <c r="AK21" s="427"/>
    </row>
    <row r="22" spans="1:40">
      <c r="AJ22" s="346"/>
      <c r="AK22" s="427"/>
    </row>
    <row r="26" spans="1:40">
      <c r="AK26" s="658"/>
    </row>
    <row r="27" spans="1:40">
      <c r="AH27" s="388"/>
    </row>
    <row r="28" spans="1:40">
      <c r="AH28" s="388"/>
    </row>
    <row r="29" spans="1:40">
      <c r="AH29" s="388"/>
    </row>
    <row r="30" spans="1:40">
      <c r="AH30" s="388"/>
    </row>
    <row r="31" spans="1:40">
      <c r="AH31" s="388"/>
    </row>
    <row r="32" spans="1:40">
      <c r="AH32" s="388"/>
    </row>
  </sheetData>
  <mergeCells count="8">
    <mergeCell ref="AL5:AL7"/>
    <mergeCell ref="I17:J17"/>
    <mergeCell ref="R17:X17"/>
    <mergeCell ref="A2:AA2"/>
    <mergeCell ref="H4:H5"/>
    <mergeCell ref="I4:I5"/>
    <mergeCell ref="O4:Q4"/>
    <mergeCell ref="Z4:AA4"/>
  </mergeCells>
  <conditionalFormatting sqref="AY11:AZ12 BH11:BH12 AP11:AS12 AA11:AA12 AG11:AG12">
    <cfRule type="duplicateValues" dxfId="971" priority="24" stopIfTrue="1"/>
  </conditionalFormatting>
  <conditionalFormatting sqref="AY11:AZ12 BH11:BH12 AP11:AS12 AA11:AA12 AG11:AG12">
    <cfRule type="duplicateValues" dxfId="970" priority="22" stopIfTrue="1"/>
    <cfRule type="duplicateValues" dxfId="969" priority="23" stopIfTrue="1"/>
  </conditionalFormatting>
  <conditionalFormatting sqref="BI11:BI12">
    <cfRule type="duplicateValues" dxfId="968" priority="21" stopIfTrue="1"/>
  </conditionalFormatting>
  <conditionalFormatting sqref="BI11:BI12">
    <cfRule type="duplicateValues" dxfId="967" priority="19" stopIfTrue="1"/>
    <cfRule type="duplicateValues" dxfId="966" priority="20" stopIfTrue="1"/>
  </conditionalFormatting>
  <conditionalFormatting sqref="D10">
    <cfRule type="duplicateValues" dxfId="965" priority="18" stopIfTrue="1"/>
  </conditionalFormatting>
  <conditionalFormatting sqref="D10">
    <cfRule type="duplicateValues" dxfId="964" priority="16" stopIfTrue="1"/>
    <cfRule type="duplicateValues" dxfId="963" priority="17" stopIfTrue="1"/>
  </conditionalFormatting>
  <conditionalFormatting sqref="D9">
    <cfRule type="duplicateValues" dxfId="962" priority="13" stopIfTrue="1"/>
  </conditionalFormatting>
  <conditionalFormatting sqref="D9">
    <cfRule type="duplicateValues" dxfId="961" priority="14" stopIfTrue="1"/>
    <cfRule type="duplicateValues" dxfId="960" priority="15" stopIfTrue="1"/>
  </conditionalFormatting>
  <conditionalFormatting sqref="D8">
    <cfRule type="duplicateValues" dxfId="959" priority="10" stopIfTrue="1"/>
  </conditionalFormatting>
  <conditionalFormatting sqref="D8">
    <cfRule type="duplicateValues" dxfId="958" priority="11" stopIfTrue="1"/>
    <cfRule type="duplicateValues" dxfId="957" priority="12" stopIfTrue="1"/>
  </conditionalFormatting>
  <printOptions horizontalCentered="1"/>
  <pageMargins left="0" right="0" top="0" bottom="0" header="0.31496062992125984" footer="0.31496062992125984"/>
  <pageSetup paperSize="120" scale="65" orientation="landscape" r:id="rId1"/>
  <colBreaks count="1" manualBreakCount="1">
    <brk id="38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35"/>
  <sheetViews>
    <sheetView zoomScale="110" zoomScaleNormal="110" workbookViewId="0">
      <selection activeCell="E12" sqref="E12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8.28515625" style="388" customWidth="1"/>
    <col min="10" max="10" width="5.85546875" style="388" customWidth="1"/>
    <col min="11" max="11" width="6.5703125" style="388" customWidth="1"/>
    <col min="12" max="12" width="12.28515625" style="388" customWidth="1"/>
    <col min="13" max="13" width="9.140625" style="388" customWidth="1"/>
    <col min="14" max="14" width="6.7109375" style="388" customWidth="1"/>
    <col min="15" max="15" width="3.42578125" style="388" customWidth="1"/>
    <col min="16" max="16" width="5.570312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8.42578125" style="388" customWidth="1"/>
    <col min="22" max="22" width="9.5703125" style="388" customWidth="1"/>
    <col min="23" max="23" width="3.5703125" style="388" hidden="1" customWidth="1"/>
    <col min="24" max="24" width="4.85546875" style="388" customWidth="1"/>
    <col min="25" max="25" width="18.285156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.5703125" style="431" customWidth="1"/>
    <col min="35" max="35" width="4.7109375" style="388" customWidth="1"/>
    <col min="36" max="37" width="4.140625" style="388" customWidth="1"/>
    <col min="38" max="38" width="54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2046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682" t="s">
        <v>1238</v>
      </c>
      <c r="F4" s="682"/>
      <c r="G4" s="682"/>
      <c r="H4" s="909" t="s">
        <v>15</v>
      </c>
      <c r="I4" s="903" t="s">
        <v>16</v>
      </c>
      <c r="J4" s="346" t="s">
        <v>17</v>
      </c>
      <c r="K4" s="347" t="s">
        <v>18</v>
      </c>
      <c r="L4" s="686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83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86" t="s">
        <v>30</v>
      </c>
      <c r="P5" s="686" t="s">
        <v>31</v>
      </c>
      <c r="Q5" s="686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87" t="s">
        <v>34</v>
      </c>
      <c r="Z5" s="687" t="s">
        <v>42</v>
      </c>
      <c r="AA5" s="687" t="s">
        <v>43</v>
      </c>
      <c r="AB5" s="350" t="s">
        <v>49</v>
      </c>
      <c r="AC5" s="451"/>
      <c r="AD5" s="451"/>
      <c r="AE5" s="452"/>
      <c r="AF5" s="464"/>
      <c r="AG5" s="684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84"/>
      <c r="AH6" s="394"/>
      <c r="AJ6" s="686"/>
      <c r="AK6" s="466"/>
      <c r="AL6" s="904"/>
    </row>
    <row r="7" spans="1:184" s="404" customFormat="1" ht="12" customHeight="1" thickTop="1">
      <c r="A7" s="359"/>
      <c r="B7" s="359"/>
      <c r="C7" s="360"/>
      <c r="D7" s="682"/>
      <c r="E7" s="359"/>
      <c r="F7" s="359"/>
      <c r="G7" s="359"/>
      <c r="H7" s="361"/>
      <c r="I7" s="361"/>
      <c r="J7" s="359"/>
      <c r="K7" s="360"/>
      <c r="L7" s="361" t="s">
        <v>1</v>
      </c>
      <c r="M7" s="682"/>
      <c r="N7" s="361"/>
      <c r="O7" s="682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82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284" customFormat="1" ht="20.100000000000001" customHeight="1">
      <c r="A8" s="246" t="s">
        <v>1199</v>
      </c>
      <c r="B8" s="304">
        <v>43684</v>
      </c>
      <c r="C8" s="330" t="str">
        <f>"*"&amp;D8&amp;"*"</f>
        <v>*PDR1909-0082*</v>
      </c>
      <c r="D8" s="592" t="s">
        <v>1793</v>
      </c>
      <c r="E8" s="246" t="s">
        <v>1792</v>
      </c>
      <c r="F8" s="246"/>
      <c r="G8" s="498" t="s">
        <v>1647</v>
      </c>
      <c r="H8" s="250" t="s">
        <v>1248</v>
      </c>
      <c r="I8" s="248" t="s">
        <v>1648</v>
      </c>
      <c r="J8" s="611">
        <v>2000</v>
      </c>
      <c r="K8" s="247">
        <v>43742</v>
      </c>
      <c r="L8" s="250" t="s">
        <v>1392</v>
      </c>
      <c r="M8" s="250" t="s">
        <v>1649</v>
      </c>
      <c r="N8" s="592" t="s">
        <v>1386</v>
      </c>
      <c r="O8" s="592" t="s">
        <v>1181</v>
      </c>
      <c r="P8" s="248"/>
      <c r="Q8" s="248"/>
      <c r="R8" s="247">
        <v>43740</v>
      </c>
      <c r="S8" s="246">
        <v>2002</v>
      </c>
      <c r="T8" s="246"/>
      <c r="U8" s="246" t="s">
        <v>2136</v>
      </c>
      <c r="V8" s="543">
        <v>2000</v>
      </c>
      <c r="W8" s="249"/>
      <c r="X8" s="503" t="s">
        <v>1496</v>
      </c>
      <c r="Y8" s="250" t="s">
        <v>101</v>
      </c>
      <c r="Z8" s="592">
        <v>745</v>
      </c>
      <c r="AA8" s="251">
        <v>2357</v>
      </c>
      <c r="AB8" s="354">
        <f t="shared" ref="AB8:AB13" si="0">S8/AI8+AJ8</f>
        <v>107.2</v>
      </c>
      <c r="AC8" s="354">
        <f t="shared" ref="AC8:AC13" si="1">AB8+AC7</f>
        <v>107.2</v>
      </c>
      <c r="AD8" s="364">
        <f t="shared" ref="AD8:AD13" si="2">(8+(AC8/60))</f>
        <v>9.7866666666666671</v>
      </c>
      <c r="AE8" s="365">
        <f t="shared" ref="AE8:AE13" si="3">FLOOR(AD8,1)</f>
        <v>9</v>
      </c>
      <c r="AF8" s="364">
        <f t="shared" ref="AF8:AF13" si="4">(AE8+((AD8-AE8)*60*0.01))</f>
        <v>9.4719999999999995</v>
      </c>
      <c r="AG8" s="245" t="s">
        <v>1243</v>
      </c>
      <c r="AH8" s="282" t="s">
        <v>2</v>
      </c>
      <c r="AI8" s="281">
        <v>35</v>
      </c>
      <c r="AJ8" s="281">
        <v>50</v>
      </c>
      <c r="AK8" s="281">
        <v>10</v>
      </c>
      <c r="AL8" s="544" t="s">
        <v>1650</v>
      </c>
    </row>
    <row r="9" spans="1:184" s="284" customFormat="1" ht="20.100000000000001" customHeight="1">
      <c r="A9" s="246">
        <v>20</v>
      </c>
      <c r="B9" s="247">
        <v>43725</v>
      </c>
      <c r="C9" s="330" t="str">
        <f t="shared" ref="C9:C12" si="5">"*"&amp;D9&amp;"*"</f>
        <v>*PDR1910-0096*</v>
      </c>
      <c r="D9" s="592" t="s">
        <v>1911</v>
      </c>
      <c r="E9" s="246" t="s">
        <v>1903</v>
      </c>
      <c r="F9" s="246"/>
      <c r="G9" s="498" t="s">
        <v>1858</v>
      </c>
      <c r="H9" s="250" t="s">
        <v>1248</v>
      </c>
      <c r="I9" s="248" t="s">
        <v>1857</v>
      </c>
      <c r="J9" s="611">
        <v>2400</v>
      </c>
      <c r="K9" s="247">
        <v>22926</v>
      </c>
      <c r="L9" s="250" t="s">
        <v>1392</v>
      </c>
      <c r="M9" s="250" t="s">
        <v>1856</v>
      </c>
      <c r="N9" s="592" t="s">
        <v>1167</v>
      </c>
      <c r="O9" s="592" t="s">
        <v>1181</v>
      </c>
      <c r="P9" s="248"/>
      <c r="Q9" s="248"/>
      <c r="R9" s="247">
        <v>43741</v>
      </c>
      <c r="S9" s="246">
        <v>2400</v>
      </c>
      <c r="T9" s="246"/>
      <c r="U9" s="246" t="s">
        <v>2137</v>
      </c>
      <c r="V9" s="543">
        <v>2406</v>
      </c>
      <c r="W9" s="249"/>
      <c r="X9" s="503" t="s">
        <v>1496</v>
      </c>
      <c r="Y9" s="500" t="s">
        <v>124</v>
      </c>
      <c r="Z9" s="592">
        <v>692</v>
      </c>
      <c r="AA9" s="251">
        <v>2133</v>
      </c>
      <c r="AB9" s="354">
        <f t="shared" si="0"/>
        <v>118.57142857142857</v>
      </c>
      <c r="AC9" s="354">
        <f t="shared" si="1"/>
        <v>225.77142857142857</v>
      </c>
      <c r="AD9" s="364">
        <f t="shared" si="2"/>
        <v>11.762857142857143</v>
      </c>
      <c r="AE9" s="365">
        <f t="shared" si="3"/>
        <v>11</v>
      </c>
      <c r="AF9" s="364">
        <f t="shared" si="4"/>
        <v>11.457714285714285</v>
      </c>
      <c r="AG9" s="245" t="s">
        <v>1391</v>
      </c>
      <c r="AH9" s="282" t="s">
        <v>65</v>
      </c>
      <c r="AI9" s="281">
        <v>35</v>
      </c>
      <c r="AJ9" s="281">
        <v>50</v>
      </c>
      <c r="AK9" s="281">
        <v>10</v>
      </c>
      <c r="AL9" s="615" t="s">
        <v>1705</v>
      </c>
    </row>
    <row r="10" spans="1:184" s="284" customFormat="1" ht="20.100000000000001" customHeight="1">
      <c r="A10" s="246" t="s">
        <v>66</v>
      </c>
      <c r="B10" s="247">
        <v>43740</v>
      </c>
      <c r="C10" s="330" t="str">
        <f t="shared" si="5"/>
        <v>*PDW1910-0027*</v>
      </c>
      <c r="D10" s="592" t="s">
        <v>2123</v>
      </c>
      <c r="E10" s="246" t="s">
        <v>1980</v>
      </c>
      <c r="F10" s="246"/>
      <c r="G10" s="498" t="s">
        <v>1994</v>
      </c>
      <c r="H10" s="250" t="s">
        <v>1241</v>
      </c>
      <c r="I10" s="248" t="s">
        <v>1995</v>
      </c>
      <c r="J10" s="611">
        <v>896</v>
      </c>
      <c r="K10" s="247">
        <v>22922</v>
      </c>
      <c r="L10" s="250" t="s">
        <v>1258</v>
      </c>
      <c r="M10" s="250" t="s">
        <v>1996</v>
      </c>
      <c r="N10" s="592"/>
      <c r="O10" s="592" t="s">
        <v>1181</v>
      </c>
      <c r="P10" s="248"/>
      <c r="Q10" s="248"/>
      <c r="R10" s="247">
        <v>43741</v>
      </c>
      <c r="S10" s="246">
        <v>896</v>
      </c>
      <c r="T10" s="246"/>
      <c r="U10" s="246" t="s">
        <v>2132</v>
      </c>
      <c r="V10" s="246" t="s">
        <v>2133</v>
      </c>
      <c r="W10" s="249"/>
      <c r="X10" s="503" t="s">
        <v>1503</v>
      </c>
      <c r="Y10" s="250" t="s">
        <v>1836</v>
      </c>
      <c r="Z10" s="592">
        <v>298</v>
      </c>
      <c r="AA10" s="251">
        <v>1031</v>
      </c>
      <c r="AB10" s="354">
        <f t="shared" si="0"/>
        <v>32.92</v>
      </c>
      <c r="AC10" s="354">
        <f t="shared" si="1"/>
        <v>258.69142857142856</v>
      </c>
      <c r="AD10" s="364">
        <f t="shared" si="2"/>
        <v>12.311523809523809</v>
      </c>
      <c r="AE10" s="365">
        <f t="shared" si="3"/>
        <v>12</v>
      </c>
      <c r="AF10" s="364">
        <f t="shared" si="4"/>
        <v>12.186914285714286</v>
      </c>
      <c r="AG10" s="245" t="s">
        <v>1243</v>
      </c>
      <c r="AH10" s="282" t="s">
        <v>2</v>
      </c>
      <c r="AI10" s="281">
        <v>50</v>
      </c>
      <c r="AJ10" s="281">
        <v>15</v>
      </c>
      <c r="AK10" s="281">
        <v>20</v>
      </c>
      <c r="AL10" s="281">
        <v>0</v>
      </c>
    </row>
    <row r="11" spans="1:184" s="284" customFormat="1" ht="20.100000000000001" customHeight="1">
      <c r="A11" s="246">
        <v>40</v>
      </c>
      <c r="B11" s="247">
        <v>43731</v>
      </c>
      <c r="C11" s="330" t="str">
        <f t="shared" si="5"/>
        <v>*PDR1910-0204*</v>
      </c>
      <c r="D11" s="592" t="s">
        <v>1982</v>
      </c>
      <c r="E11" s="246" t="s">
        <v>1980</v>
      </c>
      <c r="F11" s="246"/>
      <c r="G11" s="498" t="s">
        <v>1913</v>
      </c>
      <c r="H11" s="250" t="s">
        <v>1241</v>
      </c>
      <c r="I11" s="248" t="s">
        <v>1914</v>
      </c>
      <c r="J11" s="611">
        <v>6000</v>
      </c>
      <c r="K11" s="247">
        <v>22926</v>
      </c>
      <c r="L11" s="250" t="s">
        <v>1258</v>
      </c>
      <c r="M11" s="250" t="s">
        <v>1915</v>
      </c>
      <c r="N11" s="701" t="s">
        <v>2150</v>
      </c>
      <c r="O11" s="592" t="s">
        <v>1181</v>
      </c>
      <c r="P11" s="248"/>
      <c r="Q11" s="248"/>
      <c r="R11" s="247">
        <v>43741</v>
      </c>
      <c r="S11" s="246">
        <v>6000</v>
      </c>
      <c r="T11" s="246"/>
      <c r="U11" s="246" t="s">
        <v>2138</v>
      </c>
      <c r="V11" s="246" t="s">
        <v>2134</v>
      </c>
      <c r="W11" s="249"/>
      <c r="X11" s="503" t="s">
        <v>1503</v>
      </c>
      <c r="Y11" s="250" t="s">
        <v>1836</v>
      </c>
      <c r="Z11" s="592">
        <v>298</v>
      </c>
      <c r="AA11" s="251">
        <v>1243</v>
      </c>
      <c r="AB11" s="354">
        <f t="shared" si="0"/>
        <v>135</v>
      </c>
      <c r="AC11" s="354">
        <f t="shared" si="1"/>
        <v>393.69142857142856</v>
      </c>
      <c r="AD11" s="364">
        <f t="shared" si="2"/>
        <v>14.561523809523809</v>
      </c>
      <c r="AE11" s="365">
        <f t="shared" si="3"/>
        <v>14</v>
      </c>
      <c r="AF11" s="364">
        <f t="shared" si="4"/>
        <v>14.336914285714286</v>
      </c>
      <c r="AG11" s="245" t="s">
        <v>1243</v>
      </c>
      <c r="AH11" s="282" t="s">
        <v>2</v>
      </c>
      <c r="AI11" s="281">
        <v>50</v>
      </c>
      <c r="AJ11" s="281">
        <v>15</v>
      </c>
      <c r="AK11" s="281">
        <v>20</v>
      </c>
      <c r="AL11" s="281">
        <v>0</v>
      </c>
    </row>
    <row r="12" spans="1:184" s="284" customFormat="1" ht="20.100000000000001" customHeight="1">
      <c r="A12" s="246">
        <v>50</v>
      </c>
      <c r="B12" s="247">
        <v>43732</v>
      </c>
      <c r="C12" s="330" t="str">
        <f t="shared" si="5"/>
        <v>*PDR1910-0224*</v>
      </c>
      <c r="D12" s="592" t="s">
        <v>1983</v>
      </c>
      <c r="E12" s="246" t="s">
        <v>1984</v>
      </c>
      <c r="F12" s="246"/>
      <c r="G12" s="498" t="s">
        <v>1985</v>
      </c>
      <c r="H12" s="250" t="s">
        <v>1862</v>
      </c>
      <c r="I12" s="248" t="s">
        <v>1986</v>
      </c>
      <c r="J12" s="611">
        <v>3000</v>
      </c>
      <c r="K12" s="247">
        <v>22926</v>
      </c>
      <c r="L12" s="250" t="s">
        <v>1258</v>
      </c>
      <c r="M12" s="250" t="s">
        <v>1987</v>
      </c>
      <c r="N12" s="701" t="s">
        <v>2150</v>
      </c>
      <c r="O12" s="592"/>
      <c r="P12" s="247">
        <v>43731</v>
      </c>
      <c r="Q12" s="248"/>
      <c r="R12" s="247">
        <v>43741</v>
      </c>
      <c r="S12" s="246">
        <v>3000</v>
      </c>
      <c r="T12" s="246"/>
      <c r="U12" s="246" t="s">
        <v>2139</v>
      </c>
      <c r="V12" s="246" t="s">
        <v>2135</v>
      </c>
      <c r="W12" s="249"/>
      <c r="X12" s="503" t="s">
        <v>1497</v>
      </c>
      <c r="Y12" s="250" t="s">
        <v>1510</v>
      </c>
      <c r="Z12" s="592">
        <v>392</v>
      </c>
      <c r="AA12" s="251">
        <v>805</v>
      </c>
      <c r="AB12" s="354">
        <f t="shared" si="0"/>
        <v>75</v>
      </c>
      <c r="AC12" s="354">
        <f t="shared" si="1"/>
        <v>468.69142857142856</v>
      </c>
      <c r="AD12" s="364">
        <f t="shared" si="2"/>
        <v>15.811523809523809</v>
      </c>
      <c r="AE12" s="365">
        <f t="shared" si="3"/>
        <v>15</v>
      </c>
      <c r="AF12" s="364">
        <f t="shared" si="4"/>
        <v>15.486914285714285</v>
      </c>
      <c r="AG12" s="245" t="s">
        <v>1243</v>
      </c>
      <c r="AH12" s="282" t="s">
        <v>2</v>
      </c>
      <c r="AI12" s="281">
        <v>50</v>
      </c>
      <c r="AJ12" s="281">
        <v>15</v>
      </c>
      <c r="AK12" s="281">
        <v>20</v>
      </c>
      <c r="AL12" s="281" t="s">
        <v>1988</v>
      </c>
    </row>
    <row r="13" spans="1:184" s="404" customFormat="1" ht="19.5" customHeight="1">
      <c r="A13" s="373"/>
      <c r="B13" s="373"/>
      <c r="C13" s="372"/>
      <c r="D13" s="686"/>
      <c r="E13" s="373"/>
      <c r="F13" s="373"/>
      <c r="G13" s="686"/>
      <c r="H13" s="368"/>
      <c r="I13" s="368"/>
      <c r="J13" s="373"/>
      <c r="K13" s="372"/>
      <c r="L13" s="368" t="s">
        <v>210</v>
      </c>
      <c r="M13" s="377"/>
      <c r="N13" s="686"/>
      <c r="O13" s="686"/>
      <c r="P13" s="368"/>
      <c r="Q13" s="368"/>
      <c r="R13" s="372"/>
      <c r="S13" s="373"/>
      <c r="T13" s="373"/>
      <c r="U13" s="373"/>
      <c r="V13" s="373"/>
      <c r="W13" s="564"/>
      <c r="X13" s="373"/>
      <c r="Y13" s="377"/>
      <c r="Z13" s="686"/>
      <c r="AA13" s="378"/>
      <c r="AB13" s="354">
        <f t="shared" si="0"/>
        <v>30</v>
      </c>
      <c r="AC13" s="354">
        <f t="shared" si="1"/>
        <v>498.69142857142856</v>
      </c>
      <c r="AD13" s="364">
        <f t="shared" si="2"/>
        <v>16.311523809523809</v>
      </c>
      <c r="AE13" s="365">
        <f t="shared" si="3"/>
        <v>16</v>
      </c>
      <c r="AF13" s="364">
        <f t="shared" si="4"/>
        <v>16.186914285714284</v>
      </c>
      <c r="AG13" s="379"/>
      <c r="AH13" s="401"/>
      <c r="AI13" s="281">
        <v>35</v>
      </c>
      <c r="AJ13" s="281">
        <v>30</v>
      </c>
      <c r="AK13" s="396"/>
      <c r="AL13" s="401"/>
    </row>
    <row r="14" spans="1:184" s="404" customFormat="1">
      <c r="A14" s="373"/>
      <c r="B14" s="373"/>
      <c r="C14" s="372"/>
      <c r="D14" s="380"/>
      <c r="E14" s="380"/>
      <c r="F14" s="380"/>
      <c r="G14" s="380"/>
      <c r="H14" s="381"/>
      <c r="I14" s="381"/>
      <c r="J14" s="373"/>
      <c r="K14" s="372"/>
      <c r="L14" s="381"/>
      <c r="M14" s="381"/>
      <c r="N14" s="381"/>
      <c r="O14" s="402"/>
      <c r="P14" s="383"/>
      <c r="Q14" s="383"/>
      <c r="R14" s="372"/>
      <c r="S14" s="373"/>
      <c r="T14" s="384"/>
      <c r="U14" s="373"/>
      <c r="V14" s="373"/>
      <c r="W14" s="373"/>
      <c r="X14" s="380"/>
      <c r="Y14" s="381"/>
      <c r="Z14" s="385"/>
      <c r="AA14" s="382"/>
      <c r="AB14" s="386"/>
      <c r="AC14" s="386"/>
      <c r="AD14" s="379"/>
      <c r="AE14" s="387"/>
      <c r="AF14" s="379"/>
      <c r="AG14" s="401"/>
      <c r="AH14" s="403"/>
      <c r="AI14" s="396"/>
      <c r="AJ14" s="396"/>
      <c r="AK14" s="396"/>
      <c r="AL14" s="401"/>
    </row>
    <row r="15" spans="1:184" s="404" customFormat="1">
      <c r="A15" s="373"/>
      <c r="B15" s="373"/>
      <c r="C15" s="372"/>
      <c r="D15" s="380"/>
      <c r="E15" s="380"/>
      <c r="F15" s="380"/>
      <c r="G15" s="380"/>
      <c r="H15" s="381"/>
      <c r="I15" s="381"/>
      <c r="J15" s="373"/>
      <c r="K15" s="372"/>
      <c r="L15" s="381"/>
      <c r="M15" s="381"/>
      <c r="N15" s="381"/>
      <c r="O15" s="402"/>
      <c r="P15" s="383"/>
      <c r="Q15" s="383"/>
      <c r="R15" s="372"/>
      <c r="S15" s="373"/>
      <c r="T15" s="384"/>
      <c r="U15" s="373"/>
      <c r="V15" s="373"/>
      <c r="W15" s="373"/>
      <c r="X15" s="380"/>
      <c r="Y15" s="381"/>
      <c r="Z15" s="385"/>
      <c r="AA15" s="382"/>
      <c r="AB15" s="386"/>
      <c r="AC15" s="386"/>
      <c r="AD15" s="379"/>
      <c r="AE15" s="387"/>
      <c r="AF15" s="379"/>
      <c r="AG15" s="401"/>
      <c r="AH15" s="403"/>
      <c r="AI15" s="396"/>
      <c r="AJ15" s="396"/>
      <c r="AK15" s="396"/>
      <c r="AL15" s="401"/>
    </row>
    <row r="16" spans="1:184" s="404" customFormat="1">
      <c r="A16" s="373"/>
      <c r="B16" s="373"/>
      <c r="C16" s="372"/>
      <c r="D16" s="686"/>
      <c r="E16" s="373"/>
      <c r="F16" s="373"/>
      <c r="G16" s="373"/>
      <c r="H16" s="368"/>
      <c r="I16" s="368"/>
      <c r="J16" s="373">
        <f>SUM(J8:J15)</f>
        <v>14296</v>
      </c>
      <c r="K16" s="372"/>
      <c r="L16" s="368"/>
      <c r="M16" s="686"/>
      <c r="N16" s="368"/>
      <c r="O16" s="686"/>
      <c r="P16" s="368"/>
      <c r="Q16" s="368"/>
      <c r="R16" s="372"/>
      <c r="S16" s="373">
        <f>SUM(S8:S15)</f>
        <v>14298</v>
      </c>
      <c r="T16" s="373"/>
      <c r="U16" s="373"/>
      <c r="V16" s="373"/>
      <c r="W16" s="373"/>
      <c r="X16" s="373"/>
      <c r="Y16" s="377"/>
      <c r="Z16" s="686"/>
      <c r="AA16" s="378"/>
      <c r="AB16" s="386">
        <f>SUM(AB7:AB15)</f>
        <v>498.69142857142856</v>
      </c>
      <c r="AC16" s="386"/>
      <c r="AD16" s="379"/>
      <c r="AE16" s="387"/>
      <c r="AF16" s="386">
        <f>AB16/60</f>
        <v>8.3115238095238091</v>
      </c>
      <c r="AG16" s="379"/>
      <c r="AH16" s="405"/>
      <c r="AI16" s="426"/>
      <c r="AJ16" s="402"/>
      <c r="AK16" s="402"/>
      <c r="AL16" s="389"/>
      <c r="GB16" s="470"/>
    </row>
    <row r="17" spans="1:40">
      <c r="A17" s="685"/>
      <c r="B17" s="685"/>
      <c r="L17" s="471"/>
      <c r="M17" s="391"/>
      <c r="N17" s="391"/>
      <c r="O17" s="391"/>
      <c r="P17" s="391"/>
      <c r="Q17" s="391"/>
      <c r="R17" s="391"/>
      <c r="S17" s="391"/>
      <c r="T17" s="391"/>
      <c r="U17" s="391"/>
      <c r="V17" s="391"/>
      <c r="W17" s="391"/>
      <c r="Y17" s="685"/>
      <c r="Z17" s="685"/>
      <c r="AA17" s="685"/>
      <c r="AJ17" s="346"/>
      <c r="AK17" s="427"/>
    </row>
    <row r="18" spans="1:40">
      <c r="S18" s="346"/>
      <c r="T18" s="346"/>
      <c r="U18" s="346"/>
      <c r="V18" s="472"/>
      <c r="W18" s="472"/>
      <c r="Z18" s="640" t="s">
        <v>1645</v>
      </c>
      <c r="AJ18" s="346"/>
      <c r="AK18" s="427"/>
    </row>
    <row r="19" spans="1:40">
      <c r="I19" s="431" t="s">
        <v>455</v>
      </c>
      <c r="R19" s="431" t="s">
        <v>457</v>
      </c>
      <c r="AJ19" s="346"/>
      <c r="AK19" s="427"/>
      <c r="AM19" s="346"/>
      <c r="AN19" s="346"/>
    </row>
    <row r="20" spans="1:40" s="685" customFormat="1">
      <c r="I20" s="906"/>
      <c r="J20" s="906"/>
      <c r="R20" s="906" t="s">
        <v>61</v>
      </c>
      <c r="S20" s="906"/>
      <c r="T20" s="906"/>
      <c r="U20" s="906"/>
      <c r="V20" s="906"/>
      <c r="W20" s="906"/>
      <c r="X20" s="906"/>
      <c r="Y20" s="473"/>
      <c r="Z20" s="473"/>
      <c r="AA20" s="473"/>
      <c r="AH20" s="447"/>
      <c r="AJ20" s="441"/>
      <c r="AK20" s="427"/>
      <c r="AL20" s="441"/>
      <c r="AM20" s="441"/>
    </row>
    <row r="21" spans="1:40">
      <c r="A21" s="431"/>
      <c r="B21" s="431"/>
      <c r="C21" s="431"/>
      <c r="I21" s="431" t="s">
        <v>456</v>
      </c>
      <c r="M21" s="431"/>
      <c r="T21" s="431"/>
      <c r="AJ21" s="346"/>
      <c r="AK21" s="427"/>
      <c r="AM21" s="346"/>
      <c r="AN21" s="346"/>
    </row>
    <row r="22" spans="1:40">
      <c r="AJ22" s="346"/>
      <c r="AK22" s="427"/>
    </row>
    <row r="23" spans="1:40">
      <c r="AJ23" s="346"/>
      <c r="AK23" s="427"/>
    </row>
    <row r="24" spans="1:40">
      <c r="AJ24" s="346"/>
      <c r="AK24" s="427"/>
    </row>
    <row r="25" spans="1:40">
      <c r="AJ25" s="346"/>
      <c r="AK25" s="427"/>
    </row>
    <row r="29" spans="1:40">
      <c r="AK29" s="685"/>
    </row>
    <row r="30" spans="1:40">
      <c r="AH30" s="388"/>
    </row>
    <row r="31" spans="1:40">
      <c r="AH31" s="388"/>
    </row>
    <row r="32" spans="1:40">
      <c r="AH32" s="388"/>
    </row>
    <row r="33" spans="34:34">
      <c r="AH33" s="388"/>
    </row>
    <row r="34" spans="34:34">
      <c r="AH34" s="388"/>
    </row>
    <row r="35" spans="34:34">
      <c r="AH35" s="388"/>
    </row>
  </sheetData>
  <mergeCells count="8">
    <mergeCell ref="AL5:AL7"/>
    <mergeCell ref="I20:J20"/>
    <mergeCell ref="R20:X20"/>
    <mergeCell ref="A2:AA2"/>
    <mergeCell ref="H4:H5"/>
    <mergeCell ref="I4:I5"/>
    <mergeCell ref="O4:Q4"/>
    <mergeCell ref="Z4:AA4"/>
  </mergeCells>
  <conditionalFormatting sqref="AY14:AZ15 BH14:BH15 AP14:AS15 AA14:AA15 AG14:AG15">
    <cfRule type="duplicateValues" dxfId="956" priority="39" stopIfTrue="1"/>
  </conditionalFormatting>
  <conditionalFormatting sqref="AY14:AZ15 BH14:BH15 AP14:AS15 AA14:AA15 AG14:AG15">
    <cfRule type="duplicateValues" dxfId="955" priority="37" stopIfTrue="1"/>
    <cfRule type="duplicateValues" dxfId="954" priority="38" stopIfTrue="1"/>
  </conditionalFormatting>
  <conditionalFormatting sqref="BI14:BI15">
    <cfRule type="duplicateValues" dxfId="953" priority="36" stopIfTrue="1"/>
  </conditionalFormatting>
  <conditionalFormatting sqref="BI14:BI15">
    <cfRule type="duplicateValues" dxfId="952" priority="34" stopIfTrue="1"/>
    <cfRule type="duplicateValues" dxfId="951" priority="35" stopIfTrue="1"/>
  </conditionalFormatting>
  <conditionalFormatting sqref="D13">
    <cfRule type="duplicateValues" dxfId="950" priority="33" stopIfTrue="1"/>
  </conditionalFormatting>
  <conditionalFormatting sqref="D13">
    <cfRule type="duplicateValues" dxfId="949" priority="31" stopIfTrue="1"/>
    <cfRule type="duplicateValues" dxfId="948" priority="32" stopIfTrue="1"/>
  </conditionalFormatting>
  <conditionalFormatting sqref="D9">
    <cfRule type="duplicateValues" dxfId="947" priority="28" stopIfTrue="1"/>
  </conditionalFormatting>
  <conditionalFormatting sqref="D9">
    <cfRule type="duplicateValues" dxfId="946" priority="29" stopIfTrue="1"/>
    <cfRule type="duplicateValues" dxfId="945" priority="30" stopIfTrue="1"/>
  </conditionalFormatting>
  <conditionalFormatting sqref="D11:D12">
    <cfRule type="duplicateValues" dxfId="944" priority="25" stopIfTrue="1"/>
  </conditionalFormatting>
  <conditionalFormatting sqref="D11:D12">
    <cfRule type="duplicateValues" dxfId="943" priority="26" stopIfTrue="1"/>
    <cfRule type="duplicateValues" dxfId="942" priority="27" stopIfTrue="1"/>
  </conditionalFormatting>
  <conditionalFormatting sqref="D10">
    <cfRule type="duplicateValues" dxfId="941" priority="4" stopIfTrue="1"/>
  </conditionalFormatting>
  <conditionalFormatting sqref="D10">
    <cfRule type="duplicateValues" dxfId="940" priority="5" stopIfTrue="1"/>
    <cfRule type="duplicateValues" dxfId="939" priority="6" stopIfTrue="1"/>
  </conditionalFormatting>
  <conditionalFormatting sqref="D8">
    <cfRule type="duplicateValues" dxfId="938" priority="1" stopIfTrue="1"/>
  </conditionalFormatting>
  <conditionalFormatting sqref="D8">
    <cfRule type="duplicateValues" dxfId="937" priority="2" stopIfTrue="1"/>
    <cfRule type="duplicateValues" dxfId="936" priority="3" stopIfTrue="1"/>
  </conditionalFormatting>
  <printOptions horizontalCentered="1"/>
  <pageMargins left="0" right="0" top="0" bottom="0" header="0.31496062992125984" footer="0.31496062992125984"/>
  <pageSetup paperSize="120" scale="65" orientation="landscape" r:id="rId1"/>
  <colBreaks count="1" manualBreakCount="1">
    <brk id="3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39"/>
  <sheetViews>
    <sheetView zoomScale="110" zoomScaleNormal="110" workbookViewId="0">
      <selection activeCell="E15" sqref="E15"/>
    </sheetView>
  </sheetViews>
  <sheetFormatPr defaultRowHeight="18"/>
  <cols>
    <col min="1" max="1" width="7.8554687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7.5703125" style="388" customWidth="1"/>
    <col min="10" max="10" width="5.85546875" style="388" customWidth="1"/>
    <col min="11" max="11" width="6.5703125" style="388" customWidth="1"/>
    <col min="12" max="12" width="8.5703125" style="388" customWidth="1"/>
    <col min="13" max="13" width="11.140625" style="388" customWidth="1"/>
    <col min="14" max="14" width="6.7109375" style="388" customWidth="1"/>
    <col min="15" max="15" width="3.42578125" style="388" customWidth="1"/>
    <col min="16" max="16" width="6.14062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8.28515625" style="388" customWidth="1"/>
    <col min="23" max="23" width="3.5703125" style="388" hidden="1" customWidth="1"/>
    <col min="24" max="24" width="4.85546875" style="388" customWidth="1"/>
    <col min="25" max="25" width="18.425781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3" width="4.5703125" style="388" customWidth="1"/>
    <col min="34" max="34" width="5.85546875" style="431" customWidth="1"/>
    <col min="35" max="35" width="4.7109375" style="388" customWidth="1"/>
    <col min="36" max="37" width="4.140625" style="388" customWidth="1"/>
    <col min="38" max="38" width="45.8554687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2045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689" t="s">
        <v>1238</v>
      </c>
      <c r="F4" s="689"/>
      <c r="G4" s="689"/>
      <c r="H4" s="909" t="s">
        <v>15</v>
      </c>
      <c r="I4" s="903" t="s">
        <v>16</v>
      </c>
      <c r="J4" s="346" t="s">
        <v>17</v>
      </c>
      <c r="K4" s="347" t="s">
        <v>18</v>
      </c>
      <c r="L4" s="693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90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93" t="s">
        <v>30</v>
      </c>
      <c r="P5" s="693" t="s">
        <v>31</v>
      </c>
      <c r="Q5" s="693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94" t="s">
        <v>34</v>
      </c>
      <c r="Z5" s="694" t="s">
        <v>42</v>
      </c>
      <c r="AA5" s="694" t="s">
        <v>43</v>
      </c>
      <c r="AB5" s="350" t="s">
        <v>49</v>
      </c>
      <c r="AC5" s="451"/>
      <c r="AD5" s="451"/>
      <c r="AE5" s="452"/>
      <c r="AF5" s="464"/>
      <c r="AG5" s="691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91"/>
      <c r="AH6" s="394"/>
      <c r="AJ6" s="693"/>
      <c r="AK6" s="466"/>
      <c r="AL6" s="904"/>
    </row>
    <row r="7" spans="1:38" s="404" customFormat="1" ht="12" customHeight="1" thickTop="1">
      <c r="A7" s="359"/>
      <c r="B7" s="359"/>
      <c r="C7" s="360"/>
      <c r="D7" s="689"/>
      <c r="E7" s="359"/>
      <c r="F7" s="359"/>
      <c r="G7" s="359"/>
      <c r="H7" s="361"/>
      <c r="I7" s="361"/>
      <c r="J7" s="359"/>
      <c r="K7" s="360"/>
      <c r="L7" s="361" t="s">
        <v>1</v>
      </c>
      <c r="M7" s="689"/>
      <c r="N7" s="361"/>
      <c r="O7" s="689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89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84" customFormat="1" ht="20.100000000000001" customHeight="1">
      <c r="A8" s="246">
        <v>10</v>
      </c>
      <c r="B8" s="247">
        <v>43740</v>
      </c>
      <c r="C8" s="330" t="str">
        <f>"*"&amp;D8&amp;"*"</f>
        <v>*PDR1910-0395*</v>
      </c>
      <c r="D8" s="592" t="s">
        <v>2107</v>
      </c>
      <c r="E8" s="246" t="s">
        <v>2108</v>
      </c>
      <c r="F8" s="246"/>
      <c r="G8" s="498" t="s">
        <v>2109</v>
      </c>
      <c r="H8" s="250" t="s">
        <v>2110</v>
      </c>
      <c r="I8" s="248" t="s">
        <v>2111</v>
      </c>
      <c r="J8" s="611">
        <v>2000</v>
      </c>
      <c r="K8" s="247">
        <v>43742</v>
      </c>
      <c r="L8" s="250" t="s">
        <v>1247</v>
      </c>
      <c r="M8" s="250" t="s">
        <v>2112</v>
      </c>
      <c r="N8" s="592" t="s">
        <v>366</v>
      </c>
      <c r="O8" s="592" t="s">
        <v>1181</v>
      </c>
      <c r="P8" s="248"/>
      <c r="Q8" s="248"/>
      <c r="R8" s="247">
        <v>43741</v>
      </c>
      <c r="S8" s="246">
        <v>2000</v>
      </c>
      <c r="T8" s="246"/>
      <c r="U8" s="246" t="s">
        <v>2190</v>
      </c>
      <c r="V8" s="543">
        <v>2000</v>
      </c>
      <c r="W8" s="249"/>
      <c r="X8" s="503" t="s">
        <v>1496</v>
      </c>
      <c r="Y8" s="500" t="s">
        <v>1692</v>
      </c>
      <c r="Z8" s="592">
        <v>518</v>
      </c>
      <c r="AA8" s="251">
        <v>1755</v>
      </c>
      <c r="AB8" s="354">
        <f t="shared" ref="AB8:AB16" si="0">S8/AI8+AJ8</f>
        <v>55</v>
      </c>
      <c r="AC8" s="354">
        <f t="shared" ref="AC8:AC16" si="1">AB8+AC7</f>
        <v>55</v>
      </c>
      <c r="AD8" s="364">
        <f t="shared" ref="AD8:AD16" si="2">(8+(AC8/60))</f>
        <v>8.9166666666666661</v>
      </c>
      <c r="AE8" s="365">
        <f t="shared" ref="AE8:AE16" si="3">FLOOR(AD8,1)</f>
        <v>8</v>
      </c>
      <c r="AF8" s="364">
        <f t="shared" ref="AF8:AF16" si="4">(AE8+((AD8-AE8)*60*0.01))</f>
        <v>8.5499999999999989</v>
      </c>
      <c r="AG8" s="245" t="s">
        <v>1243</v>
      </c>
      <c r="AH8" s="282" t="s">
        <v>2</v>
      </c>
      <c r="AI8" s="281">
        <v>50</v>
      </c>
      <c r="AJ8" s="281">
        <v>15</v>
      </c>
      <c r="AK8" s="281">
        <v>10</v>
      </c>
      <c r="AL8" s="281">
        <v>0</v>
      </c>
    </row>
    <row r="9" spans="1:38" s="284" customFormat="1" ht="20.100000000000001" customHeight="1">
      <c r="A9" s="246">
        <v>20</v>
      </c>
      <c r="B9" s="247">
        <v>43740</v>
      </c>
      <c r="C9" s="330" t="str">
        <f t="shared" ref="C9:C16" si="5">"*"&amp;D9&amp;"*"</f>
        <v>*PDR1910-0396*</v>
      </c>
      <c r="D9" s="592" t="s">
        <v>2113</v>
      </c>
      <c r="E9" s="246" t="s">
        <v>2108</v>
      </c>
      <c r="F9" s="246"/>
      <c r="G9" s="498" t="s">
        <v>2114</v>
      </c>
      <c r="H9" s="250" t="s">
        <v>2110</v>
      </c>
      <c r="I9" s="248" t="s">
        <v>2115</v>
      </c>
      <c r="J9" s="611">
        <v>3000</v>
      </c>
      <c r="K9" s="247">
        <v>43742</v>
      </c>
      <c r="L9" s="250" t="s">
        <v>1258</v>
      </c>
      <c r="M9" s="250" t="s">
        <v>2116</v>
      </c>
      <c r="N9" s="592" t="s">
        <v>366</v>
      </c>
      <c r="O9" s="592"/>
      <c r="P9" s="247">
        <v>43741</v>
      </c>
      <c r="Q9" s="248"/>
      <c r="R9" s="247">
        <v>43741</v>
      </c>
      <c r="S9" s="246">
        <v>3000</v>
      </c>
      <c r="T9" s="246"/>
      <c r="U9" s="246" t="s">
        <v>2148</v>
      </c>
      <c r="V9" s="543">
        <v>3000</v>
      </c>
      <c r="W9" s="249"/>
      <c r="X9" s="503" t="s">
        <v>1496</v>
      </c>
      <c r="Y9" s="500" t="s">
        <v>1692</v>
      </c>
      <c r="Z9" s="592">
        <v>554</v>
      </c>
      <c r="AA9" s="251">
        <v>1375</v>
      </c>
      <c r="AB9" s="354">
        <f t="shared" si="0"/>
        <v>75</v>
      </c>
      <c r="AC9" s="354">
        <f t="shared" si="1"/>
        <v>130</v>
      </c>
      <c r="AD9" s="364">
        <f t="shared" si="2"/>
        <v>10.166666666666666</v>
      </c>
      <c r="AE9" s="365">
        <f t="shared" si="3"/>
        <v>10</v>
      </c>
      <c r="AF9" s="364">
        <f t="shared" si="4"/>
        <v>10.1</v>
      </c>
      <c r="AG9" s="245" t="s">
        <v>1243</v>
      </c>
      <c r="AH9" s="282" t="s">
        <v>2</v>
      </c>
      <c r="AI9" s="281">
        <v>50</v>
      </c>
      <c r="AJ9" s="281">
        <v>15</v>
      </c>
      <c r="AK9" s="281">
        <v>10</v>
      </c>
      <c r="AL9" s="281">
        <v>0</v>
      </c>
    </row>
    <row r="10" spans="1:38" s="284" customFormat="1" ht="20.100000000000001" customHeight="1">
      <c r="A10" s="246" t="s">
        <v>66</v>
      </c>
      <c r="B10" s="247">
        <v>43726</v>
      </c>
      <c r="C10" s="330" t="str">
        <f t="shared" si="5"/>
        <v>*PDW1911-0010*</v>
      </c>
      <c r="D10" s="592" t="s">
        <v>1912</v>
      </c>
      <c r="E10" s="246" t="s">
        <v>1824</v>
      </c>
      <c r="F10" s="246"/>
      <c r="G10" s="498" t="s">
        <v>1825</v>
      </c>
      <c r="H10" s="250" t="s">
        <v>1809</v>
      </c>
      <c r="I10" s="248" t="s">
        <v>1826</v>
      </c>
      <c r="J10" s="611">
        <v>7</v>
      </c>
      <c r="K10" s="247">
        <v>43742</v>
      </c>
      <c r="L10" s="250" t="s">
        <v>1258</v>
      </c>
      <c r="M10" s="250" t="s">
        <v>1827</v>
      </c>
      <c r="N10" s="592" t="s">
        <v>366</v>
      </c>
      <c r="O10" s="592" t="s">
        <v>1181</v>
      </c>
      <c r="P10" s="248"/>
      <c r="Q10" s="248"/>
      <c r="R10" s="247">
        <v>43741</v>
      </c>
      <c r="S10" s="246">
        <v>10</v>
      </c>
      <c r="T10" s="246"/>
      <c r="U10" s="246">
        <v>10</v>
      </c>
      <c r="V10" s="543">
        <v>7</v>
      </c>
      <c r="W10" s="249"/>
      <c r="X10" s="503" t="s">
        <v>1497</v>
      </c>
      <c r="Y10" s="250" t="s">
        <v>1828</v>
      </c>
      <c r="Z10" s="592">
        <v>946</v>
      </c>
      <c r="AA10" s="251">
        <v>2165</v>
      </c>
      <c r="AB10" s="354">
        <f t="shared" si="0"/>
        <v>15.2</v>
      </c>
      <c r="AC10" s="354">
        <f t="shared" si="1"/>
        <v>145.19999999999999</v>
      </c>
      <c r="AD10" s="364">
        <f t="shared" si="2"/>
        <v>10.42</v>
      </c>
      <c r="AE10" s="365">
        <f t="shared" si="3"/>
        <v>10</v>
      </c>
      <c r="AF10" s="364">
        <f t="shared" si="4"/>
        <v>10.252000000000001</v>
      </c>
      <c r="AG10" s="245" t="s">
        <v>1243</v>
      </c>
      <c r="AH10" s="282" t="s">
        <v>2</v>
      </c>
      <c r="AI10" s="281">
        <v>50</v>
      </c>
      <c r="AJ10" s="281">
        <v>15</v>
      </c>
      <c r="AK10" s="281">
        <v>10</v>
      </c>
      <c r="AL10" s="281" t="s">
        <v>1808</v>
      </c>
    </row>
    <row r="11" spans="1:38" s="284" customFormat="1" ht="20.100000000000001" customHeight="1">
      <c r="A11" s="246" t="s">
        <v>66</v>
      </c>
      <c r="B11" s="247">
        <v>43707</v>
      </c>
      <c r="C11" s="330" t="str">
        <f t="shared" si="5"/>
        <v>*PDW1911-0004*</v>
      </c>
      <c r="D11" s="592" t="s">
        <v>1851</v>
      </c>
      <c r="E11" s="246" t="s">
        <v>1824</v>
      </c>
      <c r="F11" s="246"/>
      <c r="G11" s="498" t="s">
        <v>1825</v>
      </c>
      <c r="H11" s="250" t="s">
        <v>1809</v>
      </c>
      <c r="I11" s="248" t="s">
        <v>1826</v>
      </c>
      <c r="J11" s="611">
        <v>190</v>
      </c>
      <c r="K11" s="247">
        <v>43742</v>
      </c>
      <c r="L11" s="250" t="s">
        <v>1258</v>
      </c>
      <c r="M11" s="250" t="s">
        <v>1827</v>
      </c>
      <c r="N11" s="592" t="s">
        <v>366</v>
      </c>
      <c r="O11" s="592" t="s">
        <v>1181</v>
      </c>
      <c r="P11" s="248"/>
      <c r="Q11" s="248"/>
      <c r="R11" s="247">
        <v>43741</v>
      </c>
      <c r="S11" s="246">
        <v>190</v>
      </c>
      <c r="T11" s="246"/>
      <c r="U11" s="246">
        <v>160</v>
      </c>
      <c r="V11" s="543">
        <v>190</v>
      </c>
      <c r="W11" s="249"/>
      <c r="X11" s="503" t="s">
        <v>1497</v>
      </c>
      <c r="Y11" s="250" t="s">
        <v>1828</v>
      </c>
      <c r="Z11" s="592">
        <v>946</v>
      </c>
      <c r="AA11" s="251">
        <v>2165</v>
      </c>
      <c r="AB11" s="354">
        <f t="shared" si="0"/>
        <v>3.8</v>
      </c>
      <c r="AC11" s="354">
        <f t="shared" si="1"/>
        <v>149</v>
      </c>
      <c r="AD11" s="364">
        <f t="shared" si="2"/>
        <v>10.483333333333334</v>
      </c>
      <c r="AE11" s="365">
        <f t="shared" si="3"/>
        <v>10</v>
      </c>
      <c r="AF11" s="364">
        <f t="shared" si="4"/>
        <v>10.290000000000001</v>
      </c>
      <c r="AG11" s="245" t="s">
        <v>1243</v>
      </c>
      <c r="AH11" s="282" t="s">
        <v>2</v>
      </c>
      <c r="AI11" s="281">
        <v>50</v>
      </c>
      <c r="AJ11" s="281"/>
      <c r="AK11" s="281">
        <v>10</v>
      </c>
      <c r="AL11" s="281" t="s">
        <v>1808</v>
      </c>
    </row>
    <row r="12" spans="1:38" s="284" customFormat="1" ht="20.100000000000001" customHeight="1">
      <c r="A12" s="246">
        <v>50</v>
      </c>
      <c r="B12" s="247">
        <v>43699</v>
      </c>
      <c r="C12" s="330" t="str">
        <f t="shared" si="5"/>
        <v>*PDR1911-0192*</v>
      </c>
      <c r="D12" s="592" t="s">
        <v>1829</v>
      </c>
      <c r="E12" s="246" t="s">
        <v>1824</v>
      </c>
      <c r="F12" s="246"/>
      <c r="G12" s="498" t="s">
        <v>1825</v>
      </c>
      <c r="H12" s="250" t="s">
        <v>1809</v>
      </c>
      <c r="I12" s="248" t="s">
        <v>1826</v>
      </c>
      <c r="J12" s="611">
        <v>1000</v>
      </c>
      <c r="K12" s="247">
        <v>43742</v>
      </c>
      <c r="L12" s="250" t="s">
        <v>1258</v>
      </c>
      <c r="M12" s="250" t="s">
        <v>1827</v>
      </c>
      <c r="N12" s="592" t="s">
        <v>366</v>
      </c>
      <c r="O12" s="592" t="s">
        <v>1181</v>
      </c>
      <c r="P12" s="248"/>
      <c r="Q12" s="248"/>
      <c r="R12" s="247">
        <v>43741</v>
      </c>
      <c r="S12" s="246">
        <v>1000</v>
      </c>
      <c r="T12" s="246"/>
      <c r="U12" s="246">
        <v>1000</v>
      </c>
      <c r="V12" s="688">
        <v>955</v>
      </c>
      <c r="W12" s="249"/>
      <c r="X12" s="503" t="s">
        <v>1497</v>
      </c>
      <c r="Y12" s="250" t="s">
        <v>1828</v>
      </c>
      <c r="Z12" s="592">
        <v>946</v>
      </c>
      <c r="AA12" s="251">
        <v>2165</v>
      </c>
      <c r="AB12" s="354">
        <f t="shared" si="0"/>
        <v>20</v>
      </c>
      <c r="AC12" s="354">
        <f t="shared" si="1"/>
        <v>169</v>
      </c>
      <c r="AD12" s="364">
        <f t="shared" si="2"/>
        <v>10.816666666666666</v>
      </c>
      <c r="AE12" s="365">
        <f t="shared" si="3"/>
        <v>10</v>
      </c>
      <c r="AF12" s="364">
        <f t="shared" si="4"/>
        <v>10.49</v>
      </c>
      <c r="AG12" s="245" t="s">
        <v>1243</v>
      </c>
      <c r="AH12" s="282" t="s">
        <v>2</v>
      </c>
      <c r="AI12" s="281">
        <v>50</v>
      </c>
      <c r="AJ12" s="281"/>
      <c r="AK12" s="281">
        <v>10</v>
      </c>
      <c r="AL12" s="281" t="s">
        <v>1808</v>
      </c>
    </row>
    <row r="13" spans="1:38" s="284" customFormat="1" ht="20.100000000000001" customHeight="1">
      <c r="A13" s="246" t="s">
        <v>66</v>
      </c>
      <c r="B13" s="247">
        <v>43740</v>
      </c>
      <c r="C13" s="330" t="str">
        <f t="shared" si="5"/>
        <v>*PDW1910-0027*</v>
      </c>
      <c r="D13" s="592" t="s">
        <v>2123</v>
      </c>
      <c r="E13" s="246" t="s">
        <v>1980</v>
      </c>
      <c r="F13" s="246"/>
      <c r="G13" s="498" t="s">
        <v>1994</v>
      </c>
      <c r="H13" s="250" t="s">
        <v>1241</v>
      </c>
      <c r="I13" s="248" t="s">
        <v>1995</v>
      </c>
      <c r="J13" s="611">
        <v>896</v>
      </c>
      <c r="K13" s="247">
        <v>22922</v>
      </c>
      <c r="L13" s="250" t="s">
        <v>1258</v>
      </c>
      <c r="M13" s="250" t="s">
        <v>1996</v>
      </c>
      <c r="N13" s="592" t="s">
        <v>366</v>
      </c>
      <c r="O13" s="592" t="s">
        <v>1181</v>
      </c>
      <c r="P13" s="248"/>
      <c r="Q13" s="248"/>
      <c r="R13" s="247">
        <v>43741</v>
      </c>
      <c r="S13" s="246">
        <v>896</v>
      </c>
      <c r="T13" s="246"/>
      <c r="U13" s="246" t="s">
        <v>2191</v>
      </c>
      <c r="V13" s="543">
        <v>896</v>
      </c>
      <c r="W13" s="249"/>
      <c r="X13" s="503" t="s">
        <v>1503</v>
      </c>
      <c r="Y13" s="250" t="s">
        <v>1836</v>
      </c>
      <c r="Z13" s="592">
        <v>298</v>
      </c>
      <c r="AA13" s="251">
        <v>1031</v>
      </c>
      <c r="AB13" s="354">
        <f t="shared" si="0"/>
        <v>32.92</v>
      </c>
      <c r="AC13" s="354">
        <f t="shared" si="1"/>
        <v>201.92000000000002</v>
      </c>
      <c r="AD13" s="364">
        <f t="shared" si="2"/>
        <v>11.365333333333334</v>
      </c>
      <c r="AE13" s="365">
        <f t="shared" si="3"/>
        <v>11</v>
      </c>
      <c r="AF13" s="364">
        <f t="shared" si="4"/>
        <v>11.219200000000001</v>
      </c>
      <c r="AG13" s="245" t="s">
        <v>1243</v>
      </c>
      <c r="AH13" s="282" t="s">
        <v>2</v>
      </c>
      <c r="AI13" s="281">
        <v>50</v>
      </c>
      <c r="AJ13" s="281">
        <v>15</v>
      </c>
      <c r="AK13" s="281">
        <v>20</v>
      </c>
      <c r="AL13" s="281">
        <v>0</v>
      </c>
    </row>
    <row r="14" spans="1:38" s="284" customFormat="1" ht="20.100000000000001" customHeight="1">
      <c r="A14" s="246" t="s">
        <v>69</v>
      </c>
      <c r="B14" s="247">
        <v>43731</v>
      </c>
      <c r="C14" s="330" t="str">
        <f t="shared" si="5"/>
        <v>*PDR1910-0204*</v>
      </c>
      <c r="D14" s="592" t="s">
        <v>1982</v>
      </c>
      <c r="E14" s="246" t="s">
        <v>1980</v>
      </c>
      <c r="F14" s="246"/>
      <c r="G14" s="498" t="s">
        <v>1913</v>
      </c>
      <c r="H14" s="250" t="s">
        <v>1241</v>
      </c>
      <c r="I14" s="248" t="s">
        <v>1914</v>
      </c>
      <c r="J14" s="611">
        <v>6000</v>
      </c>
      <c r="K14" s="247">
        <v>22926</v>
      </c>
      <c r="L14" s="250" t="s">
        <v>1258</v>
      </c>
      <c r="M14" s="250" t="s">
        <v>1915</v>
      </c>
      <c r="N14" s="673"/>
      <c r="O14" s="592" t="s">
        <v>1181</v>
      </c>
      <c r="P14" s="248"/>
      <c r="Q14" s="248"/>
      <c r="R14" s="247">
        <v>43741</v>
      </c>
      <c r="S14" s="246">
        <v>6000</v>
      </c>
      <c r="T14" s="246"/>
      <c r="U14" s="246">
        <v>6000</v>
      </c>
      <c r="V14" s="543">
        <v>6000</v>
      </c>
      <c r="W14" s="249"/>
      <c r="X14" s="503" t="s">
        <v>1503</v>
      </c>
      <c r="Y14" s="250" t="s">
        <v>1836</v>
      </c>
      <c r="Z14" s="592">
        <v>298</v>
      </c>
      <c r="AA14" s="251">
        <v>1243</v>
      </c>
      <c r="AB14" s="354">
        <f t="shared" si="0"/>
        <v>135</v>
      </c>
      <c r="AC14" s="354">
        <f t="shared" si="1"/>
        <v>336.92</v>
      </c>
      <c r="AD14" s="364">
        <f t="shared" si="2"/>
        <v>13.615333333333334</v>
      </c>
      <c r="AE14" s="365">
        <f t="shared" si="3"/>
        <v>13</v>
      </c>
      <c r="AF14" s="364">
        <f t="shared" si="4"/>
        <v>13.369200000000001</v>
      </c>
      <c r="AG14" s="245" t="s">
        <v>1243</v>
      </c>
      <c r="AH14" s="282" t="s">
        <v>2</v>
      </c>
      <c r="AI14" s="281">
        <v>50</v>
      </c>
      <c r="AJ14" s="281">
        <v>15</v>
      </c>
      <c r="AK14" s="281">
        <v>20</v>
      </c>
      <c r="AL14" s="281">
        <v>0</v>
      </c>
    </row>
    <row r="15" spans="1:38" s="284" customFormat="1" ht="20.100000000000001" customHeight="1">
      <c r="A15" s="246" t="s">
        <v>69</v>
      </c>
      <c r="B15" s="247">
        <v>43732</v>
      </c>
      <c r="C15" s="330" t="str">
        <f t="shared" si="5"/>
        <v>*PDR1910-0224*</v>
      </c>
      <c r="D15" s="592" t="s">
        <v>1983</v>
      </c>
      <c r="E15" s="246" t="s">
        <v>1984</v>
      </c>
      <c r="F15" s="246"/>
      <c r="G15" s="498" t="s">
        <v>1985</v>
      </c>
      <c r="H15" s="250" t="s">
        <v>1862</v>
      </c>
      <c r="I15" s="248" t="s">
        <v>1986</v>
      </c>
      <c r="J15" s="611">
        <v>3000</v>
      </c>
      <c r="K15" s="247">
        <v>22926</v>
      </c>
      <c r="L15" s="250" t="s">
        <v>1258</v>
      </c>
      <c r="M15" s="250" t="s">
        <v>1987</v>
      </c>
      <c r="N15" s="673"/>
      <c r="O15" s="592"/>
      <c r="P15" s="247">
        <v>43731</v>
      </c>
      <c r="Q15" s="248"/>
      <c r="R15" s="247">
        <v>43741</v>
      </c>
      <c r="S15" s="246">
        <v>3000</v>
      </c>
      <c r="T15" s="246"/>
      <c r="U15" s="246">
        <v>3000</v>
      </c>
      <c r="V15" s="543" t="s">
        <v>2150</v>
      </c>
      <c r="W15" s="249"/>
      <c r="X15" s="503" t="s">
        <v>1497</v>
      </c>
      <c r="Y15" s="250" t="s">
        <v>1510</v>
      </c>
      <c r="Z15" s="592">
        <v>392</v>
      </c>
      <c r="AA15" s="251">
        <v>805</v>
      </c>
      <c r="AB15" s="354">
        <f t="shared" si="0"/>
        <v>75</v>
      </c>
      <c r="AC15" s="354">
        <f t="shared" si="1"/>
        <v>411.92</v>
      </c>
      <c r="AD15" s="364">
        <f t="shared" si="2"/>
        <v>14.865333333333334</v>
      </c>
      <c r="AE15" s="365">
        <f t="shared" si="3"/>
        <v>14</v>
      </c>
      <c r="AF15" s="364">
        <f t="shared" si="4"/>
        <v>14.5192</v>
      </c>
      <c r="AG15" s="245" t="s">
        <v>1243</v>
      </c>
      <c r="AH15" s="282" t="s">
        <v>2</v>
      </c>
      <c r="AI15" s="281">
        <v>50</v>
      </c>
      <c r="AJ15" s="281">
        <v>15</v>
      </c>
      <c r="AK15" s="281">
        <v>20</v>
      </c>
      <c r="AL15" s="281" t="s">
        <v>1988</v>
      </c>
    </row>
    <row r="16" spans="1:38" s="284" customFormat="1" ht="20.100000000000001" customHeight="1">
      <c r="A16" s="246">
        <v>90</v>
      </c>
      <c r="B16" s="247">
        <v>43732</v>
      </c>
      <c r="C16" s="330" t="str">
        <f t="shared" si="5"/>
        <v>*PDR1910-0238*</v>
      </c>
      <c r="D16" s="592" t="s">
        <v>1997</v>
      </c>
      <c r="E16" s="246" t="s">
        <v>1998</v>
      </c>
      <c r="F16" s="246"/>
      <c r="G16" s="498" t="s">
        <v>1762</v>
      </c>
      <c r="H16" s="250" t="s">
        <v>1761</v>
      </c>
      <c r="I16" s="248" t="s">
        <v>1760</v>
      </c>
      <c r="J16" s="611">
        <v>2500</v>
      </c>
      <c r="K16" s="247">
        <v>22926</v>
      </c>
      <c r="L16" s="250" t="s">
        <v>1261</v>
      </c>
      <c r="M16" s="250" t="s">
        <v>1999</v>
      </c>
      <c r="N16" s="592"/>
      <c r="O16" s="592" t="s">
        <v>1181</v>
      </c>
      <c r="P16" s="248"/>
      <c r="Q16" s="248"/>
      <c r="R16" s="247">
        <v>43741</v>
      </c>
      <c r="S16" s="246">
        <v>2500</v>
      </c>
      <c r="T16" s="246"/>
      <c r="U16" s="246">
        <v>2500</v>
      </c>
      <c r="V16" s="543" t="s">
        <v>2150</v>
      </c>
      <c r="W16" s="249"/>
      <c r="X16" s="503" t="s">
        <v>1496</v>
      </c>
      <c r="Y16" s="500" t="s">
        <v>1758</v>
      </c>
      <c r="Z16" s="592">
        <v>464</v>
      </c>
      <c r="AA16" s="251">
        <v>1305</v>
      </c>
      <c r="AB16" s="354">
        <f t="shared" si="0"/>
        <v>65</v>
      </c>
      <c r="AC16" s="354">
        <f t="shared" si="1"/>
        <v>476.92</v>
      </c>
      <c r="AD16" s="364">
        <f t="shared" si="2"/>
        <v>15.948666666666668</v>
      </c>
      <c r="AE16" s="365">
        <f t="shared" si="3"/>
        <v>15</v>
      </c>
      <c r="AF16" s="364">
        <f t="shared" si="4"/>
        <v>15.5692</v>
      </c>
      <c r="AG16" s="245" t="s">
        <v>1243</v>
      </c>
      <c r="AH16" s="282" t="s">
        <v>2</v>
      </c>
      <c r="AI16" s="281">
        <v>50</v>
      </c>
      <c r="AJ16" s="281">
        <v>15</v>
      </c>
      <c r="AK16" s="281">
        <v>10</v>
      </c>
      <c r="AL16" s="281" t="s">
        <v>1757</v>
      </c>
    </row>
    <row r="17" spans="1:184" s="404" customFormat="1" ht="19.5" customHeight="1">
      <c r="A17" s="373"/>
      <c r="B17" s="373"/>
      <c r="C17" s="372"/>
      <c r="D17" s="693"/>
      <c r="E17" s="373"/>
      <c r="F17" s="373"/>
      <c r="G17" s="693"/>
      <c r="H17" s="368"/>
      <c r="I17" s="368"/>
      <c r="J17" s="373"/>
      <c r="K17" s="372"/>
      <c r="L17" s="368" t="s">
        <v>210</v>
      </c>
      <c r="M17" s="377"/>
      <c r="N17" s="693"/>
      <c r="O17" s="693"/>
      <c r="P17" s="368"/>
      <c r="Q17" s="368"/>
      <c r="R17" s="372"/>
      <c r="S17" s="373"/>
      <c r="T17" s="373"/>
      <c r="U17" s="373"/>
      <c r="V17" s="373"/>
      <c r="W17" s="564"/>
      <c r="X17" s="373"/>
      <c r="Y17" s="377"/>
      <c r="Z17" s="693"/>
      <c r="AA17" s="378"/>
      <c r="AB17" s="354">
        <f t="shared" ref="AB17" si="6">S17/AI17+AJ17</f>
        <v>30</v>
      </c>
      <c r="AC17" s="354">
        <f t="shared" ref="AC17" si="7">AB17+AC16</f>
        <v>506.92</v>
      </c>
      <c r="AD17" s="364">
        <f t="shared" ref="AD17" si="8">(8+(AC17/60))</f>
        <v>16.448666666666668</v>
      </c>
      <c r="AE17" s="365">
        <f t="shared" ref="AE17" si="9">FLOOR(AD17,1)</f>
        <v>16</v>
      </c>
      <c r="AF17" s="364">
        <f t="shared" ref="AF17" si="10">(AE17+((AD17-AE17)*60*0.01))</f>
        <v>16.269200000000001</v>
      </c>
      <c r="AG17" s="379"/>
      <c r="AH17" s="401"/>
      <c r="AI17" s="281">
        <v>35</v>
      </c>
      <c r="AJ17" s="281">
        <v>30</v>
      </c>
      <c r="AK17" s="396"/>
      <c r="AL17" s="401"/>
    </row>
    <row r="18" spans="1:184" s="404" customFormat="1">
      <c r="A18" s="373"/>
      <c r="B18" s="373"/>
      <c r="C18" s="372"/>
      <c r="D18" s="380"/>
      <c r="E18" s="380"/>
      <c r="F18" s="380"/>
      <c r="G18" s="380"/>
      <c r="H18" s="381"/>
      <c r="I18" s="381"/>
      <c r="J18" s="373"/>
      <c r="K18" s="372"/>
      <c r="L18" s="381"/>
      <c r="M18" s="381"/>
      <c r="N18" s="381"/>
      <c r="O18" s="402"/>
      <c r="P18" s="383"/>
      <c r="Q18" s="383"/>
      <c r="R18" s="372"/>
      <c r="S18" s="373"/>
      <c r="T18" s="384"/>
      <c r="U18" s="373"/>
      <c r="V18" s="373"/>
      <c r="W18" s="373"/>
      <c r="X18" s="380"/>
      <c r="Y18" s="381"/>
      <c r="Z18" s="385"/>
      <c r="AA18" s="382"/>
      <c r="AB18" s="386"/>
      <c r="AC18" s="386"/>
      <c r="AD18" s="379"/>
      <c r="AE18" s="387"/>
      <c r="AF18" s="379"/>
      <c r="AG18" s="401"/>
      <c r="AH18" s="403"/>
      <c r="AI18" s="396"/>
      <c r="AJ18" s="396"/>
      <c r="AK18" s="396"/>
      <c r="AL18" s="401"/>
    </row>
    <row r="19" spans="1:184" s="404" customFormat="1">
      <c r="A19" s="373"/>
      <c r="B19" s="373"/>
      <c r="C19" s="372"/>
      <c r="D19" s="380"/>
      <c r="E19" s="380"/>
      <c r="F19" s="380"/>
      <c r="G19" s="380"/>
      <c r="H19" s="381"/>
      <c r="I19" s="381"/>
      <c r="J19" s="373"/>
      <c r="K19" s="372"/>
      <c r="L19" s="381"/>
      <c r="M19" s="381"/>
      <c r="N19" s="381"/>
      <c r="O19" s="402"/>
      <c r="P19" s="383"/>
      <c r="Q19" s="383"/>
      <c r="R19" s="372"/>
      <c r="S19" s="373"/>
      <c r="T19" s="384"/>
      <c r="U19" s="373"/>
      <c r="V19" s="373"/>
      <c r="W19" s="373"/>
      <c r="X19" s="380"/>
      <c r="Y19" s="381"/>
      <c r="Z19" s="385"/>
      <c r="AA19" s="382"/>
      <c r="AB19" s="386"/>
      <c r="AC19" s="386"/>
      <c r="AD19" s="379"/>
      <c r="AE19" s="387"/>
      <c r="AF19" s="379"/>
      <c r="AG19" s="401"/>
      <c r="AH19" s="403"/>
      <c r="AI19" s="396"/>
      <c r="AJ19" s="396"/>
      <c r="AK19" s="396"/>
      <c r="AL19" s="401"/>
    </row>
    <row r="20" spans="1:184" s="404" customFormat="1">
      <c r="A20" s="373"/>
      <c r="B20" s="373"/>
      <c r="C20" s="372"/>
      <c r="D20" s="693"/>
      <c r="E20" s="373"/>
      <c r="F20" s="373"/>
      <c r="G20" s="373"/>
      <c r="H20" s="368"/>
      <c r="I20" s="368"/>
      <c r="J20" s="373">
        <f>SUM(J8:J19)</f>
        <v>18593</v>
      </c>
      <c r="K20" s="372"/>
      <c r="L20" s="368"/>
      <c r="M20" s="693"/>
      <c r="N20" s="368"/>
      <c r="O20" s="693"/>
      <c r="P20" s="368"/>
      <c r="Q20" s="368"/>
      <c r="R20" s="372"/>
      <c r="S20" s="373">
        <f>SUM(S8:S19)</f>
        <v>18596</v>
      </c>
      <c r="T20" s="373"/>
      <c r="U20" s="373"/>
      <c r="V20" s="373"/>
      <c r="W20" s="373"/>
      <c r="X20" s="373"/>
      <c r="Y20" s="377"/>
      <c r="Z20" s="693"/>
      <c r="AA20" s="378"/>
      <c r="AB20" s="386">
        <f>SUM(AB7:AB19)</f>
        <v>506.92</v>
      </c>
      <c r="AC20" s="386"/>
      <c r="AD20" s="379"/>
      <c r="AE20" s="387"/>
      <c r="AF20" s="386">
        <f>AB20/60</f>
        <v>8.4486666666666661</v>
      </c>
      <c r="AG20" s="379"/>
      <c r="AH20" s="405"/>
      <c r="AI20" s="426"/>
      <c r="AJ20" s="402"/>
      <c r="AK20" s="402"/>
      <c r="AL20" s="389"/>
      <c r="GB20" s="470"/>
    </row>
    <row r="21" spans="1:184">
      <c r="A21" s="692"/>
      <c r="B21" s="692"/>
      <c r="L21" s="47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Y21" s="692"/>
      <c r="Z21" s="692"/>
      <c r="AA21" s="692"/>
      <c r="AJ21" s="346"/>
      <c r="AK21" s="427"/>
    </row>
    <row r="22" spans="1:184">
      <c r="S22" s="346"/>
      <c r="T22" s="346"/>
      <c r="U22" s="346"/>
      <c r="V22" s="472"/>
      <c r="W22" s="472"/>
      <c r="Z22" s="640" t="s">
        <v>1645</v>
      </c>
      <c r="AJ22" s="346"/>
      <c r="AK22" s="427"/>
    </row>
    <row r="23" spans="1:184">
      <c r="I23" s="431" t="s">
        <v>455</v>
      </c>
      <c r="R23" s="431" t="s">
        <v>457</v>
      </c>
      <c r="AJ23" s="346"/>
      <c r="AK23" s="427"/>
      <c r="AM23" s="346"/>
      <c r="AN23" s="346"/>
    </row>
    <row r="24" spans="1:184" s="692" customFormat="1">
      <c r="I24" s="906"/>
      <c r="J24" s="906"/>
      <c r="R24" s="906" t="s">
        <v>61</v>
      </c>
      <c r="S24" s="906"/>
      <c r="T24" s="906"/>
      <c r="U24" s="906"/>
      <c r="V24" s="906"/>
      <c r="W24" s="906"/>
      <c r="X24" s="906"/>
      <c r="Y24" s="473"/>
      <c r="Z24" s="473"/>
      <c r="AA24" s="473"/>
      <c r="AH24" s="447"/>
      <c r="AJ24" s="441"/>
      <c r="AK24" s="427"/>
      <c r="AL24" s="441"/>
      <c r="AM24" s="441"/>
    </row>
    <row r="25" spans="1:184">
      <c r="A25" s="431"/>
      <c r="B25" s="431"/>
      <c r="C25" s="431"/>
      <c r="I25" s="431" t="s">
        <v>456</v>
      </c>
      <c r="M25" s="431"/>
      <c r="T25" s="431"/>
      <c r="AJ25" s="346"/>
      <c r="AK25" s="427"/>
      <c r="AM25" s="346"/>
      <c r="AN25" s="346"/>
    </row>
    <row r="26" spans="1:184">
      <c r="AJ26" s="346"/>
      <c r="AK26" s="427"/>
    </row>
    <row r="27" spans="1:184">
      <c r="AJ27" s="346"/>
      <c r="AK27" s="427"/>
    </row>
    <row r="28" spans="1:184">
      <c r="AJ28" s="346"/>
      <c r="AK28" s="427"/>
    </row>
    <row r="29" spans="1:184">
      <c r="AJ29" s="346"/>
      <c r="AK29" s="427"/>
    </row>
    <row r="33" spans="34:37">
      <c r="AK33" s="692"/>
    </row>
    <row r="34" spans="34:37">
      <c r="AH34" s="388"/>
    </row>
    <row r="35" spans="34:37">
      <c r="AH35" s="388"/>
    </row>
    <row r="36" spans="34:37">
      <c r="AH36" s="388"/>
    </row>
    <row r="37" spans="34:37">
      <c r="AH37" s="388"/>
    </row>
    <row r="38" spans="34:37">
      <c r="AH38" s="388"/>
    </row>
    <row r="39" spans="34:37">
      <c r="AH39" s="388"/>
    </row>
  </sheetData>
  <mergeCells count="8">
    <mergeCell ref="AL5:AL7"/>
    <mergeCell ref="I24:J24"/>
    <mergeCell ref="R24:X24"/>
    <mergeCell ref="A2:AA2"/>
    <mergeCell ref="H4:H5"/>
    <mergeCell ref="I4:I5"/>
    <mergeCell ref="O4:Q4"/>
    <mergeCell ref="Z4:AA4"/>
  </mergeCells>
  <conditionalFormatting sqref="AY18:AZ19 BH18:BH19 AP18:AS19 AA18:AA19 AG18:AG19">
    <cfRule type="duplicateValues" dxfId="935" priority="51" stopIfTrue="1"/>
  </conditionalFormatting>
  <conditionalFormatting sqref="AY18:AZ19 BH18:BH19 AP18:AS19 AA18:AA19 AG18:AG19">
    <cfRule type="duplicateValues" dxfId="934" priority="49" stopIfTrue="1"/>
    <cfRule type="duplicateValues" dxfId="933" priority="50" stopIfTrue="1"/>
  </conditionalFormatting>
  <conditionalFormatting sqref="BI18:BI19">
    <cfRule type="duplicateValues" dxfId="932" priority="48" stopIfTrue="1"/>
  </conditionalFormatting>
  <conditionalFormatting sqref="BI18:BI19">
    <cfRule type="duplicateValues" dxfId="931" priority="46" stopIfTrue="1"/>
    <cfRule type="duplicateValues" dxfId="930" priority="47" stopIfTrue="1"/>
  </conditionalFormatting>
  <conditionalFormatting sqref="D17">
    <cfRule type="duplicateValues" dxfId="929" priority="45" stopIfTrue="1"/>
  </conditionalFormatting>
  <conditionalFormatting sqref="D17">
    <cfRule type="duplicateValues" dxfId="928" priority="43" stopIfTrue="1"/>
    <cfRule type="duplicateValues" dxfId="927" priority="44" stopIfTrue="1"/>
  </conditionalFormatting>
  <conditionalFormatting sqref="D16">
    <cfRule type="duplicateValues" dxfId="926" priority="22" stopIfTrue="1"/>
  </conditionalFormatting>
  <conditionalFormatting sqref="D16">
    <cfRule type="duplicateValues" dxfId="925" priority="23" stopIfTrue="1"/>
    <cfRule type="duplicateValues" dxfId="924" priority="24" stopIfTrue="1"/>
  </conditionalFormatting>
  <conditionalFormatting sqref="D12">
    <cfRule type="duplicateValues" dxfId="923" priority="21" stopIfTrue="1"/>
  </conditionalFormatting>
  <conditionalFormatting sqref="D12">
    <cfRule type="duplicateValues" dxfId="922" priority="19" stopIfTrue="1"/>
    <cfRule type="duplicateValues" dxfId="921" priority="20" stopIfTrue="1"/>
  </conditionalFormatting>
  <conditionalFormatting sqref="D11">
    <cfRule type="duplicateValues" dxfId="920" priority="18" stopIfTrue="1"/>
  </conditionalFormatting>
  <conditionalFormatting sqref="D11">
    <cfRule type="duplicateValues" dxfId="919" priority="16" stopIfTrue="1"/>
    <cfRule type="duplicateValues" dxfId="918" priority="17" stopIfTrue="1"/>
  </conditionalFormatting>
  <conditionalFormatting sqref="D10">
    <cfRule type="duplicateValues" dxfId="917" priority="15" stopIfTrue="1"/>
  </conditionalFormatting>
  <conditionalFormatting sqref="D10">
    <cfRule type="duplicateValues" dxfId="916" priority="13" stopIfTrue="1"/>
    <cfRule type="duplicateValues" dxfId="915" priority="14" stopIfTrue="1"/>
  </conditionalFormatting>
  <conditionalFormatting sqref="D8:D9">
    <cfRule type="duplicateValues" dxfId="914" priority="77086" stopIfTrue="1"/>
  </conditionalFormatting>
  <conditionalFormatting sqref="D8:D9">
    <cfRule type="duplicateValues" dxfId="913" priority="77088" stopIfTrue="1"/>
    <cfRule type="duplicateValues" dxfId="912" priority="77089" stopIfTrue="1"/>
  </conditionalFormatting>
  <conditionalFormatting sqref="D14:D15">
    <cfRule type="duplicateValues" dxfId="911" priority="7" stopIfTrue="1"/>
  </conditionalFormatting>
  <conditionalFormatting sqref="D14:D15">
    <cfRule type="duplicateValues" dxfId="910" priority="8" stopIfTrue="1"/>
    <cfRule type="duplicateValues" dxfId="909" priority="9" stopIfTrue="1"/>
  </conditionalFormatting>
  <conditionalFormatting sqref="D13">
    <cfRule type="duplicateValues" dxfId="908" priority="4" stopIfTrue="1"/>
  </conditionalFormatting>
  <conditionalFormatting sqref="D13">
    <cfRule type="duplicateValues" dxfId="907" priority="5" stopIfTrue="1"/>
    <cfRule type="duplicateValues" dxfId="906" priority="6" stopIfTrue="1"/>
  </conditionalFormatting>
  <printOptions horizontalCentered="1"/>
  <pageMargins left="0" right="0" top="0" bottom="0" header="0.31496062992125984" footer="0.31496062992125984"/>
  <pageSetup paperSize="120" scale="70" orientation="landscape" r:id="rId1"/>
  <colBreaks count="1" manualBreakCount="1">
    <brk id="38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36"/>
  <sheetViews>
    <sheetView zoomScale="110" zoomScaleNormal="110" workbookViewId="0">
      <selection activeCell="I12" sqref="I12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7.7109375" style="388" customWidth="1"/>
    <col min="9" max="9" width="27.85546875" style="388" customWidth="1"/>
    <col min="10" max="10" width="5.85546875" style="388" customWidth="1"/>
    <col min="11" max="11" width="6.5703125" style="388" customWidth="1"/>
    <col min="12" max="12" width="12.140625" style="388" customWidth="1"/>
    <col min="13" max="13" width="10.28515625" style="388" customWidth="1"/>
    <col min="14" max="14" width="6.7109375" style="388" customWidth="1"/>
    <col min="15" max="15" width="3.42578125" style="388" customWidth="1"/>
    <col min="16" max="16" width="6.5703125" style="388" customWidth="1"/>
    <col min="17" max="17" width="5.8554687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17.28515625" style="388" customWidth="1"/>
    <col min="23" max="23" width="3.5703125" style="388" hidden="1" customWidth="1"/>
    <col min="24" max="24" width="4.85546875" style="388" customWidth="1"/>
    <col min="25" max="25" width="18.8554687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5.5703125" style="388" customWidth="1"/>
    <col min="33" max="33" width="6.7109375" style="388" customWidth="1"/>
    <col min="34" max="34" width="8.5703125" style="431" customWidth="1"/>
    <col min="35" max="35" width="4.7109375" style="388" customWidth="1"/>
    <col min="36" max="37" width="4.140625" style="388" customWidth="1"/>
    <col min="38" max="38" width="53.570312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2044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689" t="s">
        <v>1238</v>
      </c>
      <c r="F4" s="689"/>
      <c r="G4" s="689"/>
      <c r="H4" s="909" t="s">
        <v>15</v>
      </c>
      <c r="I4" s="903" t="s">
        <v>16</v>
      </c>
      <c r="J4" s="346" t="s">
        <v>17</v>
      </c>
      <c r="K4" s="347" t="s">
        <v>18</v>
      </c>
      <c r="L4" s="693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90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93" t="s">
        <v>30</v>
      </c>
      <c r="P5" s="693" t="s">
        <v>31</v>
      </c>
      <c r="Q5" s="693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94" t="s">
        <v>34</v>
      </c>
      <c r="Z5" s="694" t="s">
        <v>42</v>
      </c>
      <c r="AA5" s="694" t="s">
        <v>43</v>
      </c>
      <c r="AB5" s="350" t="s">
        <v>49</v>
      </c>
      <c r="AC5" s="451"/>
      <c r="AD5" s="451"/>
      <c r="AE5" s="452"/>
      <c r="AF5" s="464"/>
      <c r="AG5" s="691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91"/>
      <c r="AH6" s="394"/>
      <c r="AJ6" s="693"/>
      <c r="AK6" s="466"/>
      <c r="AL6" s="904"/>
    </row>
    <row r="7" spans="1:38" s="404" customFormat="1" ht="12" customHeight="1" thickTop="1">
      <c r="A7" s="359"/>
      <c r="B7" s="359"/>
      <c r="C7" s="360"/>
      <c r="D7" s="689"/>
      <c r="E7" s="359"/>
      <c r="F7" s="359"/>
      <c r="G7" s="359"/>
      <c r="H7" s="361"/>
      <c r="I7" s="361"/>
      <c r="J7" s="359"/>
      <c r="K7" s="360"/>
      <c r="L7" s="361" t="s">
        <v>1</v>
      </c>
      <c r="M7" s="689"/>
      <c r="N7" s="361"/>
      <c r="O7" s="689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89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84" customFormat="1" ht="20.100000000000001" customHeight="1">
      <c r="A8" s="246" t="s">
        <v>69</v>
      </c>
      <c r="B8" s="247">
        <v>43732</v>
      </c>
      <c r="C8" s="330" t="str">
        <f>"*"&amp;D8&amp;"*"</f>
        <v>*PDR1910-0238*</v>
      </c>
      <c r="D8" s="592" t="s">
        <v>1997</v>
      </c>
      <c r="E8" s="246" t="s">
        <v>1998</v>
      </c>
      <c r="F8" s="246"/>
      <c r="G8" s="498" t="s">
        <v>1762</v>
      </c>
      <c r="H8" s="250" t="s">
        <v>1761</v>
      </c>
      <c r="I8" s="248" t="s">
        <v>1760</v>
      </c>
      <c r="J8" s="611">
        <v>2500</v>
      </c>
      <c r="K8" s="247">
        <v>22926</v>
      </c>
      <c r="L8" s="250" t="s">
        <v>1261</v>
      </c>
      <c r="M8" s="250" t="s">
        <v>1999</v>
      </c>
      <c r="N8" s="592"/>
      <c r="O8" s="592" t="s">
        <v>1181</v>
      </c>
      <c r="P8" s="248"/>
      <c r="Q8" s="248"/>
      <c r="R8" s="247">
        <v>43741</v>
      </c>
      <c r="S8" s="246">
        <v>2500</v>
      </c>
      <c r="T8" s="246"/>
      <c r="U8" s="246" t="s">
        <v>2272</v>
      </c>
      <c r="V8" s="543">
        <v>2500</v>
      </c>
      <c r="W8" s="249"/>
      <c r="X8" s="503" t="s">
        <v>1496</v>
      </c>
      <c r="Y8" s="500" t="s">
        <v>1758</v>
      </c>
      <c r="Z8" s="592">
        <v>464</v>
      </c>
      <c r="AA8" s="251">
        <v>1305</v>
      </c>
      <c r="AB8" s="354">
        <f t="shared" ref="AB8:AB14" si="0">S8/AI8+AJ8</f>
        <v>65</v>
      </c>
      <c r="AC8" s="354">
        <f t="shared" ref="AC8:AC14" si="1">AB8+AC7</f>
        <v>65</v>
      </c>
      <c r="AD8" s="364">
        <f t="shared" ref="AD8:AD14" si="2">(8+(AC8/60))</f>
        <v>9.0833333333333339</v>
      </c>
      <c r="AE8" s="365">
        <f t="shared" ref="AE8:AE14" si="3">FLOOR(AD8,1)</f>
        <v>9</v>
      </c>
      <c r="AF8" s="364">
        <f t="shared" ref="AF8:AF14" si="4">(AE8+((AD8-AE8)*60*0.01))</f>
        <v>9.0500000000000007</v>
      </c>
      <c r="AG8" s="245" t="s">
        <v>1243</v>
      </c>
      <c r="AH8" s="282" t="s">
        <v>2</v>
      </c>
      <c r="AI8" s="281">
        <v>50</v>
      </c>
      <c r="AJ8" s="281">
        <v>15</v>
      </c>
      <c r="AK8" s="281">
        <v>10</v>
      </c>
      <c r="AL8" s="281" t="s">
        <v>1757</v>
      </c>
    </row>
    <row r="9" spans="1:38" s="284" customFormat="1" ht="20.100000000000001" customHeight="1">
      <c r="A9" s="246">
        <v>30</v>
      </c>
      <c r="B9" s="247">
        <v>43740</v>
      </c>
      <c r="C9" s="330" t="str">
        <f t="shared" ref="C9:C13" si="5">"*"&amp;D9&amp;"*"</f>
        <v>*PDR1910-0400*</v>
      </c>
      <c r="D9" s="592" t="s">
        <v>2117</v>
      </c>
      <c r="E9" s="246" t="s">
        <v>2118</v>
      </c>
      <c r="F9" s="246"/>
      <c r="G9" s="498" t="s">
        <v>2119</v>
      </c>
      <c r="H9" s="250" t="s">
        <v>2120</v>
      </c>
      <c r="I9" s="248" t="s">
        <v>2121</v>
      </c>
      <c r="J9" s="611">
        <v>1100</v>
      </c>
      <c r="K9" s="247">
        <v>22926</v>
      </c>
      <c r="L9" s="250" t="s">
        <v>1258</v>
      </c>
      <c r="M9" s="250" t="s">
        <v>2122</v>
      </c>
      <c r="N9" s="592"/>
      <c r="O9" s="592"/>
      <c r="P9" s="247">
        <v>43741</v>
      </c>
      <c r="Q9" s="248"/>
      <c r="R9" s="247">
        <v>43741</v>
      </c>
      <c r="S9" s="246">
        <v>1100</v>
      </c>
      <c r="T9" s="246"/>
      <c r="U9" s="246" t="s">
        <v>2146</v>
      </c>
      <c r="V9" s="543">
        <v>1100</v>
      </c>
      <c r="W9" s="249"/>
      <c r="X9" s="503" t="s">
        <v>1497</v>
      </c>
      <c r="Y9" s="250" t="s">
        <v>81</v>
      </c>
      <c r="Z9" s="592">
        <v>295</v>
      </c>
      <c r="AA9" s="251">
        <v>956</v>
      </c>
      <c r="AB9" s="354">
        <f t="shared" si="0"/>
        <v>37</v>
      </c>
      <c r="AC9" s="354">
        <f t="shared" si="1"/>
        <v>102</v>
      </c>
      <c r="AD9" s="364">
        <f t="shared" si="2"/>
        <v>9.6999999999999993</v>
      </c>
      <c r="AE9" s="365">
        <f t="shared" si="3"/>
        <v>9</v>
      </c>
      <c r="AF9" s="364">
        <f t="shared" si="4"/>
        <v>9.42</v>
      </c>
      <c r="AG9" s="245" t="s">
        <v>1243</v>
      </c>
      <c r="AH9" s="282" t="s">
        <v>2</v>
      </c>
      <c r="AI9" s="281">
        <v>50</v>
      </c>
      <c r="AJ9" s="281">
        <v>15</v>
      </c>
      <c r="AK9" s="281">
        <v>20</v>
      </c>
      <c r="AL9" s="281">
        <v>0</v>
      </c>
    </row>
    <row r="10" spans="1:38" s="284" customFormat="1" ht="20.100000000000001" customHeight="1">
      <c r="A10" s="246">
        <v>40</v>
      </c>
      <c r="B10" s="247">
        <v>43729</v>
      </c>
      <c r="C10" s="330" t="str">
        <f t="shared" si="5"/>
        <v>*PDR1910-0173*</v>
      </c>
      <c r="D10" s="592" t="s">
        <v>1955</v>
      </c>
      <c r="E10" s="246" t="s">
        <v>1948</v>
      </c>
      <c r="F10" s="246"/>
      <c r="G10" s="498" t="s">
        <v>1765</v>
      </c>
      <c r="H10" s="250" t="s">
        <v>1241</v>
      </c>
      <c r="I10" s="248" t="s">
        <v>1764</v>
      </c>
      <c r="J10" s="611">
        <v>500</v>
      </c>
      <c r="K10" s="247">
        <v>22926</v>
      </c>
      <c r="L10" s="250" t="s">
        <v>1702</v>
      </c>
      <c r="M10" s="250" t="s">
        <v>1763</v>
      </c>
      <c r="N10" s="592"/>
      <c r="O10" s="592" t="s">
        <v>1181</v>
      </c>
      <c r="P10" s="248"/>
      <c r="Q10" s="248"/>
      <c r="R10" s="247">
        <v>43741</v>
      </c>
      <c r="S10" s="246">
        <v>500</v>
      </c>
      <c r="T10" s="246"/>
      <c r="U10" s="246" t="s">
        <v>2273</v>
      </c>
      <c r="V10" s="543">
        <v>500</v>
      </c>
      <c r="W10" s="249"/>
      <c r="X10" s="503" t="s">
        <v>1503</v>
      </c>
      <c r="Y10" s="250" t="s">
        <v>1242</v>
      </c>
      <c r="Z10" s="592">
        <v>327</v>
      </c>
      <c r="AA10" s="251">
        <v>1643</v>
      </c>
      <c r="AB10" s="354">
        <f t="shared" si="0"/>
        <v>25</v>
      </c>
      <c r="AC10" s="354">
        <f t="shared" si="1"/>
        <v>127</v>
      </c>
      <c r="AD10" s="364">
        <f t="shared" si="2"/>
        <v>10.116666666666667</v>
      </c>
      <c r="AE10" s="365">
        <f t="shared" si="3"/>
        <v>10</v>
      </c>
      <c r="AF10" s="364">
        <f t="shared" si="4"/>
        <v>10.07</v>
      </c>
      <c r="AG10" s="245" t="s">
        <v>1243</v>
      </c>
      <c r="AH10" s="282" t="s">
        <v>2</v>
      </c>
      <c r="AI10" s="281">
        <v>50</v>
      </c>
      <c r="AJ10" s="281">
        <v>15</v>
      </c>
      <c r="AK10" s="281">
        <v>20</v>
      </c>
      <c r="AL10" s="281">
        <v>0</v>
      </c>
    </row>
    <row r="11" spans="1:38" s="284" customFormat="1" ht="20.100000000000001" customHeight="1">
      <c r="A11" s="246">
        <v>50</v>
      </c>
      <c r="B11" s="247">
        <v>43740</v>
      </c>
      <c r="C11" s="330" t="str">
        <f t="shared" si="5"/>
        <v>*PDR1910-0388*</v>
      </c>
      <c r="D11" s="592" t="s">
        <v>2099</v>
      </c>
      <c r="E11" s="246" t="s">
        <v>2100</v>
      </c>
      <c r="F11" s="246"/>
      <c r="G11" s="498" t="s">
        <v>2101</v>
      </c>
      <c r="H11" s="250" t="s">
        <v>2102</v>
      </c>
      <c r="I11" s="248" t="s">
        <v>2103</v>
      </c>
      <c r="J11" s="611">
        <v>2500</v>
      </c>
      <c r="K11" s="247">
        <v>22926</v>
      </c>
      <c r="L11" s="250" t="s">
        <v>2104</v>
      </c>
      <c r="M11" s="250" t="s">
        <v>2105</v>
      </c>
      <c r="N11" s="592"/>
      <c r="O11" s="592" t="s">
        <v>1181</v>
      </c>
      <c r="P11" s="248"/>
      <c r="Q11" s="248"/>
      <c r="R11" s="247">
        <v>43741</v>
      </c>
      <c r="S11" s="246">
        <v>2500</v>
      </c>
      <c r="T11" s="246"/>
      <c r="U11" s="246" t="s">
        <v>2149</v>
      </c>
      <c r="V11" s="543">
        <v>2500</v>
      </c>
      <c r="W11" s="249"/>
      <c r="X11" s="503" t="s">
        <v>1496</v>
      </c>
      <c r="Y11" s="500" t="s">
        <v>2106</v>
      </c>
      <c r="Z11" s="592">
        <v>361</v>
      </c>
      <c r="AA11" s="251">
        <v>1305</v>
      </c>
      <c r="AB11" s="354">
        <f t="shared" si="0"/>
        <v>65</v>
      </c>
      <c r="AC11" s="354">
        <f t="shared" si="1"/>
        <v>192</v>
      </c>
      <c r="AD11" s="364">
        <f t="shared" si="2"/>
        <v>11.2</v>
      </c>
      <c r="AE11" s="365">
        <f t="shared" si="3"/>
        <v>11</v>
      </c>
      <c r="AF11" s="364">
        <f t="shared" si="4"/>
        <v>11.12</v>
      </c>
      <c r="AG11" s="245" t="s">
        <v>1243</v>
      </c>
      <c r="AH11" s="282" t="s">
        <v>2</v>
      </c>
      <c r="AI11" s="281">
        <v>50</v>
      </c>
      <c r="AJ11" s="281">
        <v>15</v>
      </c>
      <c r="AK11" s="281">
        <v>10</v>
      </c>
      <c r="AL11" s="281">
        <v>0</v>
      </c>
    </row>
    <row r="12" spans="1:38" s="284" customFormat="1" ht="20.100000000000001" customHeight="1">
      <c r="A12" s="246">
        <v>60</v>
      </c>
      <c r="B12" s="247">
        <v>43714</v>
      </c>
      <c r="C12" s="330" t="str">
        <f t="shared" si="5"/>
        <v>*PDR1910-0068*</v>
      </c>
      <c r="D12" s="592" t="s">
        <v>1878</v>
      </c>
      <c r="E12" s="246" t="s">
        <v>1871</v>
      </c>
      <c r="F12" s="246"/>
      <c r="G12" s="498" t="s">
        <v>1861</v>
      </c>
      <c r="H12" s="250" t="s">
        <v>1248</v>
      </c>
      <c r="I12" s="248" t="s">
        <v>1860</v>
      </c>
      <c r="J12" s="611">
        <v>2500</v>
      </c>
      <c r="K12" s="247">
        <v>43745</v>
      </c>
      <c r="L12" s="250" t="s">
        <v>1392</v>
      </c>
      <c r="M12" s="250" t="s">
        <v>1859</v>
      </c>
      <c r="N12" s="592" t="s">
        <v>1167</v>
      </c>
      <c r="O12" s="592" t="s">
        <v>1181</v>
      </c>
      <c r="P12" s="248"/>
      <c r="Q12" s="248"/>
      <c r="R12" s="247">
        <v>43742</v>
      </c>
      <c r="S12" s="246">
        <v>2500</v>
      </c>
      <c r="T12" s="246"/>
      <c r="U12" s="246" t="s">
        <v>2271</v>
      </c>
      <c r="V12" s="543" t="s">
        <v>2384</v>
      </c>
      <c r="W12" s="249"/>
      <c r="X12" s="503" t="s">
        <v>1496</v>
      </c>
      <c r="Y12" s="500" t="s">
        <v>120</v>
      </c>
      <c r="Z12" s="592">
        <v>854</v>
      </c>
      <c r="AA12" s="251">
        <v>2335</v>
      </c>
      <c r="AB12" s="354">
        <f t="shared" si="0"/>
        <v>121.42857142857143</v>
      </c>
      <c r="AC12" s="354">
        <f t="shared" si="1"/>
        <v>313.42857142857144</v>
      </c>
      <c r="AD12" s="364">
        <f t="shared" si="2"/>
        <v>13.223809523809525</v>
      </c>
      <c r="AE12" s="365">
        <f t="shared" si="3"/>
        <v>13</v>
      </c>
      <c r="AF12" s="364">
        <f t="shared" si="4"/>
        <v>13.134285714285715</v>
      </c>
      <c r="AG12" s="245" t="s">
        <v>1391</v>
      </c>
      <c r="AH12" s="282" t="s">
        <v>65</v>
      </c>
      <c r="AI12" s="281">
        <v>35</v>
      </c>
      <c r="AJ12" s="281">
        <v>50</v>
      </c>
      <c r="AK12" s="281">
        <v>10</v>
      </c>
      <c r="AL12" s="615" t="s">
        <v>1705</v>
      </c>
    </row>
    <row r="13" spans="1:38" s="284" customFormat="1" ht="20.100000000000001" customHeight="1">
      <c r="A13" s="246" t="s">
        <v>69</v>
      </c>
      <c r="B13" s="247">
        <v>43736</v>
      </c>
      <c r="C13" s="330" t="str">
        <f t="shared" si="5"/>
        <v>*PDR1910-0303*</v>
      </c>
      <c r="D13" s="592" t="s">
        <v>2180</v>
      </c>
      <c r="E13" s="246" t="s">
        <v>2181</v>
      </c>
      <c r="F13" s="246"/>
      <c r="G13" s="498" t="s">
        <v>2182</v>
      </c>
      <c r="H13" s="250" t="s">
        <v>1753</v>
      </c>
      <c r="I13" s="248" t="s">
        <v>2183</v>
      </c>
      <c r="J13" s="611">
        <v>1000</v>
      </c>
      <c r="K13" s="247">
        <v>22930</v>
      </c>
      <c r="L13" s="250" t="s">
        <v>2184</v>
      </c>
      <c r="M13" s="250" t="s">
        <v>2185</v>
      </c>
      <c r="N13" s="592" t="s">
        <v>2186</v>
      </c>
      <c r="O13" s="592" t="s">
        <v>1181</v>
      </c>
      <c r="P13" s="248" t="s">
        <v>2189</v>
      </c>
      <c r="Q13" s="248"/>
      <c r="R13" s="247">
        <v>43741</v>
      </c>
      <c r="S13" s="246">
        <v>1000</v>
      </c>
      <c r="T13" s="246"/>
      <c r="U13" s="246" t="s">
        <v>2187</v>
      </c>
      <c r="V13" s="246" t="s">
        <v>1181</v>
      </c>
      <c r="W13" s="249"/>
      <c r="X13" s="503" t="s">
        <v>1503</v>
      </c>
      <c r="Y13" s="250" t="s">
        <v>81</v>
      </c>
      <c r="Z13" s="592">
        <v>460</v>
      </c>
      <c r="AA13" s="251">
        <v>1507</v>
      </c>
      <c r="AB13" s="354">
        <f t="shared" si="0"/>
        <v>35</v>
      </c>
      <c r="AC13" s="354">
        <f t="shared" si="1"/>
        <v>348.42857142857144</v>
      </c>
      <c r="AD13" s="364">
        <f t="shared" si="2"/>
        <v>13.807142857142857</v>
      </c>
      <c r="AE13" s="365">
        <f t="shared" si="3"/>
        <v>13</v>
      </c>
      <c r="AF13" s="364">
        <f t="shared" si="4"/>
        <v>13.484285714285715</v>
      </c>
      <c r="AG13" s="245" t="s">
        <v>1391</v>
      </c>
      <c r="AH13" s="708" t="s">
        <v>2188</v>
      </c>
      <c r="AI13" s="281">
        <v>50</v>
      </c>
      <c r="AJ13" s="281">
        <v>15</v>
      </c>
      <c r="AK13" s="281">
        <v>20</v>
      </c>
      <c r="AL13" s="281">
        <v>0</v>
      </c>
    </row>
    <row r="14" spans="1:38" s="404" customFormat="1" ht="19.5" customHeight="1">
      <c r="A14" s="373"/>
      <c r="B14" s="373"/>
      <c r="C14" s="372"/>
      <c r="D14" s="693"/>
      <c r="E14" s="373"/>
      <c r="F14" s="373"/>
      <c r="G14" s="693"/>
      <c r="H14" s="368"/>
      <c r="I14" s="368"/>
      <c r="J14" s="373"/>
      <c r="K14" s="372"/>
      <c r="L14" s="368" t="s">
        <v>210</v>
      </c>
      <c r="M14" s="377"/>
      <c r="N14" s="693"/>
      <c r="O14" s="693"/>
      <c r="P14" s="368"/>
      <c r="Q14" s="368"/>
      <c r="R14" s="372"/>
      <c r="S14" s="373"/>
      <c r="T14" s="373"/>
      <c r="U14" s="373"/>
      <c r="V14" s="373"/>
      <c r="W14" s="564"/>
      <c r="X14" s="373"/>
      <c r="Y14" s="377"/>
      <c r="Z14" s="693"/>
      <c r="AA14" s="378"/>
      <c r="AB14" s="354">
        <f t="shared" si="0"/>
        <v>30</v>
      </c>
      <c r="AC14" s="354">
        <f t="shared" si="1"/>
        <v>378.42857142857144</v>
      </c>
      <c r="AD14" s="364">
        <f t="shared" si="2"/>
        <v>14.307142857142857</v>
      </c>
      <c r="AE14" s="365">
        <f t="shared" si="3"/>
        <v>14</v>
      </c>
      <c r="AF14" s="364">
        <f t="shared" si="4"/>
        <v>14.184285714285714</v>
      </c>
      <c r="AG14" s="379"/>
      <c r="AH14" s="401"/>
      <c r="AI14" s="281">
        <v>35</v>
      </c>
      <c r="AJ14" s="281">
        <v>30</v>
      </c>
      <c r="AK14" s="396"/>
      <c r="AL14" s="401"/>
    </row>
    <row r="15" spans="1:38" s="404" customFormat="1">
      <c r="A15" s="373"/>
      <c r="B15" s="373"/>
      <c r="C15" s="372"/>
      <c r="D15" s="380"/>
      <c r="E15" s="380"/>
      <c r="F15" s="380"/>
      <c r="G15" s="380"/>
      <c r="H15" s="381"/>
      <c r="I15" s="381"/>
      <c r="J15" s="373"/>
      <c r="K15" s="372"/>
      <c r="L15" s="381"/>
      <c r="M15" s="381"/>
      <c r="N15" s="381"/>
      <c r="O15" s="402"/>
      <c r="P15" s="383"/>
      <c r="Q15" s="383"/>
      <c r="R15" s="372"/>
      <c r="S15" s="373"/>
      <c r="T15" s="384"/>
      <c r="U15" s="373"/>
      <c r="V15" s="373"/>
      <c r="W15" s="373"/>
      <c r="X15" s="380"/>
      <c r="Y15" s="381"/>
      <c r="Z15" s="385"/>
      <c r="AA15" s="382"/>
      <c r="AB15" s="386"/>
      <c r="AC15" s="386"/>
      <c r="AD15" s="379"/>
      <c r="AE15" s="387"/>
      <c r="AF15" s="379"/>
      <c r="AG15" s="401"/>
      <c r="AH15" s="403"/>
      <c r="AI15" s="396"/>
      <c r="AJ15" s="396"/>
      <c r="AK15" s="396"/>
      <c r="AL15" s="401"/>
    </row>
    <row r="16" spans="1:38" s="404" customFormat="1">
      <c r="A16" s="373"/>
      <c r="B16" s="373"/>
      <c r="C16" s="372"/>
      <c r="D16" s="380"/>
      <c r="E16" s="380"/>
      <c r="F16" s="380"/>
      <c r="G16" s="380"/>
      <c r="H16" s="381"/>
      <c r="I16" s="381"/>
      <c r="J16" s="373"/>
      <c r="K16" s="372"/>
      <c r="L16" s="381"/>
      <c r="M16" s="381"/>
      <c r="N16" s="381"/>
      <c r="O16" s="402"/>
      <c r="P16" s="383"/>
      <c r="Q16" s="383"/>
      <c r="R16" s="372"/>
      <c r="S16" s="373"/>
      <c r="T16" s="384"/>
      <c r="U16" s="373"/>
      <c r="V16" s="373"/>
      <c r="W16" s="373"/>
      <c r="X16" s="380"/>
      <c r="Y16" s="381"/>
      <c r="Z16" s="385"/>
      <c r="AA16" s="382"/>
      <c r="AB16" s="386"/>
      <c r="AC16" s="386"/>
      <c r="AD16" s="379"/>
      <c r="AE16" s="387"/>
      <c r="AF16" s="379"/>
      <c r="AG16" s="401"/>
      <c r="AH16" s="403"/>
      <c r="AI16" s="396"/>
      <c r="AJ16" s="396"/>
      <c r="AK16" s="396"/>
      <c r="AL16" s="401"/>
    </row>
    <row r="17" spans="1:184" s="404" customFormat="1">
      <c r="A17" s="373"/>
      <c r="B17" s="373"/>
      <c r="C17" s="372"/>
      <c r="D17" s="693"/>
      <c r="E17" s="373"/>
      <c r="F17" s="373"/>
      <c r="G17" s="373"/>
      <c r="H17" s="368"/>
      <c r="I17" s="368"/>
      <c r="J17" s="373">
        <f>SUM(J7:J16)</f>
        <v>10100</v>
      </c>
      <c r="K17" s="372"/>
      <c r="L17" s="368"/>
      <c r="M17" s="693"/>
      <c r="N17" s="368"/>
      <c r="O17" s="693"/>
      <c r="P17" s="368"/>
      <c r="Q17" s="368"/>
      <c r="R17" s="372"/>
      <c r="S17" s="373">
        <f>SUM(S7:S16)</f>
        <v>10100</v>
      </c>
      <c r="T17" s="373"/>
      <c r="U17" s="373"/>
      <c r="V17" s="373"/>
      <c r="W17" s="373"/>
      <c r="X17" s="373"/>
      <c r="Y17" s="377"/>
      <c r="Z17" s="693"/>
      <c r="AA17" s="378"/>
      <c r="AB17" s="386">
        <f>SUM(AB7:AB16)</f>
        <v>378.42857142857144</v>
      </c>
      <c r="AC17" s="386"/>
      <c r="AD17" s="379"/>
      <c r="AE17" s="387"/>
      <c r="AF17" s="386">
        <f>AB17/60</f>
        <v>6.3071428571428578</v>
      </c>
      <c r="AG17" s="379"/>
      <c r="AH17" s="405"/>
      <c r="AI17" s="426"/>
      <c r="AJ17" s="402"/>
      <c r="AK17" s="402"/>
      <c r="AL17" s="389"/>
      <c r="GB17" s="470"/>
    </row>
    <row r="18" spans="1:184">
      <c r="A18" s="692"/>
      <c r="B18" s="692"/>
      <c r="L18" s="471"/>
      <c r="M18" s="391"/>
      <c r="N18" s="391"/>
      <c r="O18" s="391"/>
      <c r="P18" s="391"/>
      <c r="Q18" s="391"/>
      <c r="R18" s="391"/>
      <c r="S18" s="391"/>
      <c r="T18" s="391"/>
      <c r="U18" s="391"/>
      <c r="V18" s="391"/>
      <c r="W18" s="391"/>
      <c r="Y18" s="692"/>
      <c r="Z18" s="692"/>
      <c r="AA18" s="692"/>
      <c r="AJ18" s="346"/>
      <c r="AK18" s="427"/>
    </row>
    <row r="19" spans="1:184">
      <c r="S19" s="346"/>
      <c r="T19" s="346"/>
      <c r="U19" s="346"/>
      <c r="V19" s="472"/>
      <c r="W19" s="472"/>
      <c r="Z19" s="640" t="s">
        <v>1645</v>
      </c>
      <c r="AJ19" s="346"/>
      <c r="AK19" s="427"/>
    </row>
    <row r="20" spans="1:184">
      <c r="I20" s="431" t="s">
        <v>455</v>
      </c>
      <c r="R20" s="431" t="s">
        <v>457</v>
      </c>
      <c r="AJ20" s="346"/>
      <c r="AK20" s="427"/>
      <c r="AM20" s="346"/>
      <c r="AN20" s="346"/>
    </row>
    <row r="21" spans="1:184" s="692" customFormat="1">
      <c r="I21" s="906"/>
      <c r="J21" s="906"/>
      <c r="R21" s="906" t="s">
        <v>61</v>
      </c>
      <c r="S21" s="906"/>
      <c r="T21" s="906"/>
      <c r="U21" s="906"/>
      <c r="V21" s="906"/>
      <c r="W21" s="906"/>
      <c r="X21" s="906"/>
      <c r="Y21" s="473"/>
      <c r="Z21" s="473"/>
      <c r="AA21" s="473"/>
      <c r="AH21" s="447"/>
      <c r="AJ21" s="441"/>
      <c r="AK21" s="427"/>
      <c r="AL21" s="441"/>
      <c r="AM21" s="441"/>
    </row>
    <row r="22" spans="1:184">
      <c r="A22" s="431"/>
      <c r="B22" s="431"/>
      <c r="C22" s="431"/>
      <c r="I22" s="431" t="s">
        <v>456</v>
      </c>
      <c r="M22" s="431"/>
      <c r="T22" s="431"/>
      <c r="AJ22" s="346"/>
      <c r="AK22" s="427"/>
      <c r="AM22" s="346"/>
      <c r="AN22" s="346"/>
    </row>
    <row r="23" spans="1:184">
      <c r="AJ23" s="346"/>
      <c r="AK23" s="427"/>
    </row>
    <row r="24" spans="1:184">
      <c r="AJ24" s="346"/>
      <c r="AK24" s="427"/>
    </row>
    <row r="25" spans="1:184">
      <c r="AJ25" s="346"/>
      <c r="AK25" s="427"/>
    </row>
    <row r="26" spans="1:184">
      <c r="AJ26" s="346"/>
      <c r="AK26" s="427"/>
    </row>
    <row r="30" spans="1:184">
      <c r="AK30" s="692"/>
    </row>
    <row r="31" spans="1:184">
      <c r="AH31" s="388"/>
    </row>
    <row r="32" spans="1:184">
      <c r="AH32" s="388"/>
    </row>
    <row r="33" spans="34:34">
      <c r="AH33" s="388"/>
    </row>
    <row r="34" spans="34:34">
      <c r="AH34" s="388"/>
    </row>
    <row r="35" spans="34:34">
      <c r="AH35" s="388"/>
    </row>
    <row r="36" spans="34:34">
      <c r="AH36" s="388"/>
    </row>
  </sheetData>
  <mergeCells count="8">
    <mergeCell ref="AL5:AL7"/>
    <mergeCell ref="I21:J21"/>
    <mergeCell ref="R21:X21"/>
    <mergeCell ref="A2:AA2"/>
    <mergeCell ref="H4:H5"/>
    <mergeCell ref="I4:I5"/>
    <mergeCell ref="O4:Q4"/>
    <mergeCell ref="Z4:AA4"/>
  </mergeCells>
  <conditionalFormatting sqref="AY15:AZ16 BH15:BH16 AP15:AS16 AA15:AA16 AG15:AG16">
    <cfRule type="duplicateValues" dxfId="905" priority="48" stopIfTrue="1"/>
  </conditionalFormatting>
  <conditionalFormatting sqref="AY15:AZ16 BH15:BH16 AP15:AS16 AA15:AA16 AG15:AG16">
    <cfRule type="duplicateValues" dxfId="904" priority="46" stopIfTrue="1"/>
    <cfRule type="duplicateValues" dxfId="903" priority="47" stopIfTrue="1"/>
  </conditionalFormatting>
  <conditionalFormatting sqref="BI15:BI16">
    <cfRule type="duplicateValues" dxfId="902" priority="45" stopIfTrue="1"/>
  </conditionalFormatting>
  <conditionalFormatting sqref="BI15:BI16">
    <cfRule type="duplicateValues" dxfId="901" priority="43" stopIfTrue="1"/>
    <cfRule type="duplicateValues" dxfId="900" priority="44" stopIfTrue="1"/>
  </conditionalFormatting>
  <conditionalFormatting sqref="D14">
    <cfRule type="duplicateValues" dxfId="899" priority="42" stopIfTrue="1"/>
  </conditionalFormatting>
  <conditionalFormatting sqref="D14">
    <cfRule type="duplicateValues" dxfId="898" priority="40" stopIfTrue="1"/>
    <cfRule type="duplicateValues" dxfId="897" priority="41" stopIfTrue="1"/>
  </conditionalFormatting>
  <conditionalFormatting sqref="D12">
    <cfRule type="duplicateValues" dxfId="896" priority="28" stopIfTrue="1"/>
  </conditionalFormatting>
  <conditionalFormatting sqref="D12">
    <cfRule type="duplicateValues" dxfId="895" priority="29" stopIfTrue="1"/>
    <cfRule type="duplicateValues" dxfId="894" priority="30" stopIfTrue="1"/>
  </conditionalFormatting>
  <conditionalFormatting sqref="D9 D11">
    <cfRule type="duplicateValues" dxfId="893" priority="22" stopIfTrue="1"/>
  </conditionalFormatting>
  <conditionalFormatting sqref="D9 D11">
    <cfRule type="duplicateValues" dxfId="892" priority="23" stopIfTrue="1"/>
    <cfRule type="duplicateValues" dxfId="891" priority="24" stopIfTrue="1"/>
  </conditionalFormatting>
  <conditionalFormatting sqref="D10">
    <cfRule type="duplicateValues" dxfId="890" priority="19" stopIfTrue="1"/>
  </conditionalFormatting>
  <conditionalFormatting sqref="D10">
    <cfRule type="duplicateValues" dxfId="889" priority="20" stopIfTrue="1"/>
    <cfRule type="duplicateValues" dxfId="888" priority="21" stopIfTrue="1"/>
  </conditionalFormatting>
  <conditionalFormatting sqref="D13">
    <cfRule type="duplicateValues" dxfId="887" priority="7" stopIfTrue="1"/>
  </conditionalFormatting>
  <conditionalFormatting sqref="D13">
    <cfRule type="duplicateValues" dxfId="886" priority="8" stopIfTrue="1"/>
    <cfRule type="duplicateValues" dxfId="885" priority="9" stopIfTrue="1"/>
  </conditionalFormatting>
  <conditionalFormatting sqref="D8">
    <cfRule type="duplicateValues" dxfId="884" priority="1" stopIfTrue="1"/>
  </conditionalFormatting>
  <conditionalFormatting sqref="D8">
    <cfRule type="duplicateValues" dxfId="883" priority="2" stopIfTrue="1"/>
    <cfRule type="duplicateValues" dxfId="882" priority="3" stopIfTrue="1"/>
  </conditionalFormatting>
  <printOptions horizontalCentered="1"/>
  <pageMargins left="0" right="0" top="0" bottom="0" header="0.31496062992125984" footer="0.31496062992125984"/>
  <pageSetup paperSize="120" scale="65" orientation="landscape" r:id="rId1"/>
  <colBreaks count="1" manualBreakCount="1">
    <brk id="38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B30"/>
  <sheetViews>
    <sheetView zoomScale="110" zoomScaleNormal="110" workbookViewId="0">
      <selection activeCell="J29" sqref="J29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2" style="388" customWidth="1"/>
    <col min="10" max="10" width="5.85546875" style="388" customWidth="1"/>
    <col min="11" max="11" width="6.5703125" style="388" customWidth="1"/>
    <col min="12" max="12" width="18.140625" style="388" customWidth="1"/>
    <col min="13" max="13" width="11.140625" style="388" customWidth="1"/>
    <col min="14" max="14" width="6.7109375" style="388" customWidth="1"/>
    <col min="15" max="15" width="3.42578125" style="388" customWidth="1"/>
    <col min="16" max="16" width="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6.28515625" style="388" customWidth="1"/>
    <col min="23" max="23" width="3.5703125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.570312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2044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676" t="s">
        <v>1238</v>
      </c>
      <c r="F4" s="676"/>
      <c r="G4" s="676"/>
      <c r="H4" s="909" t="s">
        <v>15</v>
      </c>
      <c r="I4" s="903" t="s">
        <v>16</v>
      </c>
      <c r="J4" s="346" t="s">
        <v>17</v>
      </c>
      <c r="K4" s="347" t="s">
        <v>18</v>
      </c>
      <c r="L4" s="680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77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80" t="s">
        <v>30</v>
      </c>
      <c r="P5" s="680" t="s">
        <v>31</v>
      </c>
      <c r="Q5" s="680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81" t="s">
        <v>34</v>
      </c>
      <c r="Z5" s="681" t="s">
        <v>42</v>
      </c>
      <c r="AA5" s="681" t="s">
        <v>43</v>
      </c>
      <c r="AB5" s="350" t="s">
        <v>49</v>
      </c>
      <c r="AC5" s="451"/>
      <c r="AD5" s="451"/>
      <c r="AE5" s="452"/>
      <c r="AF5" s="464"/>
      <c r="AG5" s="678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78"/>
      <c r="AH6" s="394"/>
      <c r="AJ6" s="680"/>
      <c r="AK6" s="466"/>
      <c r="AL6" s="904"/>
    </row>
    <row r="7" spans="1:184" s="404" customFormat="1" ht="12" customHeight="1" thickTop="1">
      <c r="A7" s="359"/>
      <c r="B7" s="359"/>
      <c r="C7" s="360"/>
      <c r="D7" s="676"/>
      <c r="E7" s="359"/>
      <c r="F7" s="359"/>
      <c r="G7" s="359"/>
      <c r="H7" s="361"/>
      <c r="I7" s="361"/>
      <c r="J7" s="359"/>
      <c r="K7" s="360"/>
      <c r="L7" s="361" t="s">
        <v>1</v>
      </c>
      <c r="M7" s="676"/>
      <c r="N7" s="361"/>
      <c r="O7" s="676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76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404" customFormat="1" ht="19.5" customHeight="1">
      <c r="A8" s="373"/>
      <c r="B8" s="373"/>
      <c r="C8" s="372"/>
      <c r="D8" s="680"/>
      <c r="E8" s="373"/>
      <c r="F8" s="373"/>
      <c r="G8" s="680"/>
      <c r="H8" s="368"/>
      <c r="I8" s="368"/>
      <c r="J8" s="373"/>
      <c r="K8" s="372"/>
      <c r="L8" s="368" t="s">
        <v>210</v>
      </c>
      <c r="M8" s="377"/>
      <c r="N8" s="680"/>
      <c r="O8" s="680"/>
      <c r="P8" s="368"/>
      <c r="Q8" s="368"/>
      <c r="R8" s="372"/>
      <c r="S8" s="373"/>
      <c r="T8" s="373"/>
      <c r="U8" s="373"/>
      <c r="V8" s="373"/>
      <c r="W8" s="564"/>
      <c r="X8" s="373"/>
      <c r="Y8" s="377"/>
      <c r="Z8" s="680"/>
      <c r="AA8" s="378"/>
      <c r="AB8" s="354">
        <f t="shared" ref="AB8" si="0">S8/AI8+AJ8</f>
        <v>60</v>
      </c>
      <c r="AC8" s="354" t="e">
        <f>AB8+#REF!</f>
        <v>#REF!</v>
      </c>
      <c r="AD8" s="364" t="e">
        <f t="shared" ref="AD8" si="1">(8+(AC8/60))</f>
        <v>#REF!</v>
      </c>
      <c r="AE8" s="365" t="e">
        <f t="shared" ref="AE8" si="2">FLOOR(AD8,1)</f>
        <v>#REF!</v>
      </c>
      <c r="AF8" s="364" t="e">
        <f t="shared" ref="AF8" si="3">(AE8+((AD8-AE8)*60*0.01))</f>
        <v>#REF!</v>
      </c>
      <c r="AG8" s="379"/>
      <c r="AH8" s="401"/>
      <c r="AI8" s="281">
        <v>35</v>
      </c>
      <c r="AJ8" s="281">
        <v>60</v>
      </c>
      <c r="AK8" s="396"/>
      <c r="AL8" s="401"/>
    </row>
    <row r="9" spans="1:184" s="404" customFormat="1">
      <c r="A9" s="373"/>
      <c r="B9" s="373"/>
      <c r="C9" s="372"/>
      <c r="D9" s="380"/>
      <c r="E9" s="380"/>
      <c r="F9" s="380"/>
      <c r="G9" s="380"/>
      <c r="H9" s="381"/>
      <c r="I9" s="381"/>
      <c r="J9" s="373"/>
      <c r="K9" s="372"/>
      <c r="L9" s="381"/>
      <c r="M9" s="381"/>
      <c r="N9" s="381"/>
      <c r="O9" s="402"/>
      <c r="P9" s="383"/>
      <c r="Q9" s="383"/>
      <c r="R9" s="372"/>
      <c r="S9" s="373"/>
      <c r="T9" s="384"/>
      <c r="U9" s="373"/>
      <c r="V9" s="373"/>
      <c r="W9" s="373"/>
      <c r="X9" s="380"/>
      <c r="Y9" s="381"/>
      <c r="Z9" s="385"/>
      <c r="AA9" s="382"/>
      <c r="AB9" s="386"/>
      <c r="AC9" s="386"/>
      <c r="AD9" s="379"/>
      <c r="AE9" s="387"/>
      <c r="AF9" s="379"/>
      <c r="AG9" s="401"/>
      <c r="AH9" s="403"/>
      <c r="AI9" s="396"/>
      <c r="AJ9" s="396"/>
      <c r="AK9" s="396"/>
      <c r="AL9" s="401"/>
    </row>
    <row r="10" spans="1:184" s="404" customFormat="1">
      <c r="A10" s="373"/>
      <c r="B10" s="373"/>
      <c r="C10" s="372"/>
      <c r="D10" s="380"/>
      <c r="E10" s="380"/>
      <c r="F10" s="380"/>
      <c r="G10" s="380"/>
      <c r="H10" s="381"/>
      <c r="I10" s="381"/>
      <c r="J10" s="373"/>
      <c r="K10" s="372"/>
      <c r="L10" s="381"/>
      <c r="M10" s="381"/>
      <c r="N10" s="381"/>
      <c r="O10" s="402"/>
      <c r="P10" s="383"/>
      <c r="Q10" s="383"/>
      <c r="R10" s="372"/>
      <c r="S10" s="373"/>
      <c r="T10" s="384"/>
      <c r="U10" s="373"/>
      <c r="V10" s="373"/>
      <c r="W10" s="373"/>
      <c r="X10" s="380"/>
      <c r="Y10" s="381"/>
      <c r="Z10" s="385"/>
      <c r="AA10" s="382"/>
      <c r="AB10" s="386"/>
      <c r="AC10" s="386"/>
      <c r="AD10" s="379"/>
      <c r="AE10" s="387"/>
      <c r="AF10" s="379"/>
      <c r="AG10" s="401"/>
      <c r="AH10" s="403"/>
      <c r="AI10" s="396"/>
      <c r="AJ10" s="396"/>
      <c r="AK10" s="396"/>
      <c r="AL10" s="401"/>
    </row>
    <row r="11" spans="1:184" s="404" customFormat="1">
      <c r="A11" s="373"/>
      <c r="B11" s="373"/>
      <c r="C11" s="372"/>
      <c r="D11" s="680"/>
      <c r="E11" s="373"/>
      <c r="F11" s="373"/>
      <c r="G11" s="373"/>
      <c r="H11" s="368"/>
      <c r="I11" s="368"/>
      <c r="J11" s="373">
        <f>SUM(J7:J10)</f>
        <v>0</v>
      </c>
      <c r="K11" s="372"/>
      <c r="L11" s="368"/>
      <c r="M11" s="680"/>
      <c r="N11" s="368"/>
      <c r="O11" s="680"/>
      <c r="P11" s="368"/>
      <c r="Q11" s="368"/>
      <c r="R11" s="372"/>
      <c r="S11" s="373">
        <f>SUM(S7:S10)</f>
        <v>0</v>
      </c>
      <c r="T11" s="373"/>
      <c r="U11" s="373"/>
      <c r="V11" s="373"/>
      <c r="W11" s="373"/>
      <c r="X11" s="373"/>
      <c r="Y11" s="377"/>
      <c r="Z11" s="680"/>
      <c r="AA11" s="378"/>
      <c r="AB11" s="386">
        <f>SUM(AB7:AB10)</f>
        <v>60</v>
      </c>
      <c r="AC11" s="386"/>
      <c r="AD11" s="379"/>
      <c r="AE11" s="387"/>
      <c r="AF11" s="386">
        <f>AB11/60</f>
        <v>1</v>
      </c>
      <c r="AG11" s="379"/>
      <c r="AH11" s="405"/>
      <c r="AI11" s="426"/>
      <c r="AJ11" s="402"/>
      <c r="AK11" s="402"/>
      <c r="AL11" s="389"/>
      <c r="GB11" s="470"/>
    </row>
    <row r="12" spans="1:184">
      <c r="A12" s="679"/>
      <c r="B12" s="679"/>
      <c r="L12" s="471"/>
      <c r="M12" s="391"/>
      <c r="N12" s="391"/>
      <c r="O12" s="391"/>
      <c r="P12" s="391"/>
      <c r="Q12" s="391"/>
      <c r="R12" s="391"/>
      <c r="S12" s="391"/>
      <c r="T12" s="391"/>
      <c r="U12" s="391"/>
      <c r="V12" s="391"/>
      <c r="W12" s="391"/>
      <c r="Y12" s="679"/>
      <c r="Z12" s="679"/>
      <c r="AA12" s="679"/>
      <c r="AJ12" s="346"/>
      <c r="AK12" s="427"/>
    </row>
    <row r="13" spans="1:184">
      <c r="S13" s="346"/>
      <c r="T13" s="346"/>
      <c r="U13" s="346"/>
      <c r="V13" s="472"/>
      <c r="W13" s="472"/>
      <c r="Z13" s="640" t="s">
        <v>1645</v>
      </c>
      <c r="AJ13" s="346"/>
      <c r="AK13" s="427"/>
    </row>
    <row r="14" spans="1:184">
      <c r="I14" s="431" t="s">
        <v>455</v>
      </c>
      <c r="R14" s="431" t="s">
        <v>457</v>
      </c>
      <c r="AJ14" s="346"/>
      <c r="AK14" s="427"/>
      <c r="AM14" s="346"/>
      <c r="AN14" s="346"/>
    </row>
    <row r="15" spans="1:184" s="679" customFormat="1">
      <c r="I15" s="906"/>
      <c r="J15" s="906"/>
      <c r="R15" s="906" t="s">
        <v>61</v>
      </c>
      <c r="S15" s="906"/>
      <c r="T15" s="906"/>
      <c r="U15" s="906"/>
      <c r="V15" s="906"/>
      <c r="W15" s="906"/>
      <c r="X15" s="906"/>
      <c r="Y15" s="473"/>
      <c r="Z15" s="473"/>
      <c r="AA15" s="473"/>
      <c r="AH15" s="447"/>
      <c r="AJ15" s="441"/>
      <c r="AK15" s="427"/>
      <c r="AL15" s="441"/>
      <c r="AM15" s="441"/>
    </row>
    <row r="16" spans="1:184">
      <c r="A16" s="431"/>
      <c r="B16" s="431"/>
      <c r="C16" s="431"/>
      <c r="I16" s="431" t="s">
        <v>456</v>
      </c>
      <c r="M16" s="431"/>
      <c r="T16" s="431"/>
      <c r="AJ16" s="346"/>
      <c r="AK16" s="427"/>
      <c r="AM16" s="346"/>
      <c r="AN16" s="346"/>
    </row>
    <row r="17" spans="34:37">
      <c r="AJ17" s="346"/>
      <c r="AK17" s="427"/>
    </row>
    <row r="18" spans="34:37">
      <c r="AJ18" s="346"/>
      <c r="AK18" s="427"/>
    </row>
    <row r="19" spans="34:37">
      <c r="AJ19" s="346"/>
      <c r="AK19" s="427"/>
    </row>
    <row r="20" spans="34:37">
      <c r="AJ20" s="346"/>
      <c r="AK20" s="427"/>
    </row>
    <row r="24" spans="34:37">
      <c r="AK24" s="679"/>
    </row>
    <row r="25" spans="34:37">
      <c r="AH25" s="388"/>
    </row>
    <row r="26" spans="34:37">
      <c r="AH26" s="388"/>
    </row>
    <row r="27" spans="34:37">
      <c r="AH27" s="388"/>
    </row>
    <row r="28" spans="34:37">
      <c r="AH28" s="388"/>
    </row>
    <row r="29" spans="34:37">
      <c r="AH29" s="388"/>
    </row>
    <row r="30" spans="34:37">
      <c r="AH30" s="388"/>
    </row>
  </sheetData>
  <mergeCells count="8">
    <mergeCell ref="AL5:AL7"/>
    <mergeCell ref="I15:J15"/>
    <mergeCell ref="R15:X15"/>
    <mergeCell ref="A2:AA2"/>
    <mergeCell ref="H4:H5"/>
    <mergeCell ref="I4:I5"/>
    <mergeCell ref="O4:Q4"/>
    <mergeCell ref="Z4:AA4"/>
  </mergeCells>
  <conditionalFormatting sqref="AY9:AZ10 BH9:BH10 AP9:AS10 AA9:AA10 AG9:AG10">
    <cfRule type="duplicateValues" dxfId="881" priority="9" stopIfTrue="1"/>
  </conditionalFormatting>
  <conditionalFormatting sqref="AY9:AZ10 BH9:BH10 AP9:AS10 AA9:AA10 AG9:AG10">
    <cfRule type="duplicateValues" dxfId="880" priority="7" stopIfTrue="1"/>
    <cfRule type="duplicateValues" dxfId="879" priority="8" stopIfTrue="1"/>
  </conditionalFormatting>
  <conditionalFormatting sqref="BI9:BI10">
    <cfRule type="duplicateValues" dxfId="878" priority="6" stopIfTrue="1"/>
  </conditionalFormatting>
  <conditionalFormatting sqref="BI9:BI10">
    <cfRule type="duplicateValues" dxfId="877" priority="4" stopIfTrue="1"/>
    <cfRule type="duplicateValues" dxfId="876" priority="5" stopIfTrue="1"/>
  </conditionalFormatting>
  <conditionalFormatting sqref="D8">
    <cfRule type="duplicateValues" dxfId="875" priority="3" stopIfTrue="1"/>
  </conditionalFormatting>
  <conditionalFormatting sqref="D8">
    <cfRule type="duplicateValues" dxfId="874" priority="1" stopIfTrue="1"/>
    <cfRule type="duplicateValues" dxfId="873" priority="2" stopIfTrue="1"/>
  </conditionalFormatting>
  <printOptions horizontalCentered="1"/>
  <pageMargins left="0" right="0" top="0" bottom="0" header="0.31496062992125984" footer="0.31496062992125984"/>
  <pageSetup paperSize="122" scale="60" orientation="landscape" r:id="rId1"/>
  <colBreaks count="1" manualBreakCount="1">
    <brk id="38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51"/>
  <sheetViews>
    <sheetView zoomScale="110" zoomScaleNormal="110" workbookViewId="0">
      <selection activeCell="E24" sqref="E24"/>
    </sheetView>
  </sheetViews>
  <sheetFormatPr defaultRowHeight="18"/>
  <cols>
    <col min="1" max="1" width="9.42578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7.85546875" style="388" customWidth="1"/>
    <col min="9" max="9" width="27.140625" style="388" customWidth="1"/>
    <col min="10" max="10" width="5.85546875" style="388" customWidth="1"/>
    <col min="11" max="11" width="6.5703125" style="388" customWidth="1"/>
    <col min="12" max="12" width="17.7109375" style="388" customWidth="1"/>
    <col min="13" max="13" width="9.140625" style="388" customWidth="1"/>
    <col min="14" max="14" width="9.5703125" style="388" customWidth="1"/>
    <col min="15" max="15" width="3.42578125" style="388" customWidth="1"/>
    <col min="16" max="17" width="6.1406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7.28515625" style="388" customWidth="1"/>
    <col min="23" max="23" width="3.5703125" style="388" hidden="1" customWidth="1"/>
    <col min="24" max="24" width="4.85546875" style="388" customWidth="1"/>
    <col min="25" max="25" width="18.57031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5.7109375" style="431" customWidth="1"/>
    <col min="35" max="35" width="4.7109375" style="388" customWidth="1"/>
    <col min="36" max="37" width="4.140625" style="388" customWidth="1"/>
    <col min="38" max="38" width="53.8554687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2152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702" t="s">
        <v>1238</v>
      </c>
      <c r="F4" s="702"/>
      <c r="G4" s="702"/>
      <c r="H4" s="909" t="s">
        <v>15</v>
      </c>
      <c r="I4" s="903" t="s">
        <v>16</v>
      </c>
      <c r="J4" s="346" t="s">
        <v>17</v>
      </c>
      <c r="K4" s="347" t="s">
        <v>18</v>
      </c>
      <c r="L4" s="706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703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706" t="s">
        <v>30</v>
      </c>
      <c r="P5" s="706" t="s">
        <v>31</v>
      </c>
      <c r="Q5" s="706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707" t="s">
        <v>34</v>
      </c>
      <c r="Z5" s="707" t="s">
        <v>42</v>
      </c>
      <c r="AA5" s="707" t="s">
        <v>43</v>
      </c>
      <c r="AB5" s="350" t="s">
        <v>49</v>
      </c>
      <c r="AC5" s="451"/>
      <c r="AD5" s="451"/>
      <c r="AE5" s="452"/>
      <c r="AF5" s="464"/>
      <c r="AG5" s="704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704"/>
      <c r="AH6" s="394"/>
      <c r="AJ6" s="706"/>
      <c r="AK6" s="466"/>
      <c r="AL6" s="904"/>
    </row>
    <row r="7" spans="1:38" s="404" customFormat="1" ht="12" customHeight="1" thickTop="1">
      <c r="A7" s="359"/>
      <c r="B7" s="359"/>
      <c r="C7" s="360"/>
      <c r="D7" s="702"/>
      <c r="E7" s="359"/>
      <c r="F7" s="359"/>
      <c r="G7" s="359"/>
      <c r="H7" s="361"/>
      <c r="I7" s="361"/>
      <c r="J7" s="359"/>
      <c r="K7" s="360"/>
      <c r="L7" s="361" t="s">
        <v>1</v>
      </c>
      <c r="M7" s="702"/>
      <c r="N7" s="361"/>
      <c r="O7" s="702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702"/>
      <c r="AA7" s="363"/>
      <c r="AB7" s="354">
        <f>S7/AI7+AJ7</f>
        <v>0</v>
      </c>
      <c r="AC7" s="354">
        <f>AB7+AC6</f>
        <v>0</v>
      </c>
      <c r="AD7" s="364">
        <f>(9+(AC7/60))</f>
        <v>9</v>
      </c>
      <c r="AE7" s="365">
        <f>FLOOR(AD7,1)</f>
        <v>9</v>
      </c>
      <c r="AF7" s="364">
        <f>(AE7+((AD7-AE7)*60*0.01))</f>
        <v>9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57" customFormat="1" ht="16.5" customHeight="1">
      <c r="A8" s="256" t="s">
        <v>1852</v>
      </c>
      <c r="B8" s="334">
        <v>43736</v>
      </c>
      <c r="C8" s="339" t="str">
        <f>"*"&amp;D8&amp;"*"</f>
        <v>*PDR1910-0303*</v>
      </c>
      <c r="D8" s="505" t="s">
        <v>2180</v>
      </c>
      <c r="E8" s="256" t="s">
        <v>2181</v>
      </c>
      <c r="F8" s="256"/>
      <c r="G8" s="566" t="s">
        <v>2182</v>
      </c>
      <c r="H8" s="501" t="s">
        <v>1753</v>
      </c>
      <c r="I8" s="567" t="s">
        <v>2183</v>
      </c>
      <c r="J8" s="613">
        <v>1000</v>
      </c>
      <c r="K8" s="334">
        <v>22930</v>
      </c>
      <c r="L8" s="501" t="s">
        <v>2184</v>
      </c>
      <c r="M8" s="501" t="s">
        <v>2185</v>
      </c>
      <c r="N8" s="505" t="s">
        <v>2186</v>
      </c>
      <c r="O8" s="505" t="s">
        <v>1181</v>
      </c>
      <c r="P8" s="567" t="s">
        <v>2189</v>
      </c>
      <c r="Q8" s="567"/>
      <c r="R8" s="334">
        <v>43741</v>
      </c>
      <c r="S8" s="256">
        <v>1000</v>
      </c>
      <c r="T8" s="256"/>
      <c r="U8" s="256" t="s">
        <v>2187</v>
      </c>
      <c r="V8" s="543">
        <v>980</v>
      </c>
      <c r="W8" s="568"/>
      <c r="X8" s="569" t="s">
        <v>1503</v>
      </c>
      <c r="Y8" s="501" t="s">
        <v>81</v>
      </c>
      <c r="Z8" s="505">
        <v>460</v>
      </c>
      <c r="AA8" s="570">
        <v>1507</v>
      </c>
      <c r="AB8" s="354">
        <f t="shared" ref="AB8:AB29" si="0">S8/AI8+AJ8</f>
        <v>35</v>
      </c>
      <c r="AC8" s="354">
        <f t="shared" ref="AC8:AC29" si="1">AB8+AC7</f>
        <v>35</v>
      </c>
      <c r="AD8" s="364">
        <f t="shared" ref="AD8:AD29" si="2">(9+(AC8/60))</f>
        <v>9.5833333333333339</v>
      </c>
      <c r="AE8" s="365">
        <f t="shared" ref="AE8:AE29" si="3">FLOOR(AD8,1)</f>
        <v>9</v>
      </c>
      <c r="AF8" s="364">
        <f t="shared" ref="AF8:AF29" si="4">(AE8+((AD8-AE8)*60*0.01))</f>
        <v>9.35</v>
      </c>
      <c r="AG8" s="571" t="s">
        <v>1391</v>
      </c>
      <c r="AH8" s="723" t="s">
        <v>2188</v>
      </c>
      <c r="AI8" s="506">
        <v>50</v>
      </c>
      <c r="AJ8" s="506">
        <v>15</v>
      </c>
      <c r="AK8" s="506">
        <v>20</v>
      </c>
      <c r="AL8" s="506">
        <v>0</v>
      </c>
    </row>
    <row r="9" spans="1:38" s="284" customFormat="1" ht="15" customHeight="1">
      <c r="A9" s="246">
        <v>10</v>
      </c>
      <c r="B9" s="247">
        <v>43740</v>
      </c>
      <c r="C9" s="330" t="str">
        <f>"*"&amp;D9&amp;"*"</f>
        <v>*PDR1910-0377*</v>
      </c>
      <c r="D9" s="592" t="s">
        <v>2124</v>
      </c>
      <c r="E9" s="246" t="s">
        <v>2125</v>
      </c>
      <c r="F9" s="246"/>
      <c r="G9" s="498" t="s">
        <v>2126</v>
      </c>
      <c r="H9" s="250" t="s">
        <v>2127</v>
      </c>
      <c r="I9" s="248" t="s">
        <v>2128</v>
      </c>
      <c r="J9" s="611">
        <v>2000</v>
      </c>
      <c r="K9" s="247">
        <v>22927</v>
      </c>
      <c r="L9" s="250" t="s">
        <v>2129</v>
      </c>
      <c r="M9" s="250" t="s">
        <v>2130</v>
      </c>
      <c r="N9" s="592" t="s">
        <v>1152</v>
      </c>
      <c r="O9" s="592" t="s">
        <v>1181</v>
      </c>
      <c r="P9" s="247"/>
      <c r="Q9" s="248"/>
      <c r="R9" s="247">
        <v>43742</v>
      </c>
      <c r="S9" s="246">
        <v>4000</v>
      </c>
      <c r="T9" s="246"/>
      <c r="U9" s="246" t="s">
        <v>2371</v>
      </c>
      <c r="V9" s="543">
        <v>2000</v>
      </c>
      <c r="W9" s="249"/>
      <c r="X9" s="503" t="s">
        <v>1496</v>
      </c>
      <c r="Y9" s="500" t="s">
        <v>2131</v>
      </c>
      <c r="Z9" s="592">
        <v>557</v>
      </c>
      <c r="AA9" s="251">
        <v>1877</v>
      </c>
      <c r="AB9" s="354">
        <f t="shared" si="0"/>
        <v>95</v>
      </c>
      <c r="AC9" s="354">
        <f t="shared" si="1"/>
        <v>130</v>
      </c>
      <c r="AD9" s="364">
        <f t="shared" si="2"/>
        <v>11.166666666666666</v>
      </c>
      <c r="AE9" s="365">
        <f t="shared" si="3"/>
        <v>11</v>
      </c>
      <c r="AF9" s="364">
        <f t="shared" si="4"/>
        <v>11.1</v>
      </c>
      <c r="AG9" s="245" t="s">
        <v>1391</v>
      </c>
      <c r="AH9" s="282" t="s">
        <v>65</v>
      </c>
      <c r="AI9" s="281">
        <v>50</v>
      </c>
      <c r="AJ9" s="281">
        <v>15</v>
      </c>
      <c r="AK9" s="281">
        <v>10</v>
      </c>
      <c r="AL9" s="281">
        <v>0</v>
      </c>
    </row>
    <row r="10" spans="1:38" s="284" customFormat="1" ht="15" customHeight="1">
      <c r="A10" s="246">
        <v>20</v>
      </c>
      <c r="B10" s="247">
        <v>43742</v>
      </c>
      <c r="C10" s="330" t="str">
        <f t="shared" ref="C10:C28" si="5">"*"&amp;D10&amp;"*"</f>
        <v>*PDR1910-0446*</v>
      </c>
      <c r="D10" s="592" t="s">
        <v>2270</v>
      </c>
      <c r="E10" s="246" t="s">
        <v>2261</v>
      </c>
      <c r="F10" s="246"/>
      <c r="G10" s="498" t="s">
        <v>2269</v>
      </c>
      <c r="H10" s="250" t="s">
        <v>1753</v>
      </c>
      <c r="I10" s="248" t="s">
        <v>2268</v>
      </c>
      <c r="J10" s="611">
        <v>400</v>
      </c>
      <c r="K10" s="247">
        <v>22926</v>
      </c>
      <c r="L10" s="250" t="s">
        <v>1258</v>
      </c>
      <c r="M10" s="250" t="s">
        <v>2267</v>
      </c>
      <c r="N10" s="592"/>
      <c r="O10" s="593"/>
      <c r="P10" s="592"/>
      <c r="Q10" s="247">
        <v>43743</v>
      </c>
      <c r="R10" s="247">
        <v>43743</v>
      </c>
      <c r="S10" s="246">
        <v>400</v>
      </c>
      <c r="T10" s="246"/>
      <c r="U10" s="246" t="s">
        <v>2372</v>
      </c>
      <c r="V10" s="543">
        <v>400</v>
      </c>
      <c r="W10" s="249"/>
      <c r="X10" s="503" t="s">
        <v>1503</v>
      </c>
      <c r="Y10" s="250" t="s">
        <v>2257</v>
      </c>
      <c r="Z10" s="592">
        <v>386</v>
      </c>
      <c r="AA10" s="251">
        <v>1587</v>
      </c>
      <c r="AB10" s="354">
        <f t="shared" si="0"/>
        <v>23</v>
      </c>
      <c r="AC10" s="354">
        <f t="shared" si="1"/>
        <v>153</v>
      </c>
      <c r="AD10" s="364">
        <f t="shared" si="2"/>
        <v>11.55</v>
      </c>
      <c r="AE10" s="365">
        <f t="shared" si="3"/>
        <v>11</v>
      </c>
      <c r="AF10" s="364">
        <f t="shared" si="4"/>
        <v>11.33</v>
      </c>
      <c r="AG10" s="245" t="s">
        <v>1243</v>
      </c>
      <c r="AH10" s="282" t="s">
        <v>2</v>
      </c>
      <c r="AI10" s="281">
        <v>50</v>
      </c>
      <c r="AJ10" s="281">
        <v>15</v>
      </c>
      <c r="AK10" s="281">
        <v>20</v>
      </c>
      <c r="AL10" s="281">
        <v>0</v>
      </c>
    </row>
    <row r="11" spans="1:38" s="284" customFormat="1" ht="15" customHeight="1">
      <c r="A11" s="246">
        <v>80</v>
      </c>
      <c r="B11" s="247">
        <v>43742</v>
      </c>
      <c r="C11" s="330" t="str">
        <f>"*"&amp;D11&amp;"*"</f>
        <v>*PDR1910-0462*</v>
      </c>
      <c r="D11" s="592" t="s">
        <v>2198</v>
      </c>
      <c r="E11" s="246" t="s">
        <v>2197</v>
      </c>
      <c r="F11" s="246"/>
      <c r="G11" s="498" t="s">
        <v>2196</v>
      </c>
      <c r="H11" s="250" t="s">
        <v>2195</v>
      </c>
      <c r="I11" s="248" t="s">
        <v>1147</v>
      </c>
      <c r="J11" s="611">
        <v>300</v>
      </c>
      <c r="K11" s="247">
        <v>22927</v>
      </c>
      <c r="L11" s="250" t="s">
        <v>2194</v>
      </c>
      <c r="M11" s="250" t="s">
        <v>2193</v>
      </c>
      <c r="N11" s="592" t="s">
        <v>1386</v>
      </c>
      <c r="O11" s="592" t="s">
        <v>1181</v>
      </c>
      <c r="P11" s="592"/>
      <c r="Q11" s="248" t="s">
        <v>366</v>
      </c>
      <c r="R11" s="247">
        <v>43743</v>
      </c>
      <c r="S11" s="246">
        <v>300</v>
      </c>
      <c r="T11" s="246"/>
      <c r="U11" s="246" t="s">
        <v>2375</v>
      </c>
      <c r="V11" s="543">
        <v>300</v>
      </c>
      <c r="W11" s="249"/>
      <c r="X11" s="503" t="s">
        <v>2192</v>
      </c>
      <c r="Y11" s="500" t="s">
        <v>105</v>
      </c>
      <c r="Z11" s="592">
        <v>852</v>
      </c>
      <c r="AA11" s="251">
        <v>1807</v>
      </c>
      <c r="AB11" s="354">
        <f t="shared" si="0"/>
        <v>56</v>
      </c>
      <c r="AC11" s="354">
        <f t="shared" si="1"/>
        <v>209</v>
      </c>
      <c r="AD11" s="364">
        <f t="shared" si="2"/>
        <v>12.483333333333334</v>
      </c>
      <c r="AE11" s="365">
        <f t="shared" si="3"/>
        <v>12</v>
      </c>
      <c r="AF11" s="364">
        <f t="shared" si="4"/>
        <v>12.290000000000001</v>
      </c>
      <c r="AG11" s="245" t="s">
        <v>1391</v>
      </c>
      <c r="AH11" s="282" t="s">
        <v>65</v>
      </c>
      <c r="AI11" s="281">
        <v>50</v>
      </c>
      <c r="AJ11" s="281">
        <v>50</v>
      </c>
      <c r="AK11" s="281">
        <v>10</v>
      </c>
      <c r="AL11" s="281" t="s">
        <v>1863</v>
      </c>
    </row>
    <row r="12" spans="1:38" s="284" customFormat="1" ht="15" customHeight="1">
      <c r="A12" s="246">
        <v>90</v>
      </c>
      <c r="B12" s="247">
        <v>43743</v>
      </c>
      <c r="C12" s="330" t="str">
        <f>"*"&amp;D12&amp;"*"</f>
        <v>*PDR1910-0527*</v>
      </c>
      <c r="D12" s="592" t="s">
        <v>2347</v>
      </c>
      <c r="E12" s="246" t="s">
        <v>2348</v>
      </c>
      <c r="F12" s="246"/>
      <c r="G12" s="498" t="s">
        <v>2196</v>
      </c>
      <c r="H12" s="250" t="s">
        <v>2195</v>
      </c>
      <c r="I12" s="248" t="s">
        <v>1147</v>
      </c>
      <c r="J12" s="611">
        <v>300</v>
      </c>
      <c r="K12" s="247">
        <v>22930</v>
      </c>
      <c r="L12" s="250" t="s">
        <v>2194</v>
      </c>
      <c r="M12" s="250" t="s">
        <v>2193</v>
      </c>
      <c r="N12" s="592" t="s">
        <v>1386</v>
      </c>
      <c r="O12" s="592" t="s">
        <v>1181</v>
      </c>
      <c r="P12" s="592"/>
      <c r="Q12" s="593"/>
      <c r="R12" s="247">
        <v>43745</v>
      </c>
      <c r="S12" s="246">
        <v>300</v>
      </c>
      <c r="T12" s="246"/>
      <c r="U12" s="246" t="s">
        <v>2376</v>
      </c>
      <c r="V12" s="543">
        <v>300</v>
      </c>
      <c r="W12" s="249"/>
      <c r="X12" s="503" t="s">
        <v>2192</v>
      </c>
      <c r="Y12" s="500" t="s">
        <v>105</v>
      </c>
      <c r="Z12" s="592">
        <v>852</v>
      </c>
      <c r="AA12" s="251">
        <v>1807</v>
      </c>
      <c r="AB12" s="354">
        <f t="shared" si="0"/>
        <v>6</v>
      </c>
      <c r="AC12" s="354">
        <f t="shared" si="1"/>
        <v>215</v>
      </c>
      <c r="AD12" s="364">
        <f t="shared" si="2"/>
        <v>12.583333333333334</v>
      </c>
      <c r="AE12" s="365">
        <f t="shared" si="3"/>
        <v>12</v>
      </c>
      <c r="AF12" s="364">
        <f t="shared" si="4"/>
        <v>12.35</v>
      </c>
      <c r="AG12" s="245" t="s">
        <v>1391</v>
      </c>
      <c r="AH12" s="282" t="s">
        <v>65</v>
      </c>
      <c r="AI12" s="281">
        <v>50</v>
      </c>
      <c r="AJ12" s="281"/>
      <c r="AK12" s="281">
        <v>10</v>
      </c>
      <c r="AL12" s="281" t="s">
        <v>1863</v>
      </c>
    </row>
    <row r="13" spans="1:38" s="284" customFormat="1" ht="15" customHeight="1">
      <c r="A13" s="246">
        <v>30</v>
      </c>
      <c r="B13" s="247">
        <v>43742</v>
      </c>
      <c r="C13" s="330" t="str">
        <f t="shared" si="5"/>
        <v>*PDR1910-0447*</v>
      </c>
      <c r="D13" s="592" t="s">
        <v>2266</v>
      </c>
      <c r="E13" s="246" t="s">
        <v>2261</v>
      </c>
      <c r="F13" s="246"/>
      <c r="G13" s="498" t="s">
        <v>2265</v>
      </c>
      <c r="H13" s="250" t="s">
        <v>1753</v>
      </c>
      <c r="I13" s="248" t="s">
        <v>2264</v>
      </c>
      <c r="J13" s="611">
        <v>400</v>
      </c>
      <c r="K13" s="247">
        <v>22926</v>
      </c>
      <c r="L13" s="250" t="s">
        <v>1258</v>
      </c>
      <c r="M13" s="250" t="s">
        <v>2263</v>
      </c>
      <c r="N13" s="592"/>
      <c r="O13" s="593" t="s">
        <v>1916</v>
      </c>
      <c r="P13" s="592"/>
      <c r="Q13" s="247">
        <v>43743</v>
      </c>
      <c r="R13" s="247">
        <v>43743</v>
      </c>
      <c r="S13" s="246">
        <v>400</v>
      </c>
      <c r="T13" s="246"/>
      <c r="U13" s="246" t="s">
        <v>2372</v>
      </c>
      <c r="V13" s="246" t="s">
        <v>1181</v>
      </c>
      <c r="W13" s="249"/>
      <c r="X13" s="503" t="s">
        <v>1503</v>
      </c>
      <c r="Y13" s="250" t="s">
        <v>2257</v>
      </c>
      <c r="Z13" s="592">
        <v>368</v>
      </c>
      <c r="AA13" s="251">
        <v>1811</v>
      </c>
      <c r="AB13" s="354">
        <f t="shared" si="0"/>
        <v>23</v>
      </c>
      <c r="AC13" s="354">
        <f t="shared" si="1"/>
        <v>238</v>
      </c>
      <c r="AD13" s="364">
        <f t="shared" si="2"/>
        <v>12.966666666666667</v>
      </c>
      <c r="AE13" s="365">
        <f t="shared" si="3"/>
        <v>12</v>
      </c>
      <c r="AF13" s="364">
        <f t="shared" si="4"/>
        <v>12.58</v>
      </c>
      <c r="AG13" s="245" t="s">
        <v>1243</v>
      </c>
      <c r="AH13" s="282" t="s">
        <v>2</v>
      </c>
      <c r="AI13" s="281">
        <v>50</v>
      </c>
      <c r="AJ13" s="281">
        <v>15</v>
      </c>
      <c r="AK13" s="281">
        <v>20</v>
      </c>
      <c r="AL13" s="281">
        <v>0</v>
      </c>
    </row>
    <row r="14" spans="1:38" s="284" customFormat="1" ht="15" customHeight="1">
      <c r="A14" s="246">
        <v>40</v>
      </c>
      <c r="B14" s="247">
        <v>43742</v>
      </c>
      <c r="C14" s="330" t="str">
        <f t="shared" si="5"/>
        <v>*PDR1910-0448*</v>
      </c>
      <c r="D14" s="592" t="s">
        <v>2262</v>
      </c>
      <c r="E14" s="246" t="s">
        <v>2261</v>
      </c>
      <c r="F14" s="246"/>
      <c r="G14" s="498" t="s">
        <v>2260</v>
      </c>
      <c r="H14" s="250" t="s">
        <v>1753</v>
      </c>
      <c r="I14" s="248" t="s">
        <v>2259</v>
      </c>
      <c r="J14" s="611">
        <v>400</v>
      </c>
      <c r="K14" s="247">
        <v>22926</v>
      </c>
      <c r="L14" s="250" t="s">
        <v>1258</v>
      </c>
      <c r="M14" s="250" t="s">
        <v>2258</v>
      </c>
      <c r="N14" s="592"/>
      <c r="O14" s="593" t="s">
        <v>1916</v>
      </c>
      <c r="P14" s="592"/>
      <c r="Q14" s="247">
        <v>43743</v>
      </c>
      <c r="R14" s="247">
        <v>43743</v>
      </c>
      <c r="S14" s="246">
        <v>400</v>
      </c>
      <c r="T14" s="246"/>
      <c r="U14" s="246" t="s">
        <v>2373</v>
      </c>
      <c r="V14" s="246" t="s">
        <v>1181</v>
      </c>
      <c r="W14" s="249"/>
      <c r="X14" s="503" t="s">
        <v>1503</v>
      </c>
      <c r="Y14" s="250" t="s">
        <v>2257</v>
      </c>
      <c r="Z14" s="592">
        <v>366</v>
      </c>
      <c r="AA14" s="251">
        <v>1621</v>
      </c>
      <c r="AB14" s="354">
        <f t="shared" si="0"/>
        <v>23</v>
      </c>
      <c r="AC14" s="354">
        <f t="shared" si="1"/>
        <v>261</v>
      </c>
      <c r="AD14" s="364">
        <f t="shared" si="2"/>
        <v>13.35</v>
      </c>
      <c r="AE14" s="365">
        <f t="shared" si="3"/>
        <v>13</v>
      </c>
      <c r="AF14" s="364">
        <f t="shared" si="4"/>
        <v>13.209999999999999</v>
      </c>
      <c r="AG14" s="245" t="s">
        <v>1243</v>
      </c>
      <c r="AH14" s="282" t="s">
        <v>2</v>
      </c>
      <c r="AI14" s="281">
        <v>50</v>
      </c>
      <c r="AJ14" s="281">
        <v>15</v>
      </c>
      <c r="AK14" s="281">
        <v>20</v>
      </c>
      <c r="AL14" s="281">
        <v>0</v>
      </c>
    </row>
    <row r="15" spans="1:38" s="284" customFormat="1" ht="15" customHeight="1">
      <c r="A15" s="246" t="s">
        <v>66</v>
      </c>
      <c r="B15" s="247">
        <v>43742</v>
      </c>
      <c r="C15" s="330" t="str">
        <f t="shared" si="5"/>
        <v>*PDW1910-0036*</v>
      </c>
      <c r="D15" s="592" t="s">
        <v>2210</v>
      </c>
      <c r="E15" s="246" t="s">
        <v>2029</v>
      </c>
      <c r="F15" s="246"/>
      <c r="G15" s="498" t="s">
        <v>2030</v>
      </c>
      <c r="H15" s="250" t="s">
        <v>1862</v>
      </c>
      <c r="I15" s="248" t="s">
        <v>2031</v>
      </c>
      <c r="J15" s="611">
        <v>9</v>
      </c>
      <c r="K15" s="247">
        <v>43747</v>
      </c>
      <c r="L15" s="250" t="s">
        <v>1258</v>
      </c>
      <c r="M15" s="250" t="s">
        <v>2032</v>
      </c>
      <c r="N15" s="592"/>
      <c r="O15" s="592" t="s">
        <v>1181</v>
      </c>
      <c r="P15" s="592"/>
      <c r="Q15" s="709" t="s">
        <v>2209</v>
      </c>
      <c r="R15" s="247">
        <v>43743</v>
      </c>
      <c r="S15" s="246">
        <v>10</v>
      </c>
      <c r="T15" s="246"/>
      <c r="U15" s="246" t="s">
        <v>2374</v>
      </c>
      <c r="V15" s="246" t="s">
        <v>1181</v>
      </c>
      <c r="W15" s="249"/>
      <c r="X15" s="503" t="s">
        <v>1497</v>
      </c>
      <c r="Y15" s="250" t="s">
        <v>1901</v>
      </c>
      <c r="Z15" s="592">
        <v>442</v>
      </c>
      <c r="AA15" s="251">
        <v>1945</v>
      </c>
      <c r="AB15" s="354">
        <f t="shared" si="0"/>
        <v>15.2</v>
      </c>
      <c r="AC15" s="354">
        <f t="shared" si="1"/>
        <v>276.2</v>
      </c>
      <c r="AD15" s="364">
        <f t="shared" si="2"/>
        <v>13.603333333333333</v>
      </c>
      <c r="AE15" s="365">
        <f t="shared" si="3"/>
        <v>13</v>
      </c>
      <c r="AF15" s="364">
        <f t="shared" si="4"/>
        <v>13.362</v>
      </c>
      <c r="AG15" s="245" t="s">
        <v>1243</v>
      </c>
      <c r="AH15" s="282" t="s">
        <v>2</v>
      </c>
      <c r="AI15" s="281">
        <v>50</v>
      </c>
      <c r="AJ15" s="281">
        <v>15</v>
      </c>
      <c r="AK15" s="281">
        <v>20</v>
      </c>
      <c r="AL15" s="281" t="s">
        <v>2033</v>
      </c>
    </row>
    <row r="16" spans="1:38" s="284" customFormat="1" ht="15" customHeight="1">
      <c r="A16" s="246">
        <v>60</v>
      </c>
      <c r="B16" s="247">
        <v>43740</v>
      </c>
      <c r="C16" s="330" t="str">
        <f t="shared" si="5"/>
        <v>*PDR1910-0375*</v>
      </c>
      <c r="D16" s="592" t="s">
        <v>2090</v>
      </c>
      <c r="E16" s="246" t="s">
        <v>2091</v>
      </c>
      <c r="F16" s="246"/>
      <c r="G16" s="498" t="s">
        <v>2092</v>
      </c>
      <c r="H16" s="250" t="s">
        <v>2093</v>
      </c>
      <c r="I16" s="248" t="s">
        <v>2094</v>
      </c>
      <c r="J16" s="611">
        <v>1030</v>
      </c>
      <c r="K16" s="247">
        <v>22928</v>
      </c>
      <c r="L16" s="250" t="s">
        <v>2095</v>
      </c>
      <c r="M16" s="250" t="s">
        <v>2096</v>
      </c>
      <c r="N16" s="592"/>
      <c r="O16" s="592" t="s">
        <v>1181</v>
      </c>
      <c r="P16" s="248"/>
      <c r="Q16" s="248"/>
      <c r="R16" s="247">
        <v>43743</v>
      </c>
      <c r="S16" s="246">
        <v>1030</v>
      </c>
      <c r="T16" s="246"/>
      <c r="U16" s="246" t="s">
        <v>2385</v>
      </c>
      <c r="V16" s="246" t="s">
        <v>1181</v>
      </c>
      <c r="W16" s="249"/>
      <c r="X16" s="503" t="s">
        <v>1496</v>
      </c>
      <c r="Y16" s="500" t="s">
        <v>2097</v>
      </c>
      <c r="Z16" s="592">
        <v>945</v>
      </c>
      <c r="AA16" s="251">
        <v>2079</v>
      </c>
      <c r="AB16" s="354">
        <f t="shared" si="0"/>
        <v>35.6</v>
      </c>
      <c r="AC16" s="354">
        <f t="shared" si="1"/>
        <v>311.8</v>
      </c>
      <c r="AD16" s="364">
        <f t="shared" si="2"/>
        <v>14.196666666666667</v>
      </c>
      <c r="AE16" s="365">
        <f t="shared" si="3"/>
        <v>14</v>
      </c>
      <c r="AF16" s="364">
        <f t="shared" si="4"/>
        <v>14.118</v>
      </c>
      <c r="AG16" s="245" t="s">
        <v>1243</v>
      </c>
      <c r="AH16" s="282" t="s">
        <v>2</v>
      </c>
      <c r="AI16" s="281">
        <v>50</v>
      </c>
      <c r="AJ16" s="281">
        <v>15</v>
      </c>
      <c r="AK16" s="281">
        <v>10</v>
      </c>
      <c r="AL16" s="281" t="s">
        <v>2098</v>
      </c>
    </row>
    <row r="17" spans="1:184" s="284" customFormat="1" ht="15" customHeight="1">
      <c r="A17" s="246">
        <v>70</v>
      </c>
      <c r="B17" s="247">
        <v>43728</v>
      </c>
      <c r="C17" s="330" t="str">
        <f t="shared" si="5"/>
        <v>*PDR1910-0139*</v>
      </c>
      <c r="D17" s="592" t="s">
        <v>1930</v>
      </c>
      <c r="E17" s="246" t="s">
        <v>1931</v>
      </c>
      <c r="F17" s="246"/>
      <c r="G17" s="498" t="s">
        <v>1932</v>
      </c>
      <c r="H17" s="250" t="s">
        <v>1933</v>
      </c>
      <c r="I17" s="248" t="s">
        <v>1934</v>
      </c>
      <c r="J17" s="611">
        <v>300</v>
      </c>
      <c r="K17" s="247">
        <v>22928</v>
      </c>
      <c r="L17" s="250" t="s">
        <v>1660</v>
      </c>
      <c r="M17" s="250" t="s">
        <v>1935</v>
      </c>
      <c r="N17" s="592"/>
      <c r="O17" s="592" t="s">
        <v>1181</v>
      </c>
      <c r="P17" s="248"/>
      <c r="Q17" s="248"/>
      <c r="R17" s="247">
        <v>43743</v>
      </c>
      <c r="S17" s="246">
        <v>300</v>
      </c>
      <c r="T17" s="246"/>
      <c r="U17" s="246" t="s">
        <v>2368</v>
      </c>
      <c r="V17" s="246" t="s">
        <v>1181</v>
      </c>
      <c r="W17" s="249"/>
      <c r="X17" s="503" t="s">
        <v>1496</v>
      </c>
      <c r="Y17" s="500" t="s">
        <v>105</v>
      </c>
      <c r="Z17" s="592">
        <v>462</v>
      </c>
      <c r="AA17" s="251">
        <v>1847</v>
      </c>
      <c r="AB17" s="354">
        <f t="shared" si="0"/>
        <v>21</v>
      </c>
      <c r="AC17" s="354">
        <f t="shared" si="1"/>
        <v>332.8</v>
      </c>
      <c r="AD17" s="364">
        <f t="shared" si="2"/>
        <v>14.546666666666667</v>
      </c>
      <c r="AE17" s="365">
        <f t="shared" si="3"/>
        <v>14</v>
      </c>
      <c r="AF17" s="364">
        <f t="shared" si="4"/>
        <v>14.327999999999999</v>
      </c>
      <c r="AG17" s="245" t="s">
        <v>1243</v>
      </c>
      <c r="AH17" s="282" t="s">
        <v>2</v>
      </c>
      <c r="AI17" s="281">
        <v>50</v>
      </c>
      <c r="AJ17" s="281">
        <v>15</v>
      </c>
      <c r="AK17" s="281">
        <v>10</v>
      </c>
      <c r="AL17" s="281" t="s">
        <v>1936</v>
      </c>
    </row>
    <row r="18" spans="1:184" s="284" customFormat="1" ht="15" customHeight="1">
      <c r="A18" s="246">
        <v>100</v>
      </c>
      <c r="B18" s="247">
        <v>43742</v>
      </c>
      <c r="C18" s="330" t="str">
        <f t="shared" si="5"/>
        <v>*PDR1910-0474*</v>
      </c>
      <c r="D18" s="592" t="s">
        <v>2247</v>
      </c>
      <c r="E18" s="246" t="s">
        <v>2241</v>
      </c>
      <c r="F18" s="246"/>
      <c r="G18" s="498" t="s">
        <v>2246</v>
      </c>
      <c r="H18" s="250" t="s">
        <v>1657</v>
      </c>
      <c r="I18" s="248" t="s">
        <v>2245</v>
      </c>
      <c r="J18" s="611">
        <v>500</v>
      </c>
      <c r="K18" s="247">
        <v>22928</v>
      </c>
      <c r="L18" s="250" t="s">
        <v>2244</v>
      </c>
      <c r="M18" s="250" t="s">
        <v>2243</v>
      </c>
      <c r="N18" s="592"/>
      <c r="O18" s="592" t="s">
        <v>1181</v>
      </c>
      <c r="P18" s="592"/>
      <c r="Q18" s="593"/>
      <c r="R18" s="247">
        <v>43743</v>
      </c>
      <c r="S18" s="246">
        <v>500</v>
      </c>
      <c r="T18" s="246"/>
      <c r="U18" s="246" t="s">
        <v>2377</v>
      </c>
      <c r="V18" s="246" t="s">
        <v>1181</v>
      </c>
      <c r="W18" s="249"/>
      <c r="X18" s="503" t="s">
        <v>1503</v>
      </c>
      <c r="Y18" s="250" t="s">
        <v>2225</v>
      </c>
      <c r="Z18" s="592">
        <v>514</v>
      </c>
      <c r="AA18" s="251">
        <v>1461</v>
      </c>
      <c r="AB18" s="354">
        <f t="shared" si="0"/>
        <v>25</v>
      </c>
      <c r="AC18" s="354">
        <f t="shared" si="1"/>
        <v>357.8</v>
      </c>
      <c r="AD18" s="364">
        <f t="shared" si="2"/>
        <v>14.963333333333335</v>
      </c>
      <c r="AE18" s="365">
        <f t="shared" si="3"/>
        <v>14</v>
      </c>
      <c r="AF18" s="364">
        <f t="shared" si="4"/>
        <v>14.578000000000001</v>
      </c>
      <c r="AG18" s="245" t="s">
        <v>1243</v>
      </c>
      <c r="AH18" s="282" t="s">
        <v>2</v>
      </c>
      <c r="AI18" s="281">
        <v>50</v>
      </c>
      <c r="AJ18" s="281">
        <v>15</v>
      </c>
      <c r="AK18" s="281">
        <v>20</v>
      </c>
      <c r="AL18" s="281" t="s">
        <v>1658</v>
      </c>
    </row>
    <row r="19" spans="1:184" s="284" customFormat="1" ht="15" customHeight="1">
      <c r="A19" s="246">
        <v>110</v>
      </c>
      <c r="B19" s="247">
        <v>43742</v>
      </c>
      <c r="C19" s="330" t="str">
        <f t="shared" si="5"/>
        <v>*PDR1910-0480*</v>
      </c>
      <c r="D19" s="592" t="s">
        <v>2236</v>
      </c>
      <c r="E19" s="246" t="s">
        <v>2161</v>
      </c>
      <c r="F19" s="246"/>
      <c r="G19" s="498" t="s">
        <v>2235</v>
      </c>
      <c r="H19" s="250" t="s">
        <v>1657</v>
      </c>
      <c r="I19" s="248" t="s">
        <v>2234</v>
      </c>
      <c r="J19" s="611">
        <v>300</v>
      </c>
      <c r="K19" s="247">
        <v>22928</v>
      </c>
      <c r="L19" s="250" t="s">
        <v>2233</v>
      </c>
      <c r="M19" s="250" t="s">
        <v>2232</v>
      </c>
      <c r="N19" s="592"/>
      <c r="O19" s="592" t="s">
        <v>1181</v>
      </c>
      <c r="P19" s="592"/>
      <c r="Q19" s="593"/>
      <c r="R19" s="247">
        <v>43743</v>
      </c>
      <c r="S19" s="246">
        <v>300</v>
      </c>
      <c r="T19" s="246"/>
      <c r="U19" s="246" t="s">
        <v>2370</v>
      </c>
      <c r="V19" s="246" t="s">
        <v>1181</v>
      </c>
      <c r="W19" s="249"/>
      <c r="X19" s="503" t="s">
        <v>1503</v>
      </c>
      <c r="Y19" s="250" t="s">
        <v>2225</v>
      </c>
      <c r="Z19" s="592">
        <v>514</v>
      </c>
      <c r="AA19" s="251">
        <v>1461</v>
      </c>
      <c r="AB19" s="354">
        <f t="shared" si="0"/>
        <v>21</v>
      </c>
      <c r="AC19" s="354">
        <f t="shared" si="1"/>
        <v>378.8</v>
      </c>
      <c r="AD19" s="364">
        <f t="shared" si="2"/>
        <v>15.313333333333333</v>
      </c>
      <c r="AE19" s="365">
        <f t="shared" si="3"/>
        <v>15</v>
      </c>
      <c r="AF19" s="364">
        <f t="shared" si="4"/>
        <v>15.187999999999999</v>
      </c>
      <c r="AG19" s="245" t="s">
        <v>1243</v>
      </c>
      <c r="AH19" s="282" t="s">
        <v>2</v>
      </c>
      <c r="AI19" s="281">
        <v>50</v>
      </c>
      <c r="AJ19" s="281">
        <v>15</v>
      </c>
      <c r="AK19" s="281">
        <v>20</v>
      </c>
      <c r="AL19" s="281" t="s">
        <v>1658</v>
      </c>
    </row>
    <row r="20" spans="1:184" s="284" customFormat="1" ht="15" customHeight="1">
      <c r="A20" s="246">
        <v>120</v>
      </c>
      <c r="B20" s="247">
        <v>43742</v>
      </c>
      <c r="C20" s="330" t="str">
        <f t="shared" si="5"/>
        <v>*PDR1910-0475*</v>
      </c>
      <c r="D20" s="592" t="s">
        <v>2242</v>
      </c>
      <c r="E20" s="246" t="s">
        <v>2241</v>
      </c>
      <c r="F20" s="246"/>
      <c r="G20" s="498" t="s">
        <v>2240</v>
      </c>
      <c r="H20" s="250" t="s">
        <v>1657</v>
      </c>
      <c r="I20" s="248" t="s">
        <v>2239</v>
      </c>
      <c r="J20" s="611">
        <v>300</v>
      </c>
      <c r="K20" s="247">
        <v>22928</v>
      </c>
      <c r="L20" s="250" t="s">
        <v>2238</v>
      </c>
      <c r="M20" s="250" t="s">
        <v>2237</v>
      </c>
      <c r="N20" s="592"/>
      <c r="O20" s="592" t="s">
        <v>1181</v>
      </c>
      <c r="P20" s="592"/>
      <c r="Q20" s="593"/>
      <c r="R20" s="247">
        <v>43743</v>
      </c>
      <c r="S20" s="246">
        <v>300</v>
      </c>
      <c r="T20" s="246"/>
      <c r="U20" s="246" t="s">
        <v>2378</v>
      </c>
      <c r="V20" s="246" t="s">
        <v>1181</v>
      </c>
      <c r="W20" s="249"/>
      <c r="X20" s="503" t="s">
        <v>1503</v>
      </c>
      <c r="Y20" s="250" t="s">
        <v>2225</v>
      </c>
      <c r="Z20" s="592">
        <v>514</v>
      </c>
      <c r="AA20" s="251">
        <v>1461</v>
      </c>
      <c r="AB20" s="354">
        <f t="shared" si="0"/>
        <v>21</v>
      </c>
      <c r="AC20" s="354">
        <f t="shared" si="1"/>
        <v>399.8</v>
      </c>
      <c r="AD20" s="364">
        <f t="shared" si="2"/>
        <v>15.663333333333334</v>
      </c>
      <c r="AE20" s="365">
        <f t="shared" si="3"/>
        <v>15</v>
      </c>
      <c r="AF20" s="364">
        <f t="shared" si="4"/>
        <v>15.398</v>
      </c>
      <c r="AG20" s="245" t="s">
        <v>1243</v>
      </c>
      <c r="AH20" s="282" t="s">
        <v>2</v>
      </c>
      <c r="AI20" s="281">
        <v>50</v>
      </c>
      <c r="AJ20" s="281">
        <v>15</v>
      </c>
      <c r="AK20" s="281">
        <v>20</v>
      </c>
      <c r="AL20" s="281" t="s">
        <v>1658</v>
      </c>
    </row>
    <row r="21" spans="1:184" s="284" customFormat="1" ht="15" customHeight="1">
      <c r="A21" s="246">
        <v>130</v>
      </c>
      <c r="B21" s="247">
        <v>43741</v>
      </c>
      <c r="C21" s="330" t="str">
        <f t="shared" si="5"/>
        <v>*PDR1910-0427*</v>
      </c>
      <c r="D21" s="592" t="s">
        <v>2166</v>
      </c>
      <c r="E21" s="246" t="s">
        <v>2161</v>
      </c>
      <c r="F21" s="246"/>
      <c r="G21" s="498" t="s">
        <v>2167</v>
      </c>
      <c r="H21" s="250" t="s">
        <v>1657</v>
      </c>
      <c r="I21" s="248" t="s">
        <v>2168</v>
      </c>
      <c r="J21" s="611">
        <v>300</v>
      </c>
      <c r="K21" s="247">
        <v>22929</v>
      </c>
      <c r="L21" s="250" t="s">
        <v>2238</v>
      </c>
      <c r="M21" s="250" t="s">
        <v>2169</v>
      </c>
      <c r="N21" s="592"/>
      <c r="O21" s="592" t="s">
        <v>1181</v>
      </c>
      <c r="P21" s="248"/>
      <c r="Q21" s="248"/>
      <c r="R21" s="247">
        <v>43742</v>
      </c>
      <c r="S21" s="246">
        <v>300</v>
      </c>
      <c r="T21" s="246"/>
      <c r="U21" s="246" t="s">
        <v>2379</v>
      </c>
      <c r="V21" s="246" t="s">
        <v>1181</v>
      </c>
      <c r="W21" s="249"/>
      <c r="X21" s="503" t="s">
        <v>1503</v>
      </c>
      <c r="Y21" s="250" t="s">
        <v>2067</v>
      </c>
      <c r="Z21" s="592">
        <v>513</v>
      </c>
      <c r="AA21" s="251">
        <v>1453</v>
      </c>
      <c r="AB21" s="354">
        <f t="shared" si="0"/>
        <v>21</v>
      </c>
      <c r="AC21" s="354">
        <f t="shared" si="1"/>
        <v>420.8</v>
      </c>
      <c r="AD21" s="364">
        <f t="shared" si="2"/>
        <v>16.013333333333335</v>
      </c>
      <c r="AE21" s="365">
        <f t="shared" si="3"/>
        <v>16</v>
      </c>
      <c r="AF21" s="364">
        <f t="shared" si="4"/>
        <v>16.008000000000003</v>
      </c>
      <c r="AG21" s="245" t="s">
        <v>1243</v>
      </c>
      <c r="AH21" s="282" t="s">
        <v>2</v>
      </c>
      <c r="AI21" s="281">
        <v>50</v>
      </c>
      <c r="AJ21" s="281">
        <v>15</v>
      </c>
      <c r="AK21" s="281">
        <v>20</v>
      </c>
      <c r="AL21" s="281" t="s">
        <v>1658</v>
      </c>
    </row>
    <row r="22" spans="1:184" s="284" customFormat="1" ht="15" customHeight="1">
      <c r="A22" s="246">
        <v>140</v>
      </c>
      <c r="B22" s="247">
        <v>43741</v>
      </c>
      <c r="C22" s="330" t="str">
        <f t="shared" si="5"/>
        <v>*PDR1910-0426*</v>
      </c>
      <c r="D22" s="592" t="s">
        <v>2160</v>
      </c>
      <c r="E22" s="246" t="s">
        <v>2161</v>
      </c>
      <c r="F22" s="246"/>
      <c r="G22" s="498" t="s">
        <v>2162</v>
      </c>
      <c r="H22" s="250" t="s">
        <v>1657</v>
      </c>
      <c r="I22" s="248" t="s">
        <v>2163</v>
      </c>
      <c r="J22" s="611">
        <v>300</v>
      </c>
      <c r="K22" s="247">
        <v>22929</v>
      </c>
      <c r="L22" s="250" t="s">
        <v>2164</v>
      </c>
      <c r="M22" s="250" t="s">
        <v>2165</v>
      </c>
      <c r="N22" s="592"/>
      <c r="O22" s="592" t="s">
        <v>1181</v>
      </c>
      <c r="P22" s="248"/>
      <c r="Q22" s="248"/>
      <c r="R22" s="247">
        <v>43742</v>
      </c>
      <c r="S22" s="246">
        <v>300</v>
      </c>
      <c r="T22" s="246"/>
      <c r="U22" s="246" t="s">
        <v>2380</v>
      </c>
      <c r="V22" s="246" t="s">
        <v>1181</v>
      </c>
      <c r="W22" s="249"/>
      <c r="X22" s="503" t="s">
        <v>1503</v>
      </c>
      <c r="Y22" s="250" t="s">
        <v>2067</v>
      </c>
      <c r="Z22" s="592">
        <v>513</v>
      </c>
      <c r="AA22" s="251">
        <v>1453</v>
      </c>
      <c r="AB22" s="354">
        <f t="shared" si="0"/>
        <v>21</v>
      </c>
      <c r="AC22" s="354">
        <f t="shared" si="1"/>
        <v>441.8</v>
      </c>
      <c r="AD22" s="364">
        <f t="shared" si="2"/>
        <v>16.363333333333333</v>
      </c>
      <c r="AE22" s="365">
        <f t="shared" si="3"/>
        <v>16</v>
      </c>
      <c r="AF22" s="364">
        <f t="shared" si="4"/>
        <v>16.218</v>
      </c>
      <c r="AG22" s="245" t="s">
        <v>1243</v>
      </c>
      <c r="AH22" s="282" t="s">
        <v>2</v>
      </c>
      <c r="AI22" s="281">
        <v>50</v>
      </c>
      <c r="AJ22" s="281">
        <v>15</v>
      </c>
      <c r="AK22" s="281">
        <v>20</v>
      </c>
      <c r="AL22" s="281" t="s">
        <v>1658</v>
      </c>
    </row>
    <row r="23" spans="1:184" s="284" customFormat="1" ht="15" customHeight="1">
      <c r="A23" s="246">
        <v>150</v>
      </c>
      <c r="B23" s="247">
        <v>43741</v>
      </c>
      <c r="C23" s="330" t="str">
        <f t="shared" si="5"/>
        <v>*PDR1910-0429*</v>
      </c>
      <c r="D23" s="592" t="s">
        <v>2175</v>
      </c>
      <c r="E23" s="246" t="s">
        <v>2161</v>
      </c>
      <c r="F23" s="246"/>
      <c r="G23" s="498" t="s">
        <v>2176</v>
      </c>
      <c r="H23" s="250" t="s">
        <v>1657</v>
      </c>
      <c r="I23" s="248" t="s">
        <v>2177</v>
      </c>
      <c r="J23" s="611">
        <v>300</v>
      </c>
      <c r="K23" s="247">
        <v>22929</v>
      </c>
      <c r="L23" s="250" t="s">
        <v>2178</v>
      </c>
      <c r="M23" s="250" t="s">
        <v>2179</v>
      </c>
      <c r="N23" s="592"/>
      <c r="O23" s="592" t="s">
        <v>1181</v>
      </c>
      <c r="P23" s="248"/>
      <c r="Q23" s="248"/>
      <c r="R23" s="247">
        <v>43742</v>
      </c>
      <c r="S23" s="246">
        <v>300</v>
      </c>
      <c r="T23" s="246"/>
      <c r="U23" s="246" t="s">
        <v>2381</v>
      </c>
      <c r="V23" s="246" t="s">
        <v>1181</v>
      </c>
      <c r="W23" s="249"/>
      <c r="X23" s="503" t="s">
        <v>1503</v>
      </c>
      <c r="Y23" s="250" t="s">
        <v>2067</v>
      </c>
      <c r="Z23" s="592">
        <v>513</v>
      </c>
      <c r="AA23" s="251">
        <v>1453</v>
      </c>
      <c r="AB23" s="354">
        <f t="shared" si="0"/>
        <v>21</v>
      </c>
      <c r="AC23" s="354">
        <f t="shared" si="1"/>
        <v>462.8</v>
      </c>
      <c r="AD23" s="364">
        <f t="shared" si="2"/>
        <v>16.713333333333335</v>
      </c>
      <c r="AE23" s="365">
        <f t="shared" si="3"/>
        <v>16</v>
      </c>
      <c r="AF23" s="364">
        <f t="shared" si="4"/>
        <v>16.428000000000001</v>
      </c>
      <c r="AG23" s="245" t="s">
        <v>1243</v>
      </c>
      <c r="AH23" s="282" t="s">
        <v>2</v>
      </c>
      <c r="AI23" s="281">
        <v>50</v>
      </c>
      <c r="AJ23" s="281">
        <v>15</v>
      </c>
      <c r="AK23" s="281">
        <v>20</v>
      </c>
      <c r="AL23" s="281" t="s">
        <v>1658</v>
      </c>
    </row>
    <row r="24" spans="1:184" s="284" customFormat="1" ht="15" customHeight="1">
      <c r="A24" s="246">
        <v>160</v>
      </c>
      <c r="B24" s="247">
        <v>43742</v>
      </c>
      <c r="C24" s="330" t="str">
        <f t="shared" si="5"/>
        <v>*PDR1910-0473*</v>
      </c>
      <c r="D24" s="592" t="s">
        <v>2252</v>
      </c>
      <c r="E24" s="246" t="s">
        <v>2251</v>
      </c>
      <c r="F24" s="246"/>
      <c r="G24" s="498" t="s">
        <v>2250</v>
      </c>
      <c r="H24" s="250" t="s">
        <v>1657</v>
      </c>
      <c r="I24" s="248" t="s">
        <v>2249</v>
      </c>
      <c r="J24" s="611">
        <v>600</v>
      </c>
      <c r="K24" s="247">
        <v>22928</v>
      </c>
      <c r="L24" s="250" t="s">
        <v>2178</v>
      </c>
      <c r="M24" s="250" t="s">
        <v>2248</v>
      </c>
      <c r="N24" s="592"/>
      <c r="O24" s="592" t="s">
        <v>1181</v>
      </c>
      <c r="P24" s="592"/>
      <c r="Q24" s="593"/>
      <c r="R24" s="247">
        <v>43743</v>
      </c>
      <c r="S24" s="246">
        <v>600</v>
      </c>
      <c r="T24" s="246"/>
      <c r="U24" s="246" t="s">
        <v>2369</v>
      </c>
      <c r="V24" s="246" t="s">
        <v>1181</v>
      </c>
      <c r="W24" s="249"/>
      <c r="X24" s="503" t="s">
        <v>1503</v>
      </c>
      <c r="Y24" s="250" t="s">
        <v>2225</v>
      </c>
      <c r="Z24" s="592">
        <v>514</v>
      </c>
      <c r="AA24" s="251">
        <v>1461</v>
      </c>
      <c r="AB24" s="354">
        <f t="shared" si="0"/>
        <v>27</v>
      </c>
      <c r="AC24" s="354">
        <f t="shared" si="1"/>
        <v>489.8</v>
      </c>
      <c r="AD24" s="364">
        <f t="shared" si="2"/>
        <v>17.163333333333334</v>
      </c>
      <c r="AE24" s="365">
        <f t="shared" si="3"/>
        <v>17</v>
      </c>
      <c r="AF24" s="364">
        <f t="shared" si="4"/>
        <v>17.097999999999999</v>
      </c>
      <c r="AG24" s="245" t="s">
        <v>1243</v>
      </c>
      <c r="AH24" s="282" t="s">
        <v>2</v>
      </c>
      <c r="AI24" s="281">
        <v>50</v>
      </c>
      <c r="AJ24" s="281">
        <v>15</v>
      </c>
      <c r="AK24" s="281">
        <v>20</v>
      </c>
      <c r="AL24" s="281" t="s">
        <v>1658</v>
      </c>
    </row>
    <row r="25" spans="1:184" s="284" customFormat="1" ht="15" customHeight="1">
      <c r="A25" s="246">
        <v>170</v>
      </c>
      <c r="B25" s="247">
        <v>43742</v>
      </c>
      <c r="C25" s="330" t="str">
        <f t="shared" si="5"/>
        <v>*PDR1910-0481*</v>
      </c>
      <c r="D25" s="592" t="s">
        <v>2231</v>
      </c>
      <c r="E25" s="246" t="s">
        <v>2230</v>
      </c>
      <c r="F25" s="246"/>
      <c r="G25" s="498" t="s">
        <v>2229</v>
      </c>
      <c r="H25" s="250" t="s">
        <v>1657</v>
      </c>
      <c r="I25" s="248" t="s">
        <v>2228</v>
      </c>
      <c r="J25" s="611">
        <v>350</v>
      </c>
      <c r="K25" s="247">
        <v>22928</v>
      </c>
      <c r="L25" s="250" t="s">
        <v>2227</v>
      </c>
      <c r="M25" s="250" t="s">
        <v>2226</v>
      </c>
      <c r="N25" s="592"/>
      <c r="O25" s="592" t="s">
        <v>1181</v>
      </c>
      <c r="P25" s="592"/>
      <c r="Q25" s="593"/>
      <c r="R25" s="247">
        <v>43743</v>
      </c>
      <c r="S25" s="246">
        <v>350</v>
      </c>
      <c r="T25" s="246"/>
      <c r="U25" s="246" t="s">
        <v>2382</v>
      </c>
      <c r="V25" s="246" t="s">
        <v>1181</v>
      </c>
      <c r="W25" s="249"/>
      <c r="X25" s="503" t="s">
        <v>1503</v>
      </c>
      <c r="Y25" s="250" t="s">
        <v>2225</v>
      </c>
      <c r="Z25" s="592">
        <v>514</v>
      </c>
      <c r="AA25" s="251">
        <v>1461</v>
      </c>
      <c r="AB25" s="354">
        <f t="shared" si="0"/>
        <v>22</v>
      </c>
      <c r="AC25" s="354">
        <f t="shared" si="1"/>
        <v>511.8</v>
      </c>
      <c r="AD25" s="364">
        <f t="shared" si="2"/>
        <v>17.53</v>
      </c>
      <c r="AE25" s="365">
        <f t="shared" si="3"/>
        <v>17</v>
      </c>
      <c r="AF25" s="364">
        <f t="shared" si="4"/>
        <v>17.318000000000001</v>
      </c>
      <c r="AG25" s="245" t="s">
        <v>1243</v>
      </c>
      <c r="AH25" s="282" t="s">
        <v>2</v>
      </c>
      <c r="AI25" s="281">
        <v>50</v>
      </c>
      <c r="AJ25" s="281">
        <v>15</v>
      </c>
      <c r="AK25" s="281">
        <v>20</v>
      </c>
      <c r="AL25" s="281" t="s">
        <v>1658</v>
      </c>
    </row>
    <row r="26" spans="1:184" s="284" customFormat="1" ht="15" customHeight="1">
      <c r="A26" s="246">
        <v>180</v>
      </c>
      <c r="B26" s="247">
        <v>43742</v>
      </c>
      <c r="C26" s="330" t="str">
        <f t="shared" si="5"/>
        <v>*PDR1910-0472*</v>
      </c>
      <c r="D26" s="592" t="s">
        <v>2256</v>
      </c>
      <c r="E26" s="246" t="s">
        <v>2251</v>
      </c>
      <c r="F26" s="246"/>
      <c r="G26" s="498" t="s">
        <v>2255</v>
      </c>
      <c r="H26" s="250" t="s">
        <v>1657</v>
      </c>
      <c r="I26" s="248" t="s">
        <v>2254</v>
      </c>
      <c r="J26" s="611">
        <v>500</v>
      </c>
      <c r="K26" s="247">
        <v>22928</v>
      </c>
      <c r="L26" s="250" t="s">
        <v>2173</v>
      </c>
      <c r="M26" s="250" t="s">
        <v>2253</v>
      </c>
      <c r="N26" s="592"/>
      <c r="O26" s="592" t="s">
        <v>1181</v>
      </c>
      <c r="P26" s="592"/>
      <c r="Q26" s="593"/>
      <c r="R26" s="247">
        <v>43743</v>
      </c>
      <c r="S26" s="246">
        <v>500</v>
      </c>
      <c r="T26" s="246"/>
      <c r="U26" s="246" t="s">
        <v>2383</v>
      </c>
      <c r="V26" s="246" t="s">
        <v>1181</v>
      </c>
      <c r="W26" s="249"/>
      <c r="X26" s="503" t="s">
        <v>1503</v>
      </c>
      <c r="Y26" s="250" t="s">
        <v>2225</v>
      </c>
      <c r="Z26" s="592">
        <v>514</v>
      </c>
      <c r="AA26" s="251">
        <v>1461</v>
      </c>
      <c r="AB26" s="354">
        <f t="shared" si="0"/>
        <v>25</v>
      </c>
      <c r="AC26" s="354">
        <f t="shared" si="1"/>
        <v>536.79999999999995</v>
      </c>
      <c r="AD26" s="364">
        <f t="shared" si="2"/>
        <v>17.946666666666665</v>
      </c>
      <c r="AE26" s="365">
        <f t="shared" si="3"/>
        <v>17</v>
      </c>
      <c r="AF26" s="364">
        <f t="shared" si="4"/>
        <v>17.567999999999998</v>
      </c>
      <c r="AG26" s="245" t="s">
        <v>1243</v>
      </c>
      <c r="AH26" s="282" t="s">
        <v>2</v>
      </c>
      <c r="AI26" s="281">
        <v>50</v>
      </c>
      <c r="AJ26" s="281">
        <v>15</v>
      </c>
      <c r="AK26" s="281">
        <v>20</v>
      </c>
      <c r="AL26" s="281" t="s">
        <v>1658</v>
      </c>
    </row>
    <row r="27" spans="1:184" s="284" customFormat="1" ht="15" customHeight="1">
      <c r="A27" s="246">
        <v>190</v>
      </c>
      <c r="B27" s="247">
        <v>43741</v>
      </c>
      <c r="C27" s="330" t="str">
        <f t="shared" si="5"/>
        <v>*PDR1910-0428*</v>
      </c>
      <c r="D27" s="592" t="s">
        <v>2170</v>
      </c>
      <c r="E27" s="246" t="s">
        <v>2161</v>
      </c>
      <c r="F27" s="246"/>
      <c r="G27" s="498" t="s">
        <v>2171</v>
      </c>
      <c r="H27" s="250" t="s">
        <v>1657</v>
      </c>
      <c r="I27" s="248" t="s">
        <v>2172</v>
      </c>
      <c r="J27" s="611">
        <v>300</v>
      </c>
      <c r="K27" s="247">
        <v>22929</v>
      </c>
      <c r="L27" s="250" t="s">
        <v>2173</v>
      </c>
      <c r="M27" s="250" t="s">
        <v>2174</v>
      </c>
      <c r="N27" s="592"/>
      <c r="O27" s="592" t="s">
        <v>1181</v>
      </c>
      <c r="P27" s="248"/>
      <c r="Q27" s="248"/>
      <c r="R27" s="247">
        <v>43742</v>
      </c>
      <c r="S27" s="246">
        <v>300</v>
      </c>
      <c r="T27" s="246"/>
      <c r="U27" s="246">
        <v>300</v>
      </c>
      <c r="V27" s="246" t="s">
        <v>1181</v>
      </c>
      <c r="W27" s="249"/>
      <c r="X27" s="503" t="s">
        <v>1503</v>
      </c>
      <c r="Y27" s="250" t="s">
        <v>2067</v>
      </c>
      <c r="Z27" s="592">
        <v>513</v>
      </c>
      <c r="AA27" s="251">
        <v>1453</v>
      </c>
      <c r="AB27" s="354">
        <f t="shared" si="0"/>
        <v>21</v>
      </c>
      <c r="AC27" s="354">
        <f t="shared" si="1"/>
        <v>557.79999999999995</v>
      </c>
      <c r="AD27" s="364">
        <f t="shared" si="2"/>
        <v>18.296666666666667</v>
      </c>
      <c r="AE27" s="365">
        <f t="shared" si="3"/>
        <v>18</v>
      </c>
      <c r="AF27" s="364">
        <f t="shared" si="4"/>
        <v>18.178000000000001</v>
      </c>
      <c r="AG27" s="245" t="s">
        <v>1243</v>
      </c>
      <c r="AH27" s="282" t="s">
        <v>2</v>
      </c>
      <c r="AI27" s="281">
        <v>50</v>
      </c>
      <c r="AJ27" s="281">
        <v>15</v>
      </c>
      <c r="AK27" s="281">
        <v>20</v>
      </c>
      <c r="AL27" s="281" t="s">
        <v>1658</v>
      </c>
    </row>
    <row r="28" spans="1:184" s="284" customFormat="1" ht="15" customHeight="1">
      <c r="A28" s="246">
        <v>200</v>
      </c>
      <c r="B28" s="247">
        <v>43742</v>
      </c>
      <c r="C28" s="330" t="str">
        <f t="shared" si="5"/>
        <v>*PDR1910-0483*</v>
      </c>
      <c r="D28" s="592" t="s">
        <v>2355</v>
      </c>
      <c r="E28" s="246" t="s">
        <v>2356</v>
      </c>
      <c r="F28" s="246"/>
      <c r="G28" s="498" t="s">
        <v>2357</v>
      </c>
      <c r="H28" s="250" t="s">
        <v>1657</v>
      </c>
      <c r="I28" s="248" t="s">
        <v>2358</v>
      </c>
      <c r="J28" s="611">
        <v>600</v>
      </c>
      <c r="K28" s="247">
        <v>22928</v>
      </c>
      <c r="L28" s="250" t="s">
        <v>2350</v>
      </c>
      <c r="M28" s="250" t="s">
        <v>2359</v>
      </c>
      <c r="N28" s="592"/>
      <c r="O28" s="592"/>
      <c r="P28" s="247">
        <v>43743</v>
      </c>
      <c r="Q28" s="593"/>
      <c r="R28" s="247">
        <v>43743</v>
      </c>
      <c r="S28" s="246">
        <v>600</v>
      </c>
      <c r="T28" s="246"/>
      <c r="U28" s="246" t="s">
        <v>2360</v>
      </c>
      <c r="V28" s="246" t="s">
        <v>1181</v>
      </c>
      <c r="W28" s="249"/>
      <c r="X28" s="503" t="s">
        <v>1496</v>
      </c>
      <c r="Y28" s="500" t="s">
        <v>2361</v>
      </c>
      <c r="Z28" s="592">
        <v>445</v>
      </c>
      <c r="AA28" s="251">
        <v>1475</v>
      </c>
      <c r="AB28" s="354">
        <f t="shared" si="0"/>
        <v>27</v>
      </c>
      <c r="AC28" s="354">
        <f t="shared" si="1"/>
        <v>584.79999999999995</v>
      </c>
      <c r="AD28" s="364">
        <f t="shared" si="2"/>
        <v>18.746666666666666</v>
      </c>
      <c r="AE28" s="365">
        <f t="shared" si="3"/>
        <v>18</v>
      </c>
      <c r="AF28" s="364">
        <f t="shared" si="4"/>
        <v>18.448</v>
      </c>
      <c r="AG28" s="245" t="s">
        <v>1243</v>
      </c>
      <c r="AH28" s="282" t="s">
        <v>2</v>
      </c>
      <c r="AI28" s="281">
        <v>50</v>
      </c>
      <c r="AJ28" s="281">
        <v>15</v>
      </c>
      <c r="AK28" s="281">
        <v>10</v>
      </c>
      <c r="AL28" s="281" t="s">
        <v>2362</v>
      </c>
    </row>
    <row r="29" spans="1:184" s="404" customFormat="1" ht="12.95" customHeight="1">
      <c r="A29" s="373"/>
      <c r="B29" s="373"/>
      <c r="C29" s="372"/>
      <c r="D29" s="706"/>
      <c r="E29" s="373"/>
      <c r="F29" s="373"/>
      <c r="G29" s="706"/>
      <c r="H29" s="368"/>
      <c r="I29" s="368"/>
      <c r="J29" s="373"/>
      <c r="K29" s="372"/>
      <c r="L29" s="368" t="s">
        <v>210</v>
      </c>
      <c r="M29" s="377"/>
      <c r="N29" s="706"/>
      <c r="O29" s="706"/>
      <c r="P29" s="368"/>
      <c r="Q29" s="368"/>
      <c r="R29" s="372"/>
      <c r="S29" s="373"/>
      <c r="T29" s="373"/>
      <c r="U29" s="373"/>
      <c r="V29" s="373"/>
      <c r="W29" s="564"/>
      <c r="X29" s="373"/>
      <c r="Y29" s="377"/>
      <c r="Z29" s="706"/>
      <c r="AA29" s="378"/>
      <c r="AB29" s="354">
        <f t="shared" si="0"/>
        <v>60</v>
      </c>
      <c r="AC29" s="354">
        <f t="shared" si="1"/>
        <v>644.79999999999995</v>
      </c>
      <c r="AD29" s="364">
        <f t="shared" si="2"/>
        <v>19.746666666666666</v>
      </c>
      <c r="AE29" s="365">
        <f t="shared" si="3"/>
        <v>19</v>
      </c>
      <c r="AF29" s="364">
        <f t="shared" si="4"/>
        <v>19.448</v>
      </c>
      <c r="AG29" s="379"/>
      <c r="AH29" s="401"/>
      <c r="AI29" s="281">
        <v>35</v>
      </c>
      <c r="AJ29" s="281">
        <v>60</v>
      </c>
      <c r="AK29" s="396"/>
      <c r="AL29" s="401"/>
    </row>
    <row r="30" spans="1:184" s="404" customFormat="1" ht="12.95" customHeight="1">
      <c r="A30" s="373"/>
      <c r="B30" s="373"/>
      <c r="C30" s="372"/>
      <c r="D30" s="380"/>
      <c r="E30" s="380"/>
      <c r="F30" s="380"/>
      <c r="G30" s="380"/>
      <c r="H30" s="381"/>
      <c r="I30" s="381"/>
      <c r="J30" s="373"/>
      <c r="K30" s="372"/>
      <c r="L30" s="381"/>
      <c r="M30" s="381"/>
      <c r="N30" s="381"/>
      <c r="O30" s="402"/>
      <c r="P30" s="383"/>
      <c r="Q30" s="383"/>
      <c r="R30" s="372"/>
      <c r="S30" s="373"/>
      <c r="T30" s="384"/>
      <c r="U30" s="373"/>
      <c r="V30" s="373"/>
      <c r="W30" s="373"/>
      <c r="X30" s="380"/>
      <c r="Y30" s="381"/>
      <c r="Z30" s="385"/>
      <c r="AA30" s="382"/>
      <c r="AB30" s="386"/>
      <c r="AC30" s="386"/>
      <c r="AD30" s="379"/>
      <c r="AE30" s="387"/>
      <c r="AF30" s="379"/>
      <c r="AG30" s="401"/>
      <c r="AH30" s="403"/>
      <c r="AI30" s="396"/>
      <c r="AJ30" s="396"/>
      <c r="AK30" s="396"/>
      <c r="AL30" s="401"/>
    </row>
    <row r="31" spans="1:184" s="404" customFormat="1" ht="12.95" customHeight="1">
      <c r="A31" s="373"/>
      <c r="B31" s="373"/>
      <c r="C31" s="372"/>
      <c r="D31" s="380"/>
      <c r="E31" s="380"/>
      <c r="F31" s="380"/>
      <c r="G31" s="380"/>
      <c r="H31" s="381"/>
      <c r="I31" s="381"/>
      <c r="J31" s="373"/>
      <c r="K31" s="372"/>
      <c r="L31" s="381"/>
      <c r="M31" s="381"/>
      <c r="N31" s="381"/>
      <c r="O31" s="402"/>
      <c r="P31" s="383"/>
      <c r="Q31" s="383"/>
      <c r="R31" s="372"/>
      <c r="S31" s="373"/>
      <c r="T31" s="384"/>
      <c r="U31" s="373"/>
      <c r="V31" s="373"/>
      <c r="W31" s="373"/>
      <c r="X31" s="380"/>
      <c r="Y31" s="381"/>
      <c r="Z31" s="385"/>
      <c r="AA31" s="382"/>
      <c r="AB31" s="386"/>
      <c r="AC31" s="386"/>
      <c r="AD31" s="379"/>
      <c r="AE31" s="387"/>
      <c r="AF31" s="379"/>
      <c r="AG31" s="401"/>
      <c r="AH31" s="403"/>
      <c r="AI31" s="396"/>
      <c r="AJ31" s="396"/>
      <c r="AK31" s="396"/>
      <c r="AL31" s="401"/>
    </row>
    <row r="32" spans="1:184" s="404" customFormat="1" ht="12.95" customHeight="1">
      <c r="A32" s="373"/>
      <c r="B32" s="373"/>
      <c r="C32" s="372"/>
      <c r="D32" s="706"/>
      <c r="E32" s="373"/>
      <c r="F32" s="373"/>
      <c r="G32" s="373"/>
      <c r="H32" s="368"/>
      <c r="I32" s="368"/>
      <c r="J32" s="373">
        <f>SUM(J7:J31)</f>
        <v>10489</v>
      </c>
      <c r="K32" s="372"/>
      <c r="L32" s="368"/>
      <c r="M32" s="706"/>
      <c r="N32" s="368"/>
      <c r="O32" s="706"/>
      <c r="P32" s="368"/>
      <c r="Q32" s="368"/>
      <c r="R32" s="372"/>
      <c r="S32" s="373">
        <f>SUM(S7:S31)</f>
        <v>12490</v>
      </c>
      <c r="T32" s="373"/>
      <c r="U32" s="373"/>
      <c r="V32" s="373"/>
      <c r="W32" s="373"/>
      <c r="X32" s="373"/>
      <c r="Y32" s="377"/>
      <c r="Z32" s="706"/>
      <c r="AA32" s="378"/>
      <c r="AB32" s="386">
        <f>SUM(AB7:AB31)</f>
        <v>644.79999999999995</v>
      </c>
      <c r="AC32" s="386"/>
      <c r="AD32" s="379"/>
      <c r="AE32" s="387"/>
      <c r="AF32" s="386">
        <f>AB32/60</f>
        <v>10.746666666666666</v>
      </c>
      <c r="AG32" s="379"/>
      <c r="AH32" s="405"/>
      <c r="AI32" s="426"/>
      <c r="AJ32" s="402"/>
      <c r="AK32" s="402"/>
      <c r="AL32" s="389"/>
      <c r="GB32" s="470"/>
    </row>
    <row r="33" spans="1:40">
      <c r="A33" s="705"/>
      <c r="B33" s="705"/>
      <c r="L33" s="471"/>
      <c r="M33" s="391"/>
      <c r="N33" s="391"/>
      <c r="O33" s="391"/>
      <c r="P33" s="391"/>
      <c r="Q33" s="391"/>
      <c r="R33" s="391"/>
      <c r="S33" s="391"/>
      <c r="T33" s="391"/>
      <c r="U33" s="391"/>
      <c r="V33" s="391"/>
      <c r="W33" s="391"/>
      <c r="Y33" s="705"/>
      <c r="Z33" s="705"/>
      <c r="AA33" s="705"/>
      <c r="AJ33" s="346"/>
      <c r="AK33" s="427"/>
    </row>
    <row r="34" spans="1:40">
      <c r="S34" s="346"/>
      <c r="T34" s="346"/>
      <c r="U34" s="346"/>
      <c r="V34" s="472"/>
      <c r="W34" s="472"/>
      <c r="Z34" s="640" t="s">
        <v>1645</v>
      </c>
      <c r="AJ34" s="346"/>
      <c r="AK34" s="427"/>
    </row>
    <row r="35" spans="1:40">
      <c r="I35" s="431" t="s">
        <v>455</v>
      </c>
      <c r="R35" s="431" t="s">
        <v>457</v>
      </c>
      <c r="AJ35" s="346"/>
      <c r="AK35" s="427"/>
      <c r="AM35" s="346"/>
      <c r="AN35" s="346"/>
    </row>
    <row r="36" spans="1:40" s="705" customFormat="1">
      <c r="I36" s="906"/>
      <c r="J36" s="906"/>
      <c r="R36" s="906" t="s">
        <v>61</v>
      </c>
      <c r="S36" s="906"/>
      <c r="T36" s="906"/>
      <c r="U36" s="906"/>
      <c r="V36" s="906"/>
      <c r="W36" s="906"/>
      <c r="X36" s="906"/>
      <c r="Y36" s="473"/>
      <c r="Z36" s="473"/>
      <c r="AA36" s="473"/>
      <c r="AH36" s="447"/>
      <c r="AJ36" s="441"/>
      <c r="AK36" s="427"/>
      <c r="AL36" s="441"/>
      <c r="AM36" s="441"/>
    </row>
    <row r="37" spans="1:40">
      <c r="A37" s="431"/>
      <c r="B37" s="431"/>
      <c r="C37" s="431"/>
      <c r="I37" s="431" t="s">
        <v>456</v>
      </c>
      <c r="M37" s="431"/>
      <c r="T37" s="431"/>
      <c r="AJ37" s="346"/>
      <c r="AK37" s="427"/>
      <c r="AM37" s="346"/>
      <c r="AN37" s="346"/>
    </row>
    <row r="38" spans="1:40">
      <c r="AJ38" s="346"/>
      <c r="AK38" s="427"/>
    </row>
    <row r="39" spans="1:40">
      <c r="AJ39" s="346"/>
      <c r="AK39" s="427"/>
    </row>
    <row r="40" spans="1:40">
      <c r="AJ40" s="346"/>
      <c r="AK40" s="427"/>
    </row>
    <row r="41" spans="1:40">
      <c r="AJ41" s="346"/>
      <c r="AK41" s="427"/>
    </row>
    <row r="45" spans="1:40">
      <c r="AK45" s="705"/>
    </row>
    <row r="46" spans="1:40">
      <c r="AH46" s="388"/>
    </row>
    <row r="47" spans="1:40">
      <c r="AH47" s="388"/>
    </row>
    <row r="48" spans="1:40">
      <c r="AH48" s="388"/>
    </row>
    <row r="49" spans="34:34">
      <c r="AH49" s="388"/>
    </row>
    <row r="50" spans="34:34">
      <c r="AH50" s="388"/>
    </row>
    <row r="51" spans="34:34">
      <c r="AH51" s="388"/>
    </row>
  </sheetData>
  <mergeCells count="8">
    <mergeCell ref="AL5:AL7"/>
    <mergeCell ref="I36:J36"/>
    <mergeCell ref="R36:X36"/>
    <mergeCell ref="A2:AA2"/>
    <mergeCell ref="H4:H5"/>
    <mergeCell ref="I4:I5"/>
    <mergeCell ref="O4:Q4"/>
    <mergeCell ref="Z4:AA4"/>
  </mergeCells>
  <conditionalFormatting sqref="AY30:AZ31 BH30:BH31 AP30:AS31 AA30:AA31 AG30:AG31">
    <cfRule type="duplicateValues" dxfId="872" priority="75" stopIfTrue="1"/>
  </conditionalFormatting>
  <conditionalFormatting sqref="AY30:AZ31 BH30:BH31 AP30:AS31 AA30:AA31 AG30:AG31">
    <cfRule type="duplicateValues" dxfId="871" priority="73" stopIfTrue="1"/>
    <cfRule type="duplicateValues" dxfId="870" priority="74" stopIfTrue="1"/>
  </conditionalFormatting>
  <conditionalFormatting sqref="BI30:BI31">
    <cfRule type="duplicateValues" dxfId="869" priority="72" stopIfTrue="1"/>
  </conditionalFormatting>
  <conditionalFormatting sqref="BI30:BI31">
    <cfRule type="duplicateValues" dxfId="868" priority="70" stopIfTrue="1"/>
    <cfRule type="duplicateValues" dxfId="867" priority="71" stopIfTrue="1"/>
  </conditionalFormatting>
  <conditionalFormatting sqref="D29">
    <cfRule type="duplicateValues" dxfId="866" priority="69" stopIfTrue="1"/>
  </conditionalFormatting>
  <conditionalFormatting sqref="D29">
    <cfRule type="duplicateValues" dxfId="865" priority="67" stopIfTrue="1"/>
    <cfRule type="duplicateValues" dxfId="864" priority="68" stopIfTrue="1"/>
  </conditionalFormatting>
  <conditionalFormatting sqref="D15">
    <cfRule type="duplicateValues" dxfId="863" priority="46" stopIfTrue="1"/>
  </conditionalFormatting>
  <conditionalFormatting sqref="D15">
    <cfRule type="duplicateValues" dxfId="862" priority="47" stopIfTrue="1"/>
    <cfRule type="duplicateValues" dxfId="861" priority="48" stopIfTrue="1"/>
  </conditionalFormatting>
  <conditionalFormatting sqref="D10 D13:D14">
    <cfRule type="duplicateValues" dxfId="860" priority="43" stopIfTrue="1"/>
  </conditionalFormatting>
  <conditionalFormatting sqref="D10 D13:D14">
    <cfRule type="duplicateValues" dxfId="859" priority="44" stopIfTrue="1"/>
    <cfRule type="duplicateValues" dxfId="858" priority="45" stopIfTrue="1"/>
  </conditionalFormatting>
  <conditionalFormatting sqref="D11">
    <cfRule type="duplicateValues" dxfId="857" priority="40" stopIfTrue="1"/>
  </conditionalFormatting>
  <conditionalFormatting sqref="D11">
    <cfRule type="duplicateValues" dxfId="856" priority="41" stopIfTrue="1"/>
    <cfRule type="duplicateValues" dxfId="855" priority="42" stopIfTrue="1"/>
  </conditionalFormatting>
  <conditionalFormatting sqref="D9">
    <cfRule type="duplicateValues" dxfId="854" priority="34" stopIfTrue="1"/>
  </conditionalFormatting>
  <conditionalFormatting sqref="D9">
    <cfRule type="duplicateValues" dxfId="853" priority="35" stopIfTrue="1"/>
    <cfRule type="duplicateValues" dxfId="852" priority="36" stopIfTrue="1"/>
  </conditionalFormatting>
  <conditionalFormatting sqref="D12">
    <cfRule type="duplicateValues" dxfId="851" priority="28" stopIfTrue="1"/>
  </conditionalFormatting>
  <conditionalFormatting sqref="D12">
    <cfRule type="duplicateValues" dxfId="850" priority="29" stopIfTrue="1"/>
    <cfRule type="duplicateValues" dxfId="849" priority="30" stopIfTrue="1"/>
  </conditionalFormatting>
  <conditionalFormatting sqref="D17">
    <cfRule type="duplicateValues" dxfId="848" priority="25" stopIfTrue="1"/>
  </conditionalFormatting>
  <conditionalFormatting sqref="D17">
    <cfRule type="duplicateValues" dxfId="847" priority="26" stopIfTrue="1"/>
    <cfRule type="duplicateValues" dxfId="846" priority="27" stopIfTrue="1"/>
  </conditionalFormatting>
  <conditionalFormatting sqref="D16">
    <cfRule type="duplicateValues" dxfId="845" priority="22" stopIfTrue="1"/>
  </conditionalFormatting>
  <conditionalFormatting sqref="D16">
    <cfRule type="duplicateValues" dxfId="844" priority="23" stopIfTrue="1"/>
    <cfRule type="duplicateValues" dxfId="843" priority="24" stopIfTrue="1"/>
  </conditionalFormatting>
  <conditionalFormatting sqref="D20:D22 D24">
    <cfRule type="duplicateValues" dxfId="842" priority="16" stopIfTrue="1"/>
  </conditionalFormatting>
  <conditionalFormatting sqref="D20:D22 D24">
    <cfRule type="duplicateValues" dxfId="841" priority="17" stopIfTrue="1"/>
    <cfRule type="duplicateValues" dxfId="840" priority="18" stopIfTrue="1"/>
  </conditionalFormatting>
  <conditionalFormatting sqref="D19">
    <cfRule type="duplicateValues" dxfId="839" priority="10" stopIfTrue="1"/>
  </conditionalFormatting>
  <conditionalFormatting sqref="D19">
    <cfRule type="duplicateValues" dxfId="838" priority="11" stopIfTrue="1"/>
    <cfRule type="duplicateValues" dxfId="837" priority="12" stopIfTrue="1"/>
  </conditionalFormatting>
  <conditionalFormatting sqref="D26:D28 D18 D23">
    <cfRule type="duplicateValues" dxfId="836" priority="77105" stopIfTrue="1"/>
  </conditionalFormatting>
  <conditionalFormatting sqref="D26:D28 D18 D23">
    <cfRule type="duplicateValues" dxfId="835" priority="77107" stopIfTrue="1"/>
    <cfRule type="duplicateValues" dxfId="834" priority="77108" stopIfTrue="1"/>
  </conditionalFormatting>
  <conditionalFormatting sqref="D25">
    <cfRule type="duplicateValues" dxfId="833" priority="7" stopIfTrue="1"/>
  </conditionalFormatting>
  <conditionalFormatting sqref="D25">
    <cfRule type="duplicateValues" dxfId="832" priority="8" stopIfTrue="1"/>
    <cfRule type="duplicateValues" dxfId="831" priority="9" stopIfTrue="1"/>
  </conditionalFormatting>
  <conditionalFormatting sqref="D8">
    <cfRule type="duplicateValues" dxfId="830" priority="1" stopIfTrue="1"/>
  </conditionalFormatting>
  <conditionalFormatting sqref="D8">
    <cfRule type="duplicateValues" dxfId="829" priority="2" stopIfTrue="1"/>
    <cfRule type="duplicateValues" dxfId="828" priority="3" stopIfTrue="1"/>
  </conditionalFormatting>
  <printOptions horizontalCentered="1"/>
  <pageMargins left="0" right="0" top="0" bottom="0" header="0.31496062992125984" footer="0.31496062992125984"/>
  <pageSetup paperSize="120" scale="65" orientation="landscape" r:id="rId1"/>
  <colBreaks count="1" manualBreakCount="1">
    <brk id="38" max="1048575" man="1"/>
  </colBreaks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51"/>
  <sheetViews>
    <sheetView zoomScale="110" zoomScaleNormal="110" workbookViewId="0">
      <selection activeCell="X29" sqref="X29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8" style="388" customWidth="1"/>
    <col min="9" max="9" width="23.7109375" style="388" customWidth="1"/>
    <col min="10" max="10" width="5.85546875" style="388" customWidth="1"/>
    <col min="11" max="11" width="6.5703125" style="388" customWidth="1"/>
    <col min="12" max="12" width="17.85546875" style="388" customWidth="1"/>
    <col min="13" max="13" width="11.140625" style="388" customWidth="1"/>
    <col min="14" max="14" width="8.85546875" style="388" customWidth="1"/>
    <col min="15" max="15" width="3.42578125" style="388" customWidth="1"/>
    <col min="16" max="16" width="6.7109375" style="388" customWidth="1"/>
    <col min="17" max="17" width="6.1406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15.7109375" style="388" customWidth="1"/>
    <col min="23" max="23" width="3.5703125" style="388" hidden="1" customWidth="1"/>
    <col min="24" max="24" width="4.140625" style="388" customWidth="1"/>
    <col min="25" max="25" width="17.8554687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" style="431" customWidth="1"/>
    <col min="35" max="35" width="4.7109375" style="388" customWidth="1"/>
    <col min="36" max="37" width="4.140625" style="388" customWidth="1"/>
    <col min="38" max="38" width="59.2851562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2153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711" t="s">
        <v>1238</v>
      </c>
      <c r="F4" s="711"/>
      <c r="G4" s="711"/>
      <c r="H4" s="909" t="s">
        <v>15</v>
      </c>
      <c r="I4" s="903" t="s">
        <v>16</v>
      </c>
      <c r="J4" s="346" t="s">
        <v>17</v>
      </c>
      <c r="K4" s="347" t="s">
        <v>18</v>
      </c>
      <c r="L4" s="715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712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715" t="s">
        <v>30</v>
      </c>
      <c r="P5" s="715" t="s">
        <v>31</v>
      </c>
      <c r="Q5" s="715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716" t="s">
        <v>34</v>
      </c>
      <c r="Z5" s="716" t="s">
        <v>42</v>
      </c>
      <c r="AA5" s="716" t="s">
        <v>43</v>
      </c>
      <c r="AB5" s="350" t="s">
        <v>49</v>
      </c>
      <c r="AC5" s="451"/>
      <c r="AD5" s="451"/>
      <c r="AE5" s="452"/>
      <c r="AF5" s="464"/>
      <c r="AG5" s="713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713"/>
      <c r="AH6" s="394"/>
      <c r="AJ6" s="715"/>
      <c r="AK6" s="466"/>
      <c r="AL6" s="904"/>
    </row>
    <row r="7" spans="1:38" s="404" customFormat="1" ht="12" customHeight="1" thickTop="1">
      <c r="A7" s="359"/>
      <c r="B7" s="359"/>
      <c r="C7" s="360"/>
      <c r="D7" s="711"/>
      <c r="E7" s="359"/>
      <c r="F7" s="359"/>
      <c r="G7" s="359"/>
      <c r="H7" s="361"/>
      <c r="I7" s="361"/>
      <c r="J7" s="359"/>
      <c r="K7" s="360"/>
      <c r="L7" s="361" t="s">
        <v>1</v>
      </c>
      <c r="M7" s="711"/>
      <c r="N7" s="361"/>
      <c r="O7" s="711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711"/>
      <c r="AA7" s="363"/>
      <c r="AB7" s="725">
        <f>S7/AI7+AJ7</f>
        <v>0</v>
      </c>
      <c r="AC7" s="725">
        <f>AB7+AC6</f>
        <v>0</v>
      </c>
      <c r="AD7" s="726">
        <f>(6+(AC7/60))</f>
        <v>6</v>
      </c>
      <c r="AE7" s="727">
        <f>FLOOR(AD7,1)</f>
        <v>6</v>
      </c>
      <c r="AF7" s="726">
        <f>(AE7+((AD7-AE7)*60*0.01))</f>
        <v>6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84" customFormat="1" ht="15" customHeight="1">
      <c r="A8" s="246" t="s">
        <v>1199</v>
      </c>
      <c r="B8" s="247">
        <v>43742</v>
      </c>
      <c r="C8" s="330" t="str">
        <f>"*"&amp;D8&amp;"*"</f>
        <v>*PDR1910-0447*</v>
      </c>
      <c r="D8" s="592" t="s">
        <v>2266</v>
      </c>
      <c r="E8" s="246" t="s">
        <v>2261</v>
      </c>
      <c r="F8" s="246"/>
      <c r="G8" s="498" t="s">
        <v>2265</v>
      </c>
      <c r="H8" s="250" t="s">
        <v>1753</v>
      </c>
      <c r="I8" s="248" t="s">
        <v>2264</v>
      </c>
      <c r="J8" s="611">
        <v>400</v>
      </c>
      <c r="K8" s="247">
        <v>22926</v>
      </c>
      <c r="L8" s="250" t="s">
        <v>1258</v>
      </c>
      <c r="M8" s="250" t="s">
        <v>2263</v>
      </c>
      <c r="N8" s="592"/>
      <c r="O8" s="593" t="s">
        <v>1916</v>
      </c>
      <c r="P8" s="592"/>
      <c r="Q8" s="247">
        <v>43743</v>
      </c>
      <c r="R8" s="247">
        <v>43743</v>
      </c>
      <c r="S8" s="246">
        <v>400</v>
      </c>
      <c r="T8" s="246"/>
      <c r="U8" s="246" t="s">
        <v>2372</v>
      </c>
      <c r="V8" s="543">
        <v>400</v>
      </c>
      <c r="W8" s="249"/>
      <c r="X8" s="503" t="s">
        <v>1503</v>
      </c>
      <c r="Y8" s="250" t="s">
        <v>2257</v>
      </c>
      <c r="Z8" s="592">
        <v>368</v>
      </c>
      <c r="AA8" s="251">
        <v>1811</v>
      </c>
      <c r="AB8" s="386">
        <f t="shared" ref="AB8:AB29" si="0">S8/AI8+AJ8</f>
        <v>23</v>
      </c>
      <c r="AC8" s="386">
        <f t="shared" ref="AC8:AC29" si="1">AB8+AC7</f>
        <v>23</v>
      </c>
      <c r="AD8" s="379">
        <f t="shared" ref="AD8:AD29" si="2">(6+(AC8/60))</f>
        <v>6.3833333333333337</v>
      </c>
      <c r="AE8" s="387">
        <f t="shared" ref="AE8:AE29" si="3">FLOOR(AD8,1)</f>
        <v>6</v>
      </c>
      <c r="AF8" s="379">
        <f t="shared" ref="AF8:AF29" si="4">(AE8+((AD8-AE8)*60*0.01))</f>
        <v>6.23</v>
      </c>
      <c r="AG8" s="245" t="s">
        <v>1243</v>
      </c>
      <c r="AH8" s="282" t="s">
        <v>2</v>
      </c>
      <c r="AI8" s="281">
        <v>50</v>
      </c>
      <c r="AJ8" s="281">
        <v>15</v>
      </c>
      <c r="AK8" s="281">
        <v>20</v>
      </c>
      <c r="AL8" s="281">
        <v>0</v>
      </c>
    </row>
    <row r="9" spans="1:38" s="284" customFormat="1" ht="15" customHeight="1">
      <c r="A9" s="246" t="s">
        <v>1199</v>
      </c>
      <c r="B9" s="247">
        <v>43742</v>
      </c>
      <c r="C9" s="330" t="str">
        <f t="shared" ref="C9:C28" si="5">"*"&amp;D9&amp;"*"</f>
        <v>*PDR1910-0448*</v>
      </c>
      <c r="D9" s="592" t="s">
        <v>2262</v>
      </c>
      <c r="E9" s="246" t="s">
        <v>2261</v>
      </c>
      <c r="F9" s="246"/>
      <c r="G9" s="498" t="s">
        <v>2260</v>
      </c>
      <c r="H9" s="250" t="s">
        <v>1753</v>
      </c>
      <c r="I9" s="248" t="s">
        <v>2259</v>
      </c>
      <c r="J9" s="611">
        <v>400</v>
      </c>
      <c r="K9" s="247">
        <v>22926</v>
      </c>
      <c r="L9" s="250" t="s">
        <v>1258</v>
      </c>
      <c r="M9" s="250" t="s">
        <v>2258</v>
      </c>
      <c r="N9" s="592"/>
      <c r="O9" s="593" t="s">
        <v>1916</v>
      </c>
      <c r="P9" s="592"/>
      <c r="Q9" s="247">
        <v>43743</v>
      </c>
      <c r="R9" s="247">
        <v>43743</v>
      </c>
      <c r="S9" s="246">
        <v>400</v>
      </c>
      <c r="T9" s="246"/>
      <c r="U9" s="246" t="s">
        <v>2373</v>
      </c>
      <c r="V9" s="543">
        <v>400</v>
      </c>
      <c r="W9" s="249"/>
      <c r="X9" s="503" t="s">
        <v>1503</v>
      </c>
      <c r="Y9" s="250" t="s">
        <v>2257</v>
      </c>
      <c r="Z9" s="592">
        <v>366</v>
      </c>
      <c r="AA9" s="251">
        <v>1621</v>
      </c>
      <c r="AB9" s="386">
        <f t="shared" si="0"/>
        <v>23</v>
      </c>
      <c r="AC9" s="386">
        <f t="shared" si="1"/>
        <v>46</v>
      </c>
      <c r="AD9" s="379">
        <f t="shared" si="2"/>
        <v>6.7666666666666666</v>
      </c>
      <c r="AE9" s="387">
        <f t="shared" si="3"/>
        <v>6</v>
      </c>
      <c r="AF9" s="379">
        <f t="shared" si="4"/>
        <v>6.46</v>
      </c>
      <c r="AG9" s="245" t="s">
        <v>1243</v>
      </c>
      <c r="AH9" s="282" t="s">
        <v>2</v>
      </c>
      <c r="AI9" s="281">
        <v>50</v>
      </c>
      <c r="AJ9" s="281">
        <v>15</v>
      </c>
      <c r="AK9" s="281">
        <v>20</v>
      </c>
      <c r="AL9" s="281">
        <v>0</v>
      </c>
    </row>
    <row r="10" spans="1:38" s="284" customFormat="1" ht="15" customHeight="1">
      <c r="A10" s="246" t="s">
        <v>66</v>
      </c>
      <c r="B10" s="247">
        <v>43742</v>
      </c>
      <c r="C10" s="330" t="str">
        <f t="shared" si="5"/>
        <v>*PDW1910-0036*</v>
      </c>
      <c r="D10" s="592" t="s">
        <v>2210</v>
      </c>
      <c r="E10" s="246" t="s">
        <v>2029</v>
      </c>
      <c r="F10" s="246"/>
      <c r="G10" s="498" t="s">
        <v>2030</v>
      </c>
      <c r="H10" s="250" t="s">
        <v>1862</v>
      </c>
      <c r="I10" s="248" t="s">
        <v>2031</v>
      </c>
      <c r="J10" s="611">
        <v>9</v>
      </c>
      <c r="K10" s="247">
        <v>43747</v>
      </c>
      <c r="L10" s="250" t="s">
        <v>1258</v>
      </c>
      <c r="M10" s="250" t="s">
        <v>2032</v>
      </c>
      <c r="N10" s="592"/>
      <c r="O10" s="592" t="s">
        <v>1181</v>
      </c>
      <c r="P10" s="592"/>
      <c r="Q10" s="709" t="s">
        <v>2209</v>
      </c>
      <c r="R10" s="247">
        <v>43743</v>
      </c>
      <c r="S10" s="246">
        <v>10</v>
      </c>
      <c r="T10" s="246"/>
      <c r="U10" s="246" t="s">
        <v>2374</v>
      </c>
      <c r="V10" s="543">
        <v>9</v>
      </c>
      <c r="W10" s="249"/>
      <c r="X10" s="503" t="s">
        <v>1497</v>
      </c>
      <c r="Y10" s="250" t="s">
        <v>1901</v>
      </c>
      <c r="Z10" s="592">
        <v>442</v>
      </c>
      <c r="AA10" s="251">
        <v>1945</v>
      </c>
      <c r="AB10" s="386">
        <f t="shared" si="0"/>
        <v>15.2</v>
      </c>
      <c r="AC10" s="386">
        <f t="shared" si="1"/>
        <v>61.2</v>
      </c>
      <c r="AD10" s="379">
        <f t="shared" si="2"/>
        <v>7.02</v>
      </c>
      <c r="AE10" s="387">
        <f t="shared" si="3"/>
        <v>7</v>
      </c>
      <c r="AF10" s="379">
        <f t="shared" si="4"/>
        <v>7.0119999999999996</v>
      </c>
      <c r="AG10" s="245" t="s">
        <v>1243</v>
      </c>
      <c r="AH10" s="282" t="s">
        <v>2</v>
      </c>
      <c r="AI10" s="281">
        <v>50</v>
      </c>
      <c r="AJ10" s="281">
        <v>15</v>
      </c>
      <c r="AK10" s="281">
        <v>20</v>
      </c>
      <c r="AL10" s="281" t="s">
        <v>2033</v>
      </c>
    </row>
    <row r="11" spans="1:38" s="284" customFormat="1" ht="15" customHeight="1">
      <c r="A11" s="246" t="s">
        <v>1199</v>
      </c>
      <c r="B11" s="247">
        <v>43740</v>
      </c>
      <c r="C11" s="330" t="str">
        <f t="shared" si="5"/>
        <v>*PDR1910-0375*</v>
      </c>
      <c r="D11" s="592" t="s">
        <v>2090</v>
      </c>
      <c r="E11" s="246" t="s">
        <v>2091</v>
      </c>
      <c r="F11" s="246"/>
      <c r="G11" s="498" t="s">
        <v>2092</v>
      </c>
      <c r="H11" s="250" t="s">
        <v>2093</v>
      </c>
      <c r="I11" s="248" t="s">
        <v>2094</v>
      </c>
      <c r="J11" s="611">
        <v>1030</v>
      </c>
      <c r="K11" s="247">
        <v>22928</v>
      </c>
      <c r="L11" s="250" t="s">
        <v>2095</v>
      </c>
      <c r="M11" s="250" t="s">
        <v>2096</v>
      </c>
      <c r="N11" s="592"/>
      <c r="O11" s="592" t="s">
        <v>1181</v>
      </c>
      <c r="P11" s="248"/>
      <c r="Q11" s="248"/>
      <c r="R11" s="247">
        <v>43743</v>
      </c>
      <c r="S11" s="246">
        <v>1030</v>
      </c>
      <c r="T11" s="246"/>
      <c r="U11" s="246" t="s">
        <v>2385</v>
      </c>
      <c r="V11" s="688">
        <v>984</v>
      </c>
      <c r="W11" s="249"/>
      <c r="X11" s="503" t="s">
        <v>1496</v>
      </c>
      <c r="Y11" s="500" t="s">
        <v>2097</v>
      </c>
      <c r="Z11" s="592">
        <v>945</v>
      </c>
      <c r="AA11" s="251">
        <v>2079</v>
      </c>
      <c r="AB11" s="386">
        <f t="shared" si="0"/>
        <v>35.6</v>
      </c>
      <c r="AC11" s="386">
        <f t="shared" si="1"/>
        <v>96.800000000000011</v>
      </c>
      <c r="AD11" s="379">
        <f t="shared" si="2"/>
        <v>7.6133333333333333</v>
      </c>
      <c r="AE11" s="387">
        <f t="shared" si="3"/>
        <v>7</v>
      </c>
      <c r="AF11" s="379">
        <f t="shared" si="4"/>
        <v>7.3680000000000003</v>
      </c>
      <c r="AG11" s="245" t="s">
        <v>1243</v>
      </c>
      <c r="AH11" s="282" t="s">
        <v>2</v>
      </c>
      <c r="AI11" s="281">
        <v>50</v>
      </c>
      <c r="AJ11" s="281">
        <v>15</v>
      </c>
      <c r="AK11" s="281">
        <v>10</v>
      </c>
      <c r="AL11" s="281" t="s">
        <v>2098</v>
      </c>
    </row>
    <row r="12" spans="1:38" s="284" customFormat="1" ht="15" customHeight="1">
      <c r="A12" s="246" t="s">
        <v>1199</v>
      </c>
      <c r="B12" s="247">
        <v>43728</v>
      </c>
      <c r="C12" s="330" t="str">
        <f t="shared" si="5"/>
        <v>*PDR1910-0139*</v>
      </c>
      <c r="D12" s="592" t="s">
        <v>1930</v>
      </c>
      <c r="E12" s="246" t="s">
        <v>1931</v>
      </c>
      <c r="F12" s="246"/>
      <c r="G12" s="498" t="s">
        <v>1932</v>
      </c>
      <c r="H12" s="250" t="s">
        <v>1933</v>
      </c>
      <c r="I12" s="248" t="s">
        <v>1934</v>
      </c>
      <c r="J12" s="611">
        <v>300</v>
      </c>
      <c r="K12" s="247">
        <v>22928</v>
      </c>
      <c r="L12" s="250" t="s">
        <v>1660</v>
      </c>
      <c r="M12" s="250" t="s">
        <v>1935</v>
      </c>
      <c r="N12" s="592"/>
      <c r="O12" s="592" t="s">
        <v>1181</v>
      </c>
      <c r="P12" s="248"/>
      <c r="Q12" s="248"/>
      <c r="R12" s="247">
        <v>43743</v>
      </c>
      <c r="S12" s="246">
        <v>300</v>
      </c>
      <c r="T12" s="246"/>
      <c r="U12" s="246" t="s">
        <v>2368</v>
      </c>
      <c r="V12" s="543">
        <v>300</v>
      </c>
      <c r="W12" s="249"/>
      <c r="X12" s="503" t="s">
        <v>1496</v>
      </c>
      <c r="Y12" s="500" t="s">
        <v>105</v>
      </c>
      <c r="Z12" s="592">
        <v>462</v>
      </c>
      <c r="AA12" s="251">
        <v>1847</v>
      </c>
      <c r="AB12" s="386">
        <f t="shared" si="0"/>
        <v>21</v>
      </c>
      <c r="AC12" s="386">
        <f t="shared" si="1"/>
        <v>117.80000000000001</v>
      </c>
      <c r="AD12" s="379">
        <f t="shared" si="2"/>
        <v>7.9633333333333338</v>
      </c>
      <c r="AE12" s="387">
        <f t="shared" si="3"/>
        <v>7</v>
      </c>
      <c r="AF12" s="379">
        <f t="shared" si="4"/>
        <v>7.5780000000000003</v>
      </c>
      <c r="AG12" s="245" t="s">
        <v>1243</v>
      </c>
      <c r="AH12" s="282" t="s">
        <v>2</v>
      </c>
      <c r="AI12" s="281">
        <v>50</v>
      </c>
      <c r="AJ12" s="281">
        <v>15</v>
      </c>
      <c r="AK12" s="281">
        <v>10</v>
      </c>
      <c r="AL12" s="281" t="s">
        <v>1936</v>
      </c>
    </row>
    <row r="13" spans="1:38" s="284" customFormat="1" ht="15" customHeight="1">
      <c r="A13" s="246" t="s">
        <v>1199</v>
      </c>
      <c r="B13" s="247">
        <v>43742</v>
      </c>
      <c r="C13" s="330" t="str">
        <f t="shared" si="5"/>
        <v>*PDR1910-0474*</v>
      </c>
      <c r="D13" s="592" t="s">
        <v>2247</v>
      </c>
      <c r="E13" s="246" t="s">
        <v>2241</v>
      </c>
      <c r="F13" s="246"/>
      <c r="G13" s="498" t="s">
        <v>2246</v>
      </c>
      <c r="H13" s="250" t="s">
        <v>1657</v>
      </c>
      <c r="I13" s="248" t="s">
        <v>2245</v>
      </c>
      <c r="J13" s="611">
        <v>500</v>
      </c>
      <c r="K13" s="247">
        <v>22928</v>
      </c>
      <c r="L13" s="250" t="s">
        <v>2244</v>
      </c>
      <c r="M13" s="250" t="s">
        <v>2243</v>
      </c>
      <c r="N13" s="592"/>
      <c r="O13" s="592" t="s">
        <v>1181</v>
      </c>
      <c r="P13" s="592"/>
      <c r="Q13" s="593"/>
      <c r="R13" s="247">
        <v>43743</v>
      </c>
      <c r="S13" s="246">
        <v>500</v>
      </c>
      <c r="T13" s="246"/>
      <c r="U13" s="246" t="s">
        <v>2377</v>
      </c>
      <c r="V13" s="543">
        <v>500</v>
      </c>
      <c r="W13" s="249"/>
      <c r="X13" s="503" t="s">
        <v>1503</v>
      </c>
      <c r="Y13" s="250" t="s">
        <v>2225</v>
      </c>
      <c r="Z13" s="592">
        <v>514</v>
      </c>
      <c r="AA13" s="251">
        <v>1461</v>
      </c>
      <c r="AB13" s="386">
        <f t="shared" si="0"/>
        <v>25</v>
      </c>
      <c r="AC13" s="386">
        <f t="shared" si="1"/>
        <v>142.80000000000001</v>
      </c>
      <c r="AD13" s="379">
        <f t="shared" si="2"/>
        <v>8.3800000000000008</v>
      </c>
      <c r="AE13" s="387">
        <f t="shared" si="3"/>
        <v>8</v>
      </c>
      <c r="AF13" s="379">
        <f t="shared" si="4"/>
        <v>8.2279999999999998</v>
      </c>
      <c r="AG13" s="245" t="s">
        <v>1243</v>
      </c>
      <c r="AH13" s="282" t="s">
        <v>2</v>
      </c>
      <c r="AI13" s="281">
        <v>50</v>
      </c>
      <c r="AJ13" s="281">
        <v>15</v>
      </c>
      <c r="AK13" s="281">
        <v>20</v>
      </c>
      <c r="AL13" s="281" t="s">
        <v>1658</v>
      </c>
    </row>
    <row r="14" spans="1:38" s="284" customFormat="1" ht="15" customHeight="1">
      <c r="A14" s="246" t="s">
        <v>1199</v>
      </c>
      <c r="B14" s="247">
        <v>43742</v>
      </c>
      <c r="C14" s="330" t="str">
        <f t="shared" si="5"/>
        <v>*PDR1910-0480*</v>
      </c>
      <c r="D14" s="592" t="s">
        <v>2236</v>
      </c>
      <c r="E14" s="246" t="s">
        <v>2161</v>
      </c>
      <c r="F14" s="246"/>
      <c r="G14" s="498" t="s">
        <v>2235</v>
      </c>
      <c r="H14" s="250" t="s">
        <v>1657</v>
      </c>
      <c r="I14" s="248" t="s">
        <v>2234</v>
      </c>
      <c r="J14" s="611">
        <v>300</v>
      </c>
      <c r="K14" s="247">
        <v>22928</v>
      </c>
      <c r="L14" s="250" t="s">
        <v>2233</v>
      </c>
      <c r="M14" s="250" t="s">
        <v>2232</v>
      </c>
      <c r="N14" s="592"/>
      <c r="O14" s="592" t="s">
        <v>1181</v>
      </c>
      <c r="P14" s="592"/>
      <c r="Q14" s="593"/>
      <c r="R14" s="247">
        <v>43743</v>
      </c>
      <c r="S14" s="246">
        <v>300</v>
      </c>
      <c r="T14" s="246"/>
      <c r="U14" s="246" t="s">
        <v>2370</v>
      </c>
      <c r="V14" s="543">
        <v>300</v>
      </c>
      <c r="W14" s="249"/>
      <c r="X14" s="503" t="s">
        <v>1503</v>
      </c>
      <c r="Y14" s="250" t="s">
        <v>2225</v>
      </c>
      <c r="Z14" s="592">
        <v>514</v>
      </c>
      <c r="AA14" s="251">
        <v>1461</v>
      </c>
      <c r="AB14" s="386">
        <f t="shared" si="0"/>
        <v>21</v>
      </c>
      <c r="AC14" s="386">
        <f t="shared" si="1"/>
        <v>163.80000000000001</v>
      </c>
      <c r="AD14" s="379">
        <f t="shared" si="2"/>
        <v>8.73</v>
      </c>
      <c r="AE14" s="387">
        <f t="shared" si="3"/>
        <v>8</v>
      </c>
      <c r="AF14" s="379">
        <f t="shared" si="4"/>
        <v>8.4380000000000006</v>
      </c>
      <c r="AG14" s="245" t="s">
        <v>1243</v>
      </c>
      <c r="AH14" s="282" t="s">
        <v>2</v>
      </c>
      <c r="AI14" s="281">
        <v>50</v>
      </c>
      <c r="AJ14" s="281">
        <v>15</v>
      </c>
      <c r="AK14" s="281">
        <v>20</v>
      </c>
      <c r="AL14" s="281" t="s">
        <v>1658</v>
      </c>
    </row>
    <row r="15" spans="1:38" s="284" customFormat="1" ht="15" customHeight="1">
      <c r="A15" s="246" t="s">
        <v>1199</v>
      </c>
      <c r="B15" s="247">
        <v>43742</v>
      </c>
      <c r="C15" s="330" t="str">
        <f t="shared" si="5"/>
        <v>*PDR1910-0475*</v>
      </c>
      <c r="D15" s="592" t="s">
        <v>2242</v>
      </c>
      <c r="E15" s="246" t="s">
        <v>2241</v>
      </c>
      <c r="F15" s="246"/>
      <c r="G15" s="498" t="s">
        <v>2240</v>
      </c>
      <c r="H15" s="250" t="s">
        <v>1657</v>
      </c>
      <c r="I15" s="248" t="s">
        <v>2239</v>
      </c>
      <c r="J15" s="611">
        <v>300</v>
      </c>
      <c r="K15" s="247">
        <v>22928</v>
      </c>
      <c r="L15" s="250" t="s">
        <v>2238</v>
      </c>
      <c r="M15" s="250" t="s">
        <v>2237</v>
      </c>
      <c r="N15" s="592"/>
      <c r="O15" s="592" t="s">
        <v>1181</v>
      </c>
      <c r="P15" s="592"/>
      <c r="Q15" s="593"/>
      <c r="R15" s="247">
        <v>43743</v>
      </c>
      <c r="S15" s="246">
        <v>300</v>
      </c>
      <c r="T15" s="246"/>
      <c r="U15" s="246" t="s">
        <v>2378</v>
      </c>
      <c r="V15" s="543">
        <v>300</v>
      </c>
      <c r="W15" s="249"/>
      <c r="X15" s="503" t="s">
        <v>1503</v>
      </c>
      <c r="Y15" s="250" t="s">
        <v>2225</v>
      </c>
      <c r="Z15" s="592">
        <v>514</v>
      </c>
      <c r="AA15" s="251">
        <v>1461</v>
      </c>
      <c r="AB15" s="386">
        <f t="shared" si="0"/>
        <v>21</v>
      </c>
      <c r="AC15" s="386">
        <f t="shared" si="1"/>
        <v>184.8</v>
      </c>
      <c r="AD15" s="379">
        <f t="shared" si="2"/>
        <v>9.08</v>
      </c>
      <c r="AE15" s="387">
        <f t="shared" si="3"/>
        <v>9</v>
      </c>
      <c r="AF15" s="379">
        <f t="shared" si="4"/>
        <v>9.048</v>
      </c>
      <c r="AG15" s="245" t="s">
        <v>1243</v>
      </c>
      <c r="AH15" s="282" t="s">
        <v>2</v>
      </c>
      <c r="AI15" s="281">
        <v>50</v>
      </c>
      <c r="AJ15" s="281">
        <v>15</v>
      </c>
      <c r="AK15" s="281">
        <v>20</v>
      </c>
      <c r="AL15" s="281" t="s">
        <v>1658</v>
      </c>
    </row>
    <row r="16" spans="1:38" s="284" customFormat="1" ht="15" customHeight="1">
      <c r="A16" s="246" t="s">
        <v>1199</v>
      </c>
      <c r="B16" s="247">
        <v>43741</v>
      </c>
      <c r="C16" s="330" t="str">
        <f t="shared" si="5"/>
        <v>*PDR1910-0427*</v>
      </c>
      <c r="D16" s="592" t="s">
        <v>2166</v>
      </c>
      <c r="E16" s="246" t="s">
        <v>2161</v>
      </c>
      <c r="F16" s="246"/>
      <c r="G16" s="498" t="s">
        <v>2167</v>
      </c>
      <c r="H16" s="250" t="s">
        <v>1657</v>
      </c>
      <c r="I16" s="248" t="s">
        <v>2168</v>
      </c>
      <c r="J16" s="611">
        <v>300</v>
      </c>
      <c r="K16" s="247">
        <v>22929</v>
      </c>
      <c r="L16" s="250" t="s">
        <v>2238</v>
      </c>
      <c r="M16" s="250" t="s">
        <v>2169</v>
      </c>
      <c r="N16" s="592"/>
      <c r="O16" s="592" t="s">
        <v>1181</v>
      </c>
      <c r="P16" s="248"/>
      <c r="Q16" s="248"/>
      <c r="R16" s="247">
        <v>43742</v>
      </c>
      <c r="S16" s="246">
        <v>300</v>
      </c>
      <c r="T16" s="246"/>
      <c r="U16" s="246" t="s">
        <v>2379</v>
      </c>
      <c r="V16" s="543">
        <v>300</v>
      </c>
      <c r="W16" s="249"/>
      <c r="X16" s="503" t="s">
        <v>1503</v>
      </c>
      <c r="Y16" s="250" t="s">
        <v>2067</v>
      </c>
      <c r="Z16" s="592">
        <v>513</v>
      </c>
      <c r="AA16" s="251">
        <v>1453</v>
      </c>
      <c r="AB16" s="386">
        <f t="shared" si="0"/>
        <v>21</v>
      </c>
      <c r="AC16" s="386">
        <f t="shared" si="1"/>
        <v>205.8</v>
      </c>
      <c r="AD16" s="379">
        <f t="shared" si="2"/>
        <v>9.43</v>
      </c>
      <c r="AE16" s="387">
        <f t="shared" si="3"/>
        <v>9</v>
      </c>
      <c r="AF16" s="379">
        <f t="shared" si="4"/>
        <v>9.2579999999999991</v>
      </c>
      <c r="AG16" s="245" t="s">
        <v>1243</v>
      </c>
      <c r="AH16" s="282" t="s">
        <v>2</v>
      </c>
      <c r="AI16" s="281">
        <v>50</v>
      </c>
      <c r="AJ16" s="281">
        <v>15</v>
      </c>
      <c r="AK16" s="281">
        <v>20</v>
      </c>
      <c r="AL16" s="281" t="s">
        <v>1658</v>
      </c>
    </row>
    <row r="17" spans="1:184" s="284" customFormat="1" ht="15" customHeight="1">
      <c r="A17" s="246" t="s">
        <v>1199</v>
      </c>
      <c r="B17" s="247">
        <v>43741</v>
      </c>
      <c r="C17" s="330" t="str">
        <f t="shared" si="5"/>
        <v>*PDR1910-0426*</v>
      </c>
      <c r="D17" s="592" t="s">
        <v>2160</v>
      </c>
      <c r="E17" s="246" t="s">
        <v>2161</v>
      </c>
      <c r="F17" s="246"/>
      <c r="G17" s="498" t="s">
        <v>2162</v>
      </c>
      <c r="H17" s="250" t="s">
        <v>1657</v>
      </c>
      <c r="I17" s="248" t="s">
        <v>2163</v>
      </c>
      <c r="J17" s="611">
        <v>300</v>
      </c>
      <c r="K17" s="247">
        <v>22929</v>
      </c>
      <c r="L17" s="250" t="s">
        <v>2164</v>
      </c>
      <c r="M17" s="250" t="s">
        <v>2165</v>
      </c>
      <c r="N17" s="592"/>
      <c r="O17" s="592" t="s">
        <v>1181</v>
      </c>
      <c r="P17" s="248"/>
      <c r="Q17" s="248"/>
      <c r="R17" s="247">
        <v>43742</v>
      </c>
      <c r="S17" s="246">
        <v>300</v>
      </c>
      <c r="T17" s="246"/>
      <c r="U17" s="246" t="s">
        <v>2380</v>
      </c>
      <c r="V17" s="543">
        <v>300</v>
      </c>
      <c r="W17" s="249"/>
      <c r="X17" s="503" t="s">
        <v>1503</v>
      </c>
      <c r="Y17" s="250" t="s">
        <v>2067</v>
      </c>
      <c r="Z17" s="592">
        <v>513</v>
      </c>
      <c r="AA17" s="251">
        <v>1453</v>
      </c>
      <c r="AB17" s="386">
        <f t="shared" si="0"/>
        <v>21</v>
      </c>
      <c r="AC17" s="386">
        <f t="shared" si="1"/>
        <v>226.8</v>
      </c>
      <c r="AD17" s="379">
        <f t="shared" si="2"/>
        <v>9.7800000000000011</v>
      </c>
      <c r="AE17" s="387">
        <f t="shared" si="3"/>
        <v>9</v>
      </c>
      <c r="AF17" s="379">
        <f t="shared" si="4"/>
        <v>9.468</v>
      </c>
      <c r="AG17" s="245" t="s">
        <v>1243</v>
      </c>
      <c r="AH17" s="282" t="s">
        <v>2</v>
      </c>
      <c r="AI17" s="281">
        <v>50</v>
      </c>
      <c r="AJ17" s="281">
        <v>15</v>
      </c>
      <c r="AK17" s="281">
        <v>20</v>
      </c>
      <c r="AL17" s="281" t="s">
        <v>1658</v>
      </c>
    </row>
    <row r="18" spans="1:184" s="284" customFormat="1" ht="15" customHeight="1">
      <c r="A18" s="246" t="s">
        <v>1199</v>
      </c>
      <c r="B18" s="247">
        <v>43741</v>
      </c>
      <c r="C18" s="330" t="str">
        <f t="shared" si="5"/>
        <v>*PDR1910-0429*</v>
      </c>
      <c r="D18" s="592" t="s">
        <v>2175</v>
      </c>
      <c r="E18" s="246" t="s">
        <v>2161</v>
      </c>
      <c r="F18" s="246"/>
      <c r="G18" s="498" t="s">
        <v>2176</v>
      </c>
      <c r="H18" s="250" t="s">
        <v>1657</v>
      </c>
      <c r="I18" s="248" t="s">
        <v>2177</v>
      </c>
      <c r="J18" s="611">
        <v>300</v>
      </c>
      <c r="K18" s="247">
        <v>22929</v>
      </c>
      <c r="L18" s="250" t="s">
        <v>2178</v>
      </c>
      <c r="M18" s="250" t="s">
        <v>2179</v>
      </c>
      <c r="N18" s="592"/>
      <c r="O18" s="592" t="s">
        <v>1181</v>
      </c>
      <c r="P18" s="248"/>
      <c r="Q18" s="248"/>
      <c r="R18" s="247">
        <v>43742</v>
      </c>
      <c r="S18" s="246">
        <v>300</v>
      </c>
      <c r="T18" s="246"/>
      <c r="U18" s="246" t="s">
        <v>2381</v>
      </c>
      <c r="V18" s="543">
        <v>300</v>
      </c>
      <c r="W18" s="249"/>
      <c r="X18" s="503" t="s">
        <v>1503</v>
      </c>
      <c r="Y18" s="250" t="s">
        <v>2067</v>
      </c>
      <c r="Z18" s="592">
        <v>513</v>
      </c>
      <c r="AA18" s="251">
        <v>1453</v>
      </c>
      <c r="AB18" s="386">
        <f t="shared" si="0"/>
        <v>21</v>
      </c>
      <c r="AC18" s="386">
        <f t="shared" si="1"/>
        <v>247.8</v>
      </c>
      <c r="AD18" s="379">
        <f t="shared" si="2"/>
        <v>10.129999999999999</v>
      </c>
      <c r="AE18" s="387">
        <f t="shared" si="3"/>
        <v>10</v>
      </c>
      <c r="AF18" s="379">
        <f t="shared" si="4"/>
        <v>10.077999999999999</v>
      </c>
      <c r="AG18" s="245" t="s">
        <v>1243</v>
      </c>
      <c r="AH18" s="282" t="s">
        <v>2</v>
      </c>
      <c r="AI18" s="281">
        <v>50</v>
      </c>
      <c r="AJ18" s="281">
        <v>15</v>
      </c>
      <c r="AK18" s="281">
        <v>20</v>
      </c>
      <c r="AL18" s="281" t="s">
        <v>1658</v>
      </c>
    </row>
    <row r="19" spans="1:184" s="284" customFormat="1" ht="15" customHeight="1">
      <c r="A19" s="246" t="s">
        <v>1199</v>
      </c>
      <c r="B19" s="247">
        <v>43742</v>
      </c>
      <c r="C19" s="330" t="str">
        <f t="shared" si="5"/>
        <v>*PDR1910-0473*</v>
      </c>
      <c r="D19" s="592" t="s">
        <v>2252</v>
      </c>
      <c r="E19" s="246" t="s">
        <v>2251</v>
      </c>
      <c r="F19" s="246"/>
      <c r="G19" s="498" t="s">
        <v>2250</v>
      </c>
      <c r="H19" s="250" t="s">
        <v>1657</v>
      </c>
      <c r="I19" s="248" t="s">
        <v>2249</v>
      </c>
      <c r="J19" s="611">
        <v>600</v>
      </c>
      <c r="K19" s="247">
        <v>22928</v>
      </c>
      <c r="L19" s="250" t="s">
        <v>2178</v>
      </c>
      <c r="M19" s="250" t="s">
        <v>2248</v>
      </c>
      <c r="N19" s="592"/>
      <c r="O19" s="592" t="s">
        <v>1181</v>
      </c>
      <c r="P19" s="592"/>
      <c r="Q19" s="593"/>
      <c r="R19" s="247">
        <v>43743</v>
      </c>
      <c r="S19" s="246">
        <v>600</v>
      </c>
      <c r="T19" s="246"/>
      <c r="U19" s="246" t="s">
        <v>2369</v>
      </c>
      <c r="V19" s="543">
        <v>600</v>
      </c>
      <c r="W19" s="249"/>
      <c r="X19" s="503" t="s">
        <v>1503</v>
      </c>
      <c r="Y19" s="250" t="s">
        <v>2225</v>
      </c>
      <c r="Z19" s="592">
        <v>514</v>
      </c>
      <c r="AA19" s="251">
        <v>1461</v>
      </c>
      <c r="AB19" s="386">
        <f t="shared" si="0"/>
        <v>27</v>
      </c>
      <c r="AC19" s="386">
        <f t="shared" si="1"/>
        <v>274.8</v>
      </c>
      <c r="AD19" s="379">
        <f t="shared" si="2"/>
        <v>10.58</v>
      </c>
      <c r="AE19" s="387">
        <f t="shared" si="3"/>
        <v>10</v>
      </c>
      <c r="AF19" s="379">
        <f t="shared" si="4"/>
        <v>10.348000000000001</v>
      </c>
      <c r="AG19" s="245" t="s">
        <v>1243</v>
      </c>
      <c r="AH19" s="282" t="s">
        <v>2</v>
      </c>
      <c r="AI19" s="281">
        <v>50</v>
      </c>
      <c r="AJ19" s="281">
        <v>15</v>
      </c>
      <c r="AK19" s="281">
        <v>20</v>
      </c>
      <c r="AL19" s="281" t="s">
        <v>1658</v>
      </c>
    </row>
    <row r="20" spans="1:184" s="284" customFormat="1" ht="15" customHeight="1">
      <c r="A20" s="246" t="s">
        <v>1199</v>
      </c>
      <c r="B20" s="247">
        <v>43742</v>
      </c>
      <c r="C20" s="330" t="str">
        <f t="shared" si="5"/>
        <v>*PDR1910-0481*</v>
      </c>
      <c r="D20" s="592" t="s">
        <v>2231</v>
      </c>
      <c r="E20" s="246" t="s">
        <v>2230</v>
      </c>
      <c r="F20" s="246"/>
      <c r="G20" s="498" t="s">
        <v>2229</v>
      </c>
      <c r="H20" s="250" t="s">
        <v>1657</v>
      </c>
      <c r="I20" s="248" t="s">
        <v>2228</v>
      </c>
      <c r="J20" s="611">
        <v>350</v>
      </c>
      <c r="K20" s="247">
        <v>22928</v>
      </c>
      <c r="L20" s="250" t="s">
        <v>2227</v>
      </c>
      <c r="M20" s="250" t="s">
        <v>2226</v>
      </c>
      <c r="N20" s="592"/>
      <c r="O20" s="592" t="s">
        <v>1181</v>
      </c>
      <c r="P20" s="592"/>
      <c r="Q20" s="593"/>
      <c r="R20" s="247">
        <v>43743</v>
      </c>
      <c r="S20" s="246">
        <v>350</v>
      </c>
      <c r="T20" s="246"/>
      <c r="U20" s="246" t="s">
        <v>2382</v>
      </c>
      <c r="V20" s="543">
        <v>350</v>
      </c>
      <c r="W20" s="249"/>
      <c r="X20" s="503" t="s">
        <v>1503</v>
      </c>
      <c r="Y20" s="250" t="s">
        <v>2225</v>
      </c>
      <c r="Z20" s="592">
        <v>514</v>
      </c>
      <c r="AA20" s="251">
        <v>1461</v>
      </c>
      <c r="AB20" s="386">
        <f t="shared" si="0"/>
        <v>22</v>
      </c>
      <c r="AC20" s="386">
        <f t="shared" si="1"/>
        <v>296.8</v>
      </c>
      <c r="AD20" s="379">
        <f t="shared" si="2"/>
        <v>10.946666666666667</v>
      </c>
      <c r="AE20" s="387">
        <f t="shared" si="3"/>
        <v>10</v>
      </c>
      <c r="AF20" s="379">
        <f t="shared" si="4"/>
        <v>10.568</v>
      </c>
      <c r="AG20" s="245" t="s">
        <v>1243</v>
      </c>
      <c r="AH20" s="282" t="s">
        <v>2</v>
      </c>
      <c r="AI20" s="281">
        <v>50</v>
      </c>
      <c r="AJ20" s="281">
        <v>15</v>
      </c>
      <c r="AK20" s="281">
        <v>20</v>
      </c>
      <c r="AL20" s="281" t="s">
        <v>1658</v>
      </c>
    </row>
    <row r="21" spans="1:184" s="284" customFormat="1" ht="15" customHeight="1">
      <c r="A21" s="246" t="s">
        <v>1199</v>
      </c>
      <c r="B21" s="247">
        <v>43742</v>
      </c>
      <c r="C21" s="330" t="str">
        <f t="shared" si="5"/>
        <v>*PDR1910-0472*</v>
      </c>
      <c r="D21" s="592" t="s">
        <v>2256</v>
      </c>
      <c r="E21" s="246" t="s">
        <v>2251</v>
      </c>
      <c r="F21" s="246"/>
      <c r="G21" s="498" t="s">
        <v>2255</v>
      </c>
      <c r="H21" s="250" t="s">
        <v>1657</v>
      </c>
      <c r="I21" s="248" t="s">
        <v>2254</v>
      </c>
      <c r="J21" s="611">
        <v>500</v>
      </c>
      <c r="K21" s="247">
        <v>22928</v>
      </c>
      <c r="L21" s="250" t="s">
        <v>2173</v>
      </c>
      <c r="M21" s="250" t="s">
        <v>2253</v>
      </c>
      <c r="N21" s="592"/>
      <c r="O21" s="592" t="s">
        <v>1181</v>
      </c>
      <c r="P21" s="592"/>
      <c r="Q21" s="593"/>
      <c r="R21" s="247">
        <v>43743</v>
      </c>
      <c r="S21" s="246">
        <v>500</v>
      </c>
      <c r="T21" s="246"/>
      <c r="U21" s="246" t="s">
        <v>2383</v>
      </c>
      <c r="V21" s="543">
        <v>500</v>
      </c>
      <c r="W21" s="249"/>
      <c r="X21" s="503" t="s">
        <v>1503</v>
      </c>
      <c r="Y21" s="250" t="s">
        <v>2225</v>
      </c>
      <c r="Z21" s="592">
        <v>514</v>
      </c>
      <c r="AA21" s="251">
        <v>1461</v>
      </c>
      <c r="AB21" s="386">
        <f t="shared" si="0"/>
        <v>25</v>
      </c>
      <c r="AC21" s="386">
        <f t="shared" si="1"/>
        <v>321.8</v>
      </c>
      <c r="AD21" s="379">
        <f t="shared" si="2"/>
        <v>11.363333333333333</v>
      </c>
      <c r="AE21" s="387">
        <f t="shared" si="3"/>
        <v>11</v>
      </c>
      <c r="AF21" s="379">
        <f t="shared" si="4"/>
        <v>11.218</v>
      </c>
      <c r="AG21" s="245" t="s">
        <v>1243</v>
      </c>
      <c r="AH21" s="282" t="s">
        <v>2</v>
      </c>
      <c r="AI21" s="281">
        <v>50</v>
      </c>
      <c r="AJ21" s="281">
        <v>15</v>
      </c>
      <c r="AK21" s="281">
        <v>20</v>
      </c>
      <c r="AL21" s="281" t="s">
        <v>1658</v>
      </c>
    </row>
    <row r="22" spans="1:184" s="284" customFormat="1" ht="15" customHeight="1">
      <c r="A22" s="246" t="s">
        <v>1199</v>
      </c>
      <c r="B22" s="247">
        <v>43741</v>
      </c>
      <c r="C22" s="330" t="str">
        <f t="shared" si="5"/>
        <v>*PDR1910-0428*</v>
      </c>
      <c r="D22" s="592" t="s">
        <v>2170</v>
      </c>
      <c r="E22" s="246" t="s">
        <v>2161</v>
      </c>
      <c r="F22" s="246"/>
      <c r="G22" s="498" t="s">
        <v>2171</v>
      </c>
      <c r="H22" s="250" t="s">
        <v>1657</v>
      </c>
      <c r="I22" s="248" t="s">
        <v>2172</v>
      </c>
      <c r="J22" s="611">
        <v>300</v>
      </c>
      <c r="K22" s="247">
        <v>22929</v>
      </c>
      <c r="L22" s="250" t="s">
        <v>2173</v>
      </c>
      <c r="M22" s="250" t="s">
        <v>2174</v>
      </c>
      <c r="N22" s="592"/>
      <c r="O22" s="592" t="s">
        <v>1181</v>
      </c>
      <c r="P22" s="248"/>
      <c r="Q22" s="248"/>
      <c r="R22" s="247">
        <v>43742</v>
      </c>
      <c r="S22" s="246">
        <v>300</v>
      </c>
      <c r="T22" s="246"/>
      <c r="U22" s="246">
        <v>300</v>
      </c>
      <c r="V22" s="543">
        <v>300</v>
      </c>
      <c r="W22" s="249"/>
      <c r="X22" s="503" t="s">
        <v>1503</v>
      </c>
      <c r="Y22" s="250" t="s">
        <v>2067</v>
      </c>
      <c r="Z22" s="592">
        <v>513</v>
      </c>
      <c r="AA22" s="251">
        <v>1453</v>
      </c>
      <c r="AB22" s="386">
        <f t="shared" si="0"/>
        <v>21</v>
      </c>
      <c r="AC22" s="386">
        <f t="shared" si="1"/>
        <v>342.8</v>
      </c>
      <c r="AD22" s="379">
        <f t="shared" si="2"/>
        <v>11.713333333333335</v>
      </c>
      <c r="AE22" s="387">
        <f t="shared" si="3"/>
        <v>11</v>
      </c>
      <c r="AF22" s="379">
        <f t="shared" si="4"/>
        <v>11.428000000000001</v>
      </c>
      <c r="AG22" s="245" t="s">
        <v>1243</v>
      </c>
      <c r="AH22" s="282" t="s">
        <v>2</v>
      </c>
      <c r="AI22" s="281">
        <v>50</v>
      </c>
      <c r="AJ22" s="281">
        <v>15</v>
      </c>
      <c r="AK22" s="281">
        <v>20</v>
      </c>
      <c r="AL22" s="281" t="s">
        <v>1658</v>
      </c>
    </row>
    <row r="23" spans="1:184" s="284" customFormat="1" ht="15" customHeight="1">
      <c r="A23" s="246" t="s">
        <v>1199</v>
      </c>
      <c r="B23" s="247">
        <v>43742</v>
      </c>
      <c r="C23" s="330" t="str">
        <f t="shared" si="5"/>
        <v>*PDR1910-0483*</v>
      </c>
      <c r="D23" s="592" t="s">
        <v>2355</v>
      </c>
      <c r="E23" s="246" t="s">
        <v>2356</v>
      </c>
      <c r="F23" s="246"/>
      <c r="G23" s="498" t="s">
        <v>2357</v>
      </c>
      <c r="H23" s="250" t="s">
        <v>1657</v>
      </c>
      <c r="I23" s="248" t="s">
        <v>2358</v>
      </c>
      <c r="J23" s="611">
        <v>600</v>
      </c>
      <c r="K23" s="247">
        <v>22928</v>
      </c>
      <c r="L23" s="250" t="s">
        <v>2350</v>
      </c>
      <c r="M23" s="250" t="s">
        <v>2359</v>
      </c>
      <c r="N23" s="592"/>
      <c r="O23" s="592"/>
      <c r="P23" s="247">
        <v>43743</v>
      </c>
      <c r="Q23" s="593"/>
      <c r="R23" s="247">
        <v>43743</v>
      </c>
      <c r="S23" s="246">
        <v>600</v>
      </c>
      <c r="T23" s="246"/>
      <c r="U23" s="246" t="s">
        <v>2360</v>
      </c>
      <c r="V23" s="543">
        <v>600</v>
      </c>
      <c r="W23" s="249"/>
      <c r="X23" s="503" t="s">
        <v>1496</v>
      </c>
      <c r="Y23" s="500" t="s">
        <v>2361</v>
      </c>
      <c r="Z23" s="592">
        <v>445</v>
      </c>
      <c r="AA23" s="251">
        <v>1475</v>
      </c>
      <c r="AB23" s="386">
        <f t="shared" si="0"/>
        <v>27</v>
      </c>
      <c r="AC23" s="386">
        <f t="shared" si="1"/>
        <v>369.8</v>
      </c>
      <c r="AD23" s="379">
        <f t="shared" si="2"/>
        <v>12.163333333333334</v>
      </c>
      <c r="AE23" s="387">
        <f t="shared" si="3"/>
        <v>12</v>
      </c>
      <c r="AF23" s="379">
        <f t="shared" si="4"/>
        <v>12.098000000000001</v>
      </c>
      <c r="AG23" s="245" t="s">
        <v>1243</v>
      </c>
      <c r="AH23" s="282" t="s">
        <v>2</v>
      </c>
      <c r="AI23" s="281">
        <v>50</v>
      </c>
      <c r="AJ23" s="281">
        <v>15</v>
      </c>
      <c r="AK23" s="281">
        <v>10</v>
      </c>
      <c r="AL23" s="281" t="s">
        <v>2362</v>
      </c>
    </row>
    <row r="24" spans="1:184" s="284" customFormat="1" ht="15" customHeight="1">
      <c r="A24" s="246" t="s">
        <v>1199</v>
      </c>
      <c r="B24" s="247">
        <v>43714</v>
      </c>
      <c r="C24" s="330" t="str">
        <f t="shared" si="5"/>
        <v>*PDR1910-0068*</v>
      </c>
      <c r="D24" s="592" t="s">
        <v>1878</v>
      </c>
      <c r="E24" s="246" t="s">
        <v>1871</v>
      </c>
      <c r="F24" s="246"/>
      <c r="G24" s="498" t="s">
        <v>1861</v>
      </c>
      <c r="H24" s="250" t="s">
        <v>1248</v>
      </c>
      <c r="I24" s="248" t="s">
        <v>1860</v>
      </c>
      <c r="J24" s="611">
        <v>2500</v>
      </c>
      <c r="K24" s="247">
        <v>43745</v>
      </c>
      <c r="L24" s="250" t="s">
        <v>1392</v>
      </c>
      <c r="M24" s="250" t="s">
        <v>1859</v>
      </c>
      <c r="N24" s="592" t="s">
        <v>1167</v>
      </c>
      <c r="O24" s="592" t="s">
        <v>1181</v>
      </c>
      <c r="P24" s="248"/>
      <c r="Q24" s="248"/>
      <c r="R24" s="247">
        <v>43742</v>
      </c>
      <c r="S24" s="246">
        <v>744</v>
      </c>
      <c r="T24" s="246"/>
      <c r="U24" s="246" t="s">
        <v>2271</v>
      </c>
      <c r="V24" s="543" t="s">
        <v>2407</v>
      </c>
      <c r="W24" s="249"/>
      <c r="X24" s="503" t="s">
        <v>1496</v>
      </c>
      <c r="Y24" s="500" t="s">
        <v>120</v>
      </c>
      <c r="Z24" s="592">
        <v>854</v>
      </c>
      <c r="AA24" s="251">
        <v>2335</v>
      </c>
      <c r="AB24" s="386">
        <f t="shared" si="0"/>
        <v>71.257142857142853</v>
      </c>
      <c r="AC24" s="386">
        <f t="shared" si="1"/>
        <v>441.05714285714288</v>
      </c>
      <c r="AD24" s="379">
        <f t="shared" si="2"/>
        <v>13.350952380952382</v>
      </c>
      <c r="AE24" s="387">
        <f t="shared" si="3"/>
        <v>13</v>
      </c>
      <c r="AF24" s="379">
        <f t="shared" si="4"/>
        <v>13.210571428571429</v>
      </c>
      <c r="AG24" s="245" t="s">
        <v>1391</v>
      </c>
      <c r="AH24" s="282" t="s">
        <v>65</v>
      </c>
      <c r="AI24" s="281">
        <v>35</v>
      </c>
      <c r="AJ24" s="281">
        <v>50</v>
      </c>
      <c r="AK24" s="281">
        <v>10</v>
      </c>
      <c r="AL24" s="615" t="s">
        <v>1705</v>
      </c>
    </row>
    <row r="25" spans="1:184" s="284" customFormat="1" ht="15" customHeight="1">
      <c r="A25" s="246">
        <v>180</v>
      </c>
      <c r="B25" s="247">
        <v>43714</v>
      </c>
      <c r="C25" s="330" t="str">
        <f t="shared" si="5"/>
        <v>*PDR1910-0069*</v>
      </c>
      <c r="D25" s="592" t="s">
        <v>1879</v>
      </c>
      <c r="E25" s="246" t="s">
        <v>1871</v>
      </c>
      <c r="F25" s="246"/>
      <c r="G25" s="498" t="s">
        <v>1861</v>
      </c>
      <c r="H25" s="250" t="s">
        <v>1248</v>
      </c>
      <c r="I25" s="248" t="s">
        <v>1860</v>
      </c>
      <c r="J25" s="611">
        <v>2000</v>
      </c>
      <c r="K25" s="247">
        <v>22934</v>
      </c>
      <c r="L25" s="250" t="s">
        <v>1392</v>
      </c>
      <c r="M25" s="250" t="s">
        <v>1859</v>
      </c>
      <c r="N25" s="592" t="s">
        <v>1167</v>
      </c>
      <c r="O25" s="592" t="s">
        <v>1181</v>
      </c>
      <c r="P25" s="248"/>
      <c r="Q25" s="248"/>
      <c r="R25" s="247">
        <v>43746</v>
      </c>
      <c r="S25" s="246">
        <v>2000</v>
      </c>
      <c r="T25" s="246"/>
      <c r="U25" s="590">
        <v>2000</v>
      </c>
      <c r="V25" s="543">
        <v>2000</v>
      </c>
      <c r="W25" s="249"/>
      <c r="X25" s="503" t="s">
        <v>1496</v>
      </c>
      <c r="Y25" s="250" t="s">
        <v>120</v>
      </c>
      <c r="Z25" s="592">
        <v>854</v>
      </c>
      <c r="AA25" s="251">
        <v>2335</v>
      </c>
      <c r="AB25" s="386">
        <f t="shared" si="0"/>
        <v>57.142857142857146</v>
      </c>
      <c r="AC25" s="386">
        <f t="shared" si="1"/>
        <v>498.20000000000005</v>
      </c>
      <c r="AD25" s="379">
        <f t="shared" si="2"/>
        <v>14.303333333333335</v>
      </c>
      <c r="AE25" s="387">
        <f t="shared" si="3"/>
        <v>14</v>
      </c>
      <c r="AF25" s="379">
        <f t="shared" si="4"/>
        <v>14.182</v>
      </c>
      <c r="AG25" s="245" t="s">
        <v>1391</v>
      </c>
      <c r="AH25" s="282" t="s">
        <v>65</v>
      </c>
      <c r="AI25" s="281">
        <v>35</v>
      </c>
      <c r="AJ25" s="281"/>
      <c r="AK25" s="281">
        <v>10</v>
      </c>
      <c r="AL25" s="615" t="s">
        <v>1705</v>
      </c>
    </row>
    <row r="26" spans="1:184" s="284" customFormat="1" ht="15" customHeight="1">
      <c r="A26" s="246">
        <v>190</v>
      </c>
      <c r="B26" s="247">
        <v>43736</v>
      </c>
      <c r="C26" s="330" t="str">
        <f t="shared" si="5"/>
        <v>*PDR1910-0324*</v>
      </c>
      <c r="D26" s="592" t="s">
        <v>2072</v>
      </c>
      <c r="E26" s="246" t="s">
        <v>2070</v>
      </c>
      <c r="F26" s="246"/>
      <c r="G26" s="498" t="s">
        <v>1736</v>
      </c>
      <c r="H26" s="250" t="s">
        <v>1248</v>
      </c>
      <c r="I26" s="248" t="s">
        <v>1735</v>
      </c>
      <c r="J26" s="611">
        <v>1000</v>
      </c>
      <c r="K26" s="247">
        <v>43747</v>
      </c>
      <c r="L26" s="250" t="s">
        <v>1392</v>
      </c>
      <c r="M26" s="250" t="s">
        <v>1734</v>
      </c>
      <c r="N26" s="592" t="s">
        <v>1167</v>
      </c>
      <c r="O26" s="592" t="s">
        <v>1181</v>
      </c>
      <c r="P26" s="248" t="s">
        <v>2394</v>
      </c>
      <c r="Q26" s="248"/>
      <c r="R26" s="247">
        <v>43745</v>
      </c>
      <c r="S26" s="246">
        <v>1000</v>
      </c>
      <c r="T26" s="246"/>
      <c r="U26" s="246" t="s">
        <v>2363</v>
      </c>
      <c r="V26" s="543">
        <v>1000</v>
      </c>
      <c r="W26" s="249"/>
      <c r="X26" s="503" t="s">
        <v>1496</v>
      </c>
      <c r="Y26" s="500" t="s">
        <v>101</v>
      </c>
      <c r="Z26" s="592">
        <v>737</v>
      </c>
      <c r="AA26" s="251">
        <v>2286</v>
      </c>
      <c r="AB26" s="386">
        <f t="shared" si="0"/>
        <v>78.571428571428569</v>
      </c>
      <c r="AC26" s="386">
        <f t="shared" si="1"/>
        <v>576.7714285714286</v>
      </c>
      <c r="AD26" s="379">
        <f t="shared" si="2"/>
        <v>15.612857142857143</v>
      </c>
      <c r="AE26" s="387">
        <f t="shared" si="3"/>
        <v>15</v>
      </c>
      <c r="AF26" s="379">
        <f t="shared" si="4"/>
        <v>15.367714285714285</v>
      </c>
      <c r="AG26" s="245" t="s">
        <v>1391</v>
      </c>
      <c r="AH26" s="282" t="s">
        <v>65</v>
      </c>
      <c r="AI26" s="281">
        <v>35</v>
      </c>
      <c r="AJ26" s="281">
        <v>50</v>
      </c>
      <c r="AK26" s="281">
        <v>10</v>
      </c>
      <c r="AL26" s="615" t="s">
        <v>1705</v>
      </c>
    </row>
    <row r="27" spans="1:184" s="284" customFormat="1" ht="15" customHeight="1">
      <c r="A27" s="246">
        <v>200</v>
      </c>
      <c r="B27" s="247">
        <v>43725</v>
      </c>
      <c r="C27" s="330" t="str">
        <f t="shared" si="5"/>
        <v>*PDR1910-0101*</v>
      </c>
      <c r="D27" s="592" t="s">
        <v>1906</v>
      </c>
      <c r="E27" s="246" t="s">
        <v>1903</v>
      </c>
      <c r="F27" s="246"/>
      <c r="G27" s="498" t="s">
        <v>1882</v>
      </c>
      <c r="H27" s="250" t="s">
        <v>1248</v>
      </c>
      <c r="I27" s="248" t="s">
        <v>115</v>
      </c>
      <c r="J27" s="611">
        <v>2750</v>
      </c>
      <c r="K27" s="247">
        <v>43748</v>
      </c>
      <c r="L27" s="250" t="s">
        <v>1392</v>
      </c>
      <c r="M27" s="250" t="s">
        <v>1170</v>
      </c>
      <c r="N27" s="592" t="s">
        <v>1167</v>
      </c>
      <c r="O27" s="592" t="s">
        <v>1181</v>
      </c>
      <c r="P27" s="248"/>
      <c r="Q27" s="248"/>
      <c r="R27" s="247">
        <v>43745</v>
      </c>
      <c r="S27" s="246">
        <v>2750</v>
      </c>
      <c r="T27" s="246"/>
      <c r="U27" s="246" t="s">
        <v>2364</v>
      </c>
      <c r="V27" s="543" t="s">
        <v>1181</v>
      </c>
      <c r="W27" s="249"/>
      <c r="X27" s="503" t="s">
        <v>1496</v>
      </c>
      <c r="Y27" s="500" t="s">
        <v>101</v>
      </c>
      <c r="Z27" s="592">
        <v>666</v>
      </c>
      <c r="AA27" s="251">
        <v>2040</v>
      </c>
      <c r="AB27" s="386">
        <f t="shared" si="0"/>
        <v>128.57142857142856</v>
      </c>
      <c r="AC27" s="386">
        <f t="shared" si="1"/>
        <v>705.34285714285716</v>
      </c>
      <c r="AD27" s="379">
        <f t="shared" si="2"/>
        <v>17.755714285714284</v>
      </c>
      <c r="AE27" s="387">
        <f t="shared" si="3"/>
        <v>17</v>
      </c>
      <c r="AF27" s="379">
        <f t="shared" si="4"/>
        <v>17.453428571428571</v>
      </c>
      <c r="AG27" s="245" t="s">
        <v>1391</v>
      </c>
      <c r="AH27" s="282" t="s">
        <v>65</v>
      </c>
      <c r="AI27" s="281">
        <v>35</v>
      </c>
      <c r="AJ27" s="281">
        <v>50</v>
      </c>
      <c r="AK27" s="281">
        <v>10</v>
      </c>
      <c r="AL27" s="544" t="s">
        <v>1881</v>
      </c>
    </row>
    <row r="28" spans="1:184" s="284" customFormat="1" ht="15" customHeight="1">
      <c r="A28" s="246">
        <v>210</v>
      </c>
      <c r="B28" s="247">
        <v>43736</v>
      </c>
      <c r="C28" s="330" t="str">
        <f t="shared" si="5"/>
        <v>*PDR1910-0322*</v>
      </c>
      <c r="D28" s="592" t="s">
        <v>2069</v>
      </c>
      <c r="E28" s="246" t="s">
        <v>2070</v>
      </c>
      <c r="F28" s="246"/>
      <c r="G28" s="498" t="s">
        <v>1804</v>
      </c>
      <c r="H28" s="250" t="s">
        <v>1248</v>
      </c>
      <c r="I28" s="248" t="s">
        <v>1803</v>
      </c>
      <c r="J28" s="611">
        <v>1000</v>
      </c>
      <c r="K28" s="247">
        <v>43748</v>
      </c>
      <c r="L28" s="250" t="s">
        <v>1581</v>
      </c>
      <c r="M28" s="250" t="s">
        <v>1802</v>
      </c>
      <c r="N28" s="592" t="s">
        <v>1386</v>
      </c>
      <c r="O28" s="592" t="s">
        <v>1181</v>
      </c>
      <c r="P28" s="248"/>
      <c r="Q28" s="248"/>
      <c r="R28" s="247">
        <v>43745</v>
      </c>
      <c r="S28" s="246">
        <v>1000</v>
      </c>
      <c r="T28" s="246"/>
      <c r="U28" s="246" t="s">
        <v>2395</v>
      </c>
      <c r="V28" s="543" t="s">
        <v>1181</v>
      </c>
      <c r="W28" s="249"/>
      <c r="X28" s="503" t="s">
        <v>1496</v>
      </c>
      <c r="Y28" s="500" t="s">
        <v>124</v>
      </c>
      <c r="Z28" s="592">
        <v>827</v>
      </c>
      <c r="AA28" s="251">
        <v>2177</v>
      </c>
      <c r="AB28" s="386">
        <f t="shared" si="0"/>
        <v>78.571428571428569</v>
      </c>
      <c r="AC28" s="386">
        <f t="shared" si="1"/>
        <v>783.91428571428571</v>
      </c>
      <c r="AD28" s="379">
        <f t="shared" si="2"/>
        <v>19.065238095238094</v>
      </c>
      <c r="AE28" s="387">
        <f t="shared" si="3"/>
        <v>19</v>
      </c>
      <c r="AF28" s="379">
        <f t="shared" si="4"/>
        <v>19.039142857142856</v>
      </c>
      <c r="AG28" s="245" t="s">
        <v>1243</v>
      </c>
      <c r="AH28" s="282" t="s">
        <v>2</v>
      </c>
      <c r="AI28" s="281">
        <v>35</v>
      </c>
      <c r="AJ28" s="281">
        <v>50</v>
      </c>
      <c r="AK28" s="281">
        <v>5</v>
      </c>
      <c r="AL28" s="544" t="s">
        <v>1801</v>
      </c>
    </row>
    <row r="29" spans="1:184" s="404" customFormat="1" ht="12" customHeight="1">
      <c r="A29" s="373"/>
      <c r="B29" s="373"/>
      <c r="C29" s="372"/>
      <c r="D29" s="715"/>
      <c r="E29" s="373"/>
      <c r="F29" s="373"/>
      <c r="G29" s="715"/>
      <c r="H29" s="368"/>
      <c r="I29" s="368"/>
      <c r="J29" s="373"/>
      <c r="K29" s="372"/>
      <c r="L29" s="368" t="s">
        <v>210</v>
      </c>
      <c r="M29" s="377"/>
      <c r="N29" s="715"/>
      <c r="O29" s="715"/>
      <c r="P29" s="368"/>
      <c r="Q29" s="368"/>
      <c r="R29" s="372"/>
      <c r="S29" s="373"/>
      <c r="T29" s="373"/>
      <c r="U29" s="373"/>
      <c r="V29" s="373"/>
      <c r="W29" s="564"/>
      <c r="X29" s="373"/>
      <c r="Y29" s="377"/>
      <c r="Z29" s="715"/>
      <c r="AA29" s="378"/>
      <c r="AB29" s="386">
        <f t="shared" si="0"/>
        <v>60</v>
      </c>
      <c r="AC29" s="386">
        <f t="shared" si="1"/>
        <v>843.91428571428571</v>
      </c>
      <c r="AD29" s="379">
        <f t="shared" si="2"/>
        <v>20.065238095238094</v>
      </c>
      <c r="AE29" s="387">
        <f t="shared" si="3"/>
        <v>20</v>
      </c>
      <c r="AF29" s="379">
        <f t="shared" si="4"/>
        <v>20.039142857142856</v>
      </c>
      <c r="AG29" s="379"/>
      <c r="AH29" s="401"/>
      <c r="AI29" s="281">
        <v>35</v>
      </c>
      <c r="AJ29" s="281">
        <v>60</v>
      </c>
      <c r="AK29" s="396"/>
      <c r="AL29" s="401"/>
    </row>
    <row r="30" spans="1:184" s="404" customFormat="1" ht="12" customHeight="1">
      <c r="A30" s="373"/>
      <c r="B30" s="373"/>
      <c r="C30" s="372"/>
      <c r="D30" s="380"/>
      <c r="E30" s="380"/>
      <c r="F30" s="380"/>
      <c r="G30" s="380"/>
      <c r="H30" s="381"/>
      <c r="I30" s="381"/>
      <c r="J30" s="373"/>
      <c r="K30" s="372"/>
      <c r="L30" s="381"/>
      <c r="M30" s="381"/>
      <c r="N30" s="381"/>
      <c r="O30" s="402"/>
      <c r="P30" s="383"/>
      <c r="Q30" s="383"/>
      <c r="R30" s="372"/>
      <c r="S30" s="373"/>
      <c r="T30" s="384"/>
      <c r="U30" s="373"/>
      <c r="V30" s="373"/>
      <c r="W30" s="373"/>
      <c r="X30" s="380"/>
      <c r="Y30" s="381"/>
      <c r="Z30" s="385"/>
      <c r="AA30" s="382"/>
      <c r="AB30" s="386"/>
      <c r="AC30" s="386"/>
      <c r="AD30" s="379"/>
      <c r="AE30" s="387"/>
      <c r="AF30" s="379"/>
      <c r="AG30" s="401"/>
      <c r="AH30" s="403"/>
      <c r="AI30" s="396"/>
      <c r="AJ30" s="396"/>
      <c r="AK30" s="396"/>
      <c r="AL30" s="401"/>
    </row>
    <row r="31" spans="1:184" s="404" customFormat="1" ht="12" customHeight="1">
      <c r="A31" s="373"/>
      <c r="B31" s="373"/>
      <c r="C31" s="372"/>
      <c r="D31" s="380"/>
      <c r="E31" s="380"/>
      <c r="F31" s="380"/>
      <c r="G31" s="380"/>
      <c r="H31" s="381"/>
      <c r="I31" s="381"/>
      <c r="J31" s="373"/>
      <c r="K31" s="372"/>
      <c r="L31" s="381"/>
      <c r="M31" s="381"/>
      <c r="N31" s="381"/>
      <c r="O31" s="402"/>
      <c r="P31" s="383"/>
      <c r="Q31" s="383"/>
      <c r="R31" s="372"/>
      <c r="S31" s="373"/>
      <c r="T31" s="384"/>
      <c r="U31" s="373"/>
      <c r="V31" s="373"/>
      <c r="W31" s="373"/>
      <c r="X31" s="380"/>
      <c r="Y31" s="381"/>
      <c r="Z31" s="385"/>
      <c r="AA31" s="382"/>
      <c r="AB31" s="386"/>
      <c r="AC31" s="386"/>
      <c r="AD31" s="379"/>
      <c r="AE31" s="387"/>
      <c r="AF31" s="379"/>
      <c r="AG31" s="401"/>
      <c r="AH31" s="403"/>
      <c r="AI31" s="396"/>
      <c r="AJ31" s="396"/>
      <c r="AK31" s="396"/>
      <c r="AL31" s="401"/>
    </row>
    <row r="32" spans="1:184" s="404" customFormat="1" ht="12" customHeight="1">
      <c r="A32" s="373"/>
      <c r="B32" s="373"/>
      <c r="C32" s="372"/>
      <c r="D32" s="715"/>
      <c r="E32" s="373"/>
      <c r="F32" s="373"/>
      <c r="G32" s="373"/>
      <c r="H32" s="368"/>
      <c r="I32" s="368"/>
      <c r="J32" s="373">
        <f>SUM(J8:J31)</f>
        <v>15739</v>
      </c>
      <c r="K32" s="372"/>
      <c r="L32" s="368"/>
      <c r="M32" s="715"/>
      <c r="N32" s="368"/>
      <c r="O32" s="715"/>
      <c r="P32" s="368"/>
      <c r="Q32" s="368"/>
      <c r="R32" s="372"/>
      <c r="S32" s="373">
        <f>SUM(S8:S31)</f>
        <v>13984</v>
      </c>
      <c r="T32" s="373"/>
      <c r="U32" s="373"/>
      <c r="V32" s="373"/>
      <c r="W32" s="373"/>
      <c r="X32" s="373"/>
      <c r="Y32" s="377"/>
      <c r="Z32" s="715"/>
      <c r="AA32" s="378"/>
      <c r="AB32" s="386">
        <f>SUM(AB7:AB31)</f>
        <v>843.91428571428571</v>
      </c>
      <c r="AC32" s="386"/>
      <c r="AD32" s="379"/>
      <c r="AE32" s="387"/>
      <c r="AF32" s="386">
        <f>AB32/60</f>
        <v>14.065238095238096</v>
      </c>
      <c r="AG32" s="379"/>
      <c r="AH32" s="405"/>
      <c r="AI32" s="426"/>
      <c r="AJ32" s="402"/>
      <c r="AK32" s="402"/>
      <c r="AL32" s="389"/>
      <c r="GB32" s="470"/>
    </row>
    <row r="33" spans="1:40">
      <c r="A33" s="714"/>
      <c r="B33" s="714"/>
      <c r="L33" s="471"/>
      <c r="M33" s="391"/>
      <c r="N33" s="391"/>
      <c r="O33" s="391"/>
      <c r="P33" s="391"/>
      <c r="Q33" s="391"/>
      <c r="R33" s="391"/>
      <c r="S33" s="391"/>
      <c r="T33" s="391"/>
      <c r="U33" s="391"/>
      <c r="V33" s="391"/>
      <c r="W33" s="391"/>
      <c r="Y33" s="714"/>
      <c r="Z33" s="714"/>
      <c r="AA33" s="714"/>
      <c r="AJ33" s="346"/>
      <c r="AK33" s="427"/>
    </row>
    <row r="34" spans="1:40">
      <c r="S34" s="346"/>
      <c r="T34" s="346"/>
      <c r="U34" s="346"/>
      <c r="V34" s="472"/>
      <c r="W34" s="472"/>
      <c r="Z34" s="640" t="s">
        <v>1645</v>
      </c>
      <c r="AJ34" s="346"/>
      <c r="AK34" s="427"/>
    </row>
    <row r="35" spans="1:40">
      <c r="I35" s="431" t="s">
        <v>455</v>
      </c>
      <c r="R35" s="431" t="s">
        <v>457</v>
      </c>
      <c r="AJ35" s="346"/>
      <c r="AK35" s="427"/>
      <c r="AM35" s="346"/>
      <c r="AN35" s="346"/>
    </row>
    <row r="36" spans="1:40" s="714" customFormat="1">
      <c r="I36" s="906"/>
      <c r="J36" s="906"/>
      <c r="R36" s="906" t="s">
        <v>61</v>
      </c>
      <c r="S36" s="906"/>
      <c r="T36" s="906"/>
      <c r="U36" s="906"/>
      <c r="V36" s="906"/>
      <c r="W36" s="906"/>
      <c r="X36" s="906"/>
      <c r="Y36" s="473"/>
      <c r="Z36" s="473"/>
      <c r="AA36" s="473"/>
      <c r="AH36" s="447"/>
      <c r="AJ36" s="441"/>
      <c r="AK36" s="427"/>
      <c r="AL36" s="441"/>
      <c r="AM36" s="441"/>
    </row>
    <row r="37" spans="1:40">
      <c r="A37" s="431"/>
      <c r="B37" s="431"/>
      <c r="C37" s="431"/>
      <c r="I37" s="431" t="s">
        <v>456</v>
      </c>
      <c r="M37" s="431"/>
      <c r="T37" s="431"/>
      <c r="AJ37" s="346"/>
      <c r="AK37" s="427"/>
      <c r="AM37" s="346"/>
      <c r="AN37" s="346"/>
    </row>
    <row r="38" spans="1:40">
      <c r="AJ38" s="346"/>
      <c r="AK38" s="427"/>
    </row>
    <row r="39" spans="1:40">
      <c r="AJ39" s="346"/>
      <c r="AK39" s="427"/>
    </row>
    <row r="40" spans="1:40">
      <c r="AJ40" s="346"/>
      <c r="AK40" s="427"/>
    </row>
    <row r="41" spans="1:40">
      <c r="AJ41" s="346"/>
      <c r="AK41" s="427"/>
    </row>
    <row r="45" spans="1:40">
      <c r="AK45" s="714"/>
    </row>
    <row r="46" spans="1:40">
      <c r="AH46" s="388"/>
    </row>
    <row r="47" spans="1:40">
      <c r="AH47" s="388"/>
    </row>
    <row r="48" spans="1:40">
      <c r="AH48" s="388"/>
    </row>
    <row r="49" spans="34:34">
      <c r="AH49" s="388"/>
    </row>
    <row r="50" spans="34:34">
      <c r="AH50" s="388"/>
    </row>
    <row r="51" spans="34:34">
      <c r="AH51" s="388"/>
    </row>
  </sheetData>
  <sortState ref="A11:JG24">
    <sortCondition ref="L11:L24"/>
  </sortState>
  <mergeCells count="8">
    <mergeCell ref="AL5:AL7"/>
    <mergeCell ref="I36:J36"/>
    <mergeCell ref="R36:X36"/>
    <mergeCell ref="A2:AA2"/>
    <mergeCell ref="H4:H5"/>
    <mergeCell ref="I4:I5"/>
    <mergeCell ref="O4:Q4"/>
    <mergeCell ref="Z4:AA4"/>
  </mergeCells>
  <conditionalFormatting sqref="AY30:AZ31 BH30:BH31 AP30:AS31 AA30:AA31 AG30:AG31">
    <cfRule type="duplicateValues" dxfId="827" priority="84" stopIfTrue="1"/>
  </conditionalFormatting>
  <conditionalFormatting sqref="AY30:AZ31 BH30:BH31 AP30:AS31 AA30:AA31 AG30:AG31">
    <cfRule type="duplicateValues" dxfId="826" priority="82" stopIfTrue="1"/>
    <cfRule type="duplicateValues" dxfId="825" priority="83" stopIfTrue="1"/>
  </conditionalFormatting>
  <conditionalFormatting sqref="BI30:BI31">
    <cfRule type="duplicateValues" dxfId="824" priority="81" stopIfTrue="1"/>
  </conditionalFormatting>
  <conditionalFormatting sqref="BI30:BI31">
    <cfRule type="duplicateValues" dxfId="823" priority="79" stopIfTrue="1"/>
    <cfRule type="duplicateValues" dxfId="822" priority="80" stopIfTrue="1"/>
  </conditionalFormatting>
  <conditionalFormatting sqref="D29">
    <cfRule type="duplicateValues" dxfId="821" priority="78" stopIfTrue="1"/>
  </conditionalFormatting>
  <conditionalFormatting sqref="D29">
    <cfRule type="duplicateValues" dxfId="820" priority="76" stopIfTrue="1"/>
    <cfRule type="duplicateValues" dxfId="819" priority="77" stopIfTrue="1"/>
  </conditionalFormatting>
  <conditionalFormatting sqref="D25">
    <cfRule type="duplicateValues" dxfId="818" priority="28" stopIfTrue="1"/>
  </conditionalFormatting>
  <conditionalFormatting sqref="D25">
    <cfRule type="duplicateValues" dxfId="817" priority="29" stopIfTrue="1"/>
    <cfRule type="duplicateValues" dxfId="816" priority="30" stopIfTrue="1"/>
  </conditionalFormatting>
  <conditionalFormatting sqref="D24">
    <cfRule type="duplicateValues" dxfId="815" priority="25" stopIfTrue="1"/>
  </conditionalFormatting>
  <conditionalFormatting sqref="D24">
    <cfRule type="duplicateValues" dxfId="814" priority="26" stopIfTrue="1"/>
    <cfRule type="duplicateValues" dxfId="813" priority="27" stopIfTrue="1"/>
  </conditionalFormatting>
  <conditionalFormatting sqref="D10">
    <cfRule type="duplicateValues" dxfId="812" priority="24" stopIfTrue="1"/>
  </conditionalFormatting>
  <conditionalFormatting sqref="D10">
    <cfRule type="duplicateValues" dxfId="811" priority="22" stopIfTrue="1"/>
    <cfRule type="duplicateValues" dxfId="810" priority="23" stopIfTrue="1"/>
  </conditionalFormatting>
  <conditionalFormatting sqref="D8:D9">
    <cfRule type="duplicateValues" dxfId="809" priority="21" stopIfTrue="1"/>
  </conditionalFormatting>
  <conditionalFormatting sqref="D8:D9">
    <cfRule type="duplicateValues" dxfId="808" priority="19" stopIfTrue="1"/>
    <cfRule type="duplicateValues" dxfId="807" priority="20" stopIfTrue="1"/>
  </conditionalFormatting>
  <conditionalFormatting sqref="D12">
    <cfRule type="duplicateValues" dxfId="806" priority="18" stopIfTrue="1"/>
  </conditionalFormatting>
  <conditionalFormatting sqref="D12">
    <cfRule type="duplicateValues" dxfId="805" priority="16" stopIfTrue="1"/>
    <cfRule type="duplicateValues" dxfId="804" priority="17" stopIfTrue="1"/>
  </conditionalFormatting>
  <conditionalFormatting sqref="D11">
    <cfRule type="duplicateValues" dxfId="803" priority="15" stopIfTrue="1"/>
  </conditionalFormatting>
  <conditionalFormatting sqref="D11">
    <cfRule type="duplicateValues" dxfId="802" priority="13" stopIfTrue="1"/>
    <cfRule type="duplicateValues" dxfId="801" priority="14" stopIfTrue="1"/>
  </conditionalFormatting>
  <conditionalFormatting sqref="D15:D17 D19">
    <cfRule type="duplicateValues" dxfId="800" priority="12" stopIfTrue="1"/>
  </conditionalFormatting>
  <conditionalFormatting sqref="D15:D17 D19">
    <cfRule type="duplicateValues" dxfId="799" priority="10" stopIfTrue="1"/>
    <cfRule type="duplicateValues" dxfId="798" priority="11" stopIfTrue="1"/>
  </conditionalFormatting>
  <conditionalFormatting sqref="D14">
    <cfRule type="duplicateValues" dxfId="797" priority="9" stopIfTrue="1"/>
  </conditionalFormatting>
  <conditionalFormatting sqref="D14">
    <cfRule type="duplicateValues" dxfId="796" priority="7" stopIfTrue="1"/>
    <cfRule type="duplicateValues" dxfId="795" priority="8" stopIfTrue="1"/>
  </conditionalFormatting>
  <conditionalFormatting sqref="D21:D23 D13 D18">
    <cfRule type="duplicateValues" dxfId="794" priority="6" stopIfTrue="1"/>
  </conditionalFormatting>
  <conditionalFormatting sqref="D21:D23 D13 D18">
    <cfRule type="duplicateValues" dxfId="793" priority="4" stopIfTrue="1"/>
    <cfRule type="duplicateValues" dxfId="792" priority="5" stopIfTrue="1"/>
  </conditionalFormatting>
  <conditionalFormatting sqref="D20">
    <cfRule type="duplicateValues" dxfId="791" priority="3" stopIfTrue="1"/>
  </conditionalFormatting>
  <conditionalFormatting sqref="D20">
    <cfRule type="duplicateValues" dxfId="790" priority="1" stopIfTrue="1"/>
    <cfRule type="duplicateValues" dxfId="789" priority="2" stopIfTrue="1"/>
  </conditionalFormatting>
  <conditionalFormatting sqref="D26:D28">
    <cfRule type="duplicateValues" dxfId="788" priority="77109" stopIfTrue="1"/>
  </conditionalFormatting>
  <conditionalFormatting sqref="D26:D28">
    <cfRule type="duplicateValues" dxfId="787" priority="77111" stopIfTrue="1"/>
    <cfRule type="duplicateValues" dxfId="786" priority="77112" stopIfTrue="1"/>
  </conditionalFormatting>
  <printOptions horizontalCentered="1"/>
  <pageMargins left="0" right="0" top="0" bottom="0" header="0.31496062992125984" footer="0.31496062992125984"/>
  <pageSetup paperSize="120" scale="64" orientation="landscape" r:id="rId1"/>
  <colBreaks count="1" manualBreakCount="1">
    <brk id="3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47"/>
  <sheetViews>
    <sheetView zoomScale="110" zoomScaleNormal="110" workbookViewId="0">
      <selection activeCell="H12" sqref="H12"/>
    </sheetView>
  </sheetViews>
  <sheetFormatPr defaultRowHeight="18"/>
  <cols>
    <col min="1" max="1" width="7.710937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5.28515625" style="388" customWidth="1"/>
    <col min="9" max="9" width="25.5703125" style="388" customWidth="1"/>
    <col min="10" max="10" width="5.85546875" style="388" customWidth="1"/>
    <col min="11" max="11" width="6.5703125" style="388" customWidth="1"/>
    <col min="12" max="12" width="19.42578125" style="388" customWidth="1"/>
    <col min="13" max="13" width="10.140625" style="388" customWidth="1"/>
    <col min="14" max="14" width="9.85546875" style="388" customWidth="1"/>
    <col min="15" max="15" width="3.42578125" style="388" customWidth="1"/>
    <col min="16" max="16" width="6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8" style="388" customWidth="1"/>
    <col min="23" max="23" width="3.5703125" style="388" hidden="1" customWidth="1"/>
    <col min="24" max="24" width="4.85546875" style="388" customWidth="1"/>
    <col min="25" max="25" width="18.425781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2851562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.5703125" style="431" customWidth="1"/>
    <col min="35" max="35" width="4.7109375" style="388" customWidth="1"/>
    <col min="36" max="37" width="4.140625" style="388" customWidth="1"/>
    <col min="38" max="38" width="63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2154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717" t="s">
        <v>1238</v>
      </c>
      <c r="F4" s="717"/>
      <c r="G4" s="717"/>
      <c r="H4" s="909" t="s">
        <v>15</v>
      </c>
      <c r="I4" s="903" t="s">
        <v>16</v>
      </c>
      <c r="J4" s="346" t="s">
        <v>17</v>
      </c>
      <c r="K4" s="347" t="s">
        <v>18</v>
      </c>
      <c r="L4" s="721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718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721" t="s">
        <v>30</v>
      </c>
      <c r="P5" s="721" t="s">
        <v>31</v>
      </c>
      <c r="Q5" s="721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722" t="s">
        <v>34</v>
      </c>
      <c r="Z5" s="722" t="s">
        <v>42</v>
      </c>
      <c r="AA5" s="722" t="s">
        <v>43</v>
      </c>
      <c r="AB5" s="350" t="s">
        <v>49</v>
      </c>
      <c r="AC5" s="451"/>
      <c r="AD5" s="451"/>
      <c r="AE5" s="452"/>
      <c r="AF5" s="464"/>
      <c r="AG5" s="719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719"/>
      <c r="AH6" s="394"/>
      <c r="AJ6" s="721"/>
      <c r="AK6" s="466"/>
      <c r="AL6" s="904"/>
    </row>
    <row r="7" spans="1:38" s="404" customFormat="1" ht="12" customHeight="1" thickTop="1">
      <c r="A7" s="359"/>
      <c r="B7" s="359"/>
      <c r="C7" s="360"/>
      <c r="D7" s="717"/>
      <c r="E7" s="359"/>
      <c r="F7" s="359"/>
      <c r="G7" s="359"/>
      <c r="H7" s="361"/>
      <c r="I7" s="361"/>
      <c r="J7" s="359"/>
      <c r="K7" s="360"/>
      <c r="L7" s="361" t="s">
        <v>1</v>
      </c>
      <c r="M7" s="717"/>
      <c r="N7" s="361"/>
      <c r="O7" s="717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717"/>
      <c r="AA7" s="363"/>
      <c r="AB7" s="354">
        <f>S7/AI7+AJ7</f>
        <v>0</v>
      </c>
      <c r="AC7" s="354">
        <f>AB7+AC6</f>
        <v>0</v>
      </c>
      <c r="AD7" s="364">
        <f>(6+(AC7/60))</f>
        <v>6</v>
      </c>
      <c r="AE7" s="365">
        <f>FLOOR(AD7,1)</f>
        <v>6</v>
      </c>
      <c r="AF7" s="364">
        <f>(AE7+((AD7-AE7)*60*0.01))</f>
        <v>6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57" customFormat="1" ht="15" customHeight="1">
      <c r="A8" s="256" t="s">
        <v>1852</v>
      </c>
      <c r="B8" s="334">
        <v>43725</v>
      </c>
      <c r="C8" s="339" t="str">
        <f t="shared" ref="C8:C9" si="0">"*"&amp;D8&amp;"*"</f>
        <v>*PDR1910-0101*</v>
      </c>
      <c r="D8" s="505" t="s">
        <v>1906</v>
      </c>
      <c r="E8" s="256" t="s">
        <v>1903</v>
      </c>
      <c r="F8" s="256"/>
      <c r="G8" s="566" t="s">
        <v>1882</v>
      </c>
      <c r="H8" s="501" t="s">
        <v>1248</v>
      </c>
      <c r="I8" s="567" t="s">
        <v>115</v>
      </c>
      <c r="J8" s="613">
        <v>2750</v>
      </c>
      <c r="K8" s="334">
        <v>43748</v>
      </c>
      <c r="L8" s="501" t="s">
        <v>1392</v>
      </c>
      <c r="M8" s="501" t="s">
        <v>1170</v>
      </c>
      <c r="N8" s="505" t="s">
        <v>1167</v>
      </c>
      <c r="O8" s="505" t="s">
        <v>1181</v>
      </c>
      <c r="P8" s="567"/>
      <c r="Q8" s="567"/>
      <c r="R8" s="334">
        <v>43745</v>
      </c>
      <c r="S8" s="256">
        <v>2750</v>
      </c>
      <c r="T8" s="256"/>
      <c r="U8" s="256" t="s">
        <v>2364</v>
      </c>
      <c r="V8" s="543">
        <v>2750</v>
      </c>
      <c r="W8" s="568"/>
      <c r="X8" s="569" t="s">
        <v>1496</v>
      </c>
      <c r="Y8" s="614" t="s">
        <v>101</v>
      </c>
      <c r="Z8" s="505">
        <v>666</v>
      </c>
      <c r="AA8" s="570">
        <v>2040</v>
      </c>
      <c r="AB8" s="354">
        <f t="shared" ref="AB8:AB25" si="1">S8/AI8+AJ8</f>
        <v>128.57142857142856</v>
      </c>
      <c r="AC8" s="354">
        <f t="shared" ref="AC8:AC25" si="2">AB8+AC7</f>
        <v>128.57142857142856</v>
      </c>
      <c r="AD8" s="364">
        <f t="shared" ref="AD8:AD25" si="3">(6+(AC8/60))</f>
        <v>8.1428571428571423</v>
      </c>
      <c r="AE8" s="365">
        <f t="shared" ref="AE8:AE25" si="4">FLOOR(AD8,1)</f>
        <v>8</v>
      </c>
      <c r="AF8" s="364">
        <f t="shared" ref="AF8:AF25" si="5">(AE8+((AD8-AE8)*60*0.01))</f>
        <v>8.0857142857142854</v>
      </c>
      <c r="AG8" s="571" t="s">
        <v>1391</v>
      </c>
      <c r="AH8" s="616" t="s">
        <v>65</v>
      </c>
      <c r="AI8" s="506">
        <v>35</v>
      </c>
      <c r="AJ8" s="506">
        <v>50</v>
      </c>
      <c r="AK8" s="506">
        <v>10</v>
      </c>
      <c r="AL8" s="734" t="s">
        <v>1881</v>
      </c>
    </row>
    <row r="9" spans="1:38" s="257" customFormat="1" ht="15" customHeight="1">
      <c r="A9" s="256" t="s">
        <v>1852</v>
      </c>
      <c r="B9" s="334">
        <v>43736</v>
      </c>
      <c r="C9" s="339" t="str">
        <f t="shared" si="0"/>
        <v>*PDR1910-0322*</v>
      </c>
      <c r="D9" s="505" t="s">
        <v>2069</v>
      </c>
      <c r="E9" s="256" t="s">
        <v>2070</v>
      </c>
      <c r="F9" s="256"/>
      <c r="G9" s="566" t="s">
        <v>1804</v>
      </c>
      <c r="H9" s="501" t="s">
        <v>1248</v>
      </c>
      <c r="I9" s="567" t="s">
        <v>1803</v>
      </c>
      <c r="J9" s="613">
        <v>1000</v>
      </c>
      <c r="K9" s="334">
        <v>43748</v>
      </c>
      <c r="L9" s="501" t="s">
        <v>1581</v>
      </c>
      <c r="M9" s="501" t="s">
        <v>1802</v>
      </c>
      <c r="N9" s="505" t="s">
        <v>1386</v>
      </c>
      <c r="O9" s="505" t="s">
        <v>1181</v>
      </c>
      <c r="P9" s="567"/>
      <c r="Q9" s="567"/>
      <c r="R9" s="334">
        <v>43745</v>
      </c>
      <c r="S9" s="256">
        <v>1000</v>
      </c>
      <c r="T9" s="256"/>
      <c r="U9" s="256" t="s">
        <v>2395</v>
      </c>
      <c r="V9" s="543">
        <v>1000</v>
      </c>
      <c r="W9" s="568"/>
      <c r="X9" s="569" t="s">
        <v>1496</v>
      </c>
      <c r="Y9" s="614" t="s">
        <v>124</v>
      </c>
      <c r="Z9" s="505">
        <v>827</v>
      </c>
      <c r="AA9" s="570">
        <v>2177</v>
      </c>
      <c r="AB9" s="354">
        <f t="shared" si="1"/>
        <v>78.571428571428569</v>
      </c>
      <c r="AC9" s="354">
        <f t="shared" si="2"/>
        <v>207.14285714285711</v>
      </c>
      <c r="AD9" s="364">
        <f t="shared" si="3"/>
        <v>9.4523809523809526</v>
      </c>
      <c r="AE9" s="365">
        <f t="shared" si="4"/>
        <v>9</v>
      </c>
      <c r="AF9" s="364">
        <f t="shared" si="5"/>
        <v>9.2714285714285722</v>
      </c>
      <c r="AG9" s="571" t="s">
        <v>1243</v>
      </c>
      <c r="AH9" s="616" t="s">
        <v>2</v>
      </c>
      <c r="AI9" s="506">
        <v>35</v>
      </c>
      <c r="AJ9" s="506">
        <v>50</v>
      </c>
      <c r="AK9" s="506">
        <v>5</v>
      </c>
      <c r="AL9" s="734" t="s">
        <v>1801</v>
      </c>
    </row>
    <row r="10" spans="1:38" s="284" customFormat="1" ht="15.75" customHeight="1">
      <c r="A10" s="246">
        <v>10</v>
      </c>
      <c r="B10" s="247">
        <v>43725</v>
      </c>
      <c r="C10" s="330" t="str">
        <f>"*"&amp;D10&amp;"*"</f>
        <v>*PDR1910-0097*</v>
      </c>
      <c r="D10" s="592" t="s">
        <v>1910</v>
      </c>
      <c r="E10" s="246" t="s">
        <v>1903</v>
      </c>
      <c r="F10" s="246"/>
      <c r="G10" s="498" t="s">
        <v>1858</v>
      </c>
      <c r="H10" s="250" t="s">
        <v>1248</v>
      </c>
      <c r="I10" s="248" t="s">
        <v>1857</v>
      </c>
      <c r="J10" s="611">
        <v>2400</v>
      </c>
      <c r="K10" s="247">
        <v>43748</v>
      </c>
      <c r="L10" s="250" t="s">
        <v>1392</v>
      </c>
      <c r="M10" s="250" t="s">
        <v>1856</v>
      </c>
      <c r="N10" s="592" t="s">
        <v>1167</v>
      </c>
      <c r="O10" s="592" t="s">
        <v>1181</v>
      </c>
      <c r="P10" s="248"/>
      <c r="Q10" s="248"/>
      <c r="R10" s="247">
        <v>43745</v>
      </c>
      <c r="S10" s="246">
        <v>2400</v>
      </c>
      <c r="T10" s="246"/>
      <c r="U10" s="246">
        <v>2400</v>
      </c>
      <c r="V10" s="543">
        <v>2400</v>
      </c>
      <c r="W10" s="249"/>
      <c r="X10" s="503" t="s">
        <v>1496</v>
      </c>
      <c r="Y10" s="500" t="s">
        <v>124</v>
      </c>
      <c r="Z10" s="592">
        <v>692</v>
      </c>
      <c r="AA10" s="251">
        <v>2133</v>
      </c>
      <c r="AB10" s="354">
        <f t="shared" si="1"/>
        <v>118.57142857142857</v>
      </c>
      <c r="AC10" s="354">
        <f t="shared" si="2"/>
        <v>325.71428571428567</v>
      </c>
      <c r="AD10" s="364">
        <f t="shared" si="3"/>
        <v>11.428571428571427</v>
      </c>
      <c r="AE10" s="365">
        <f t="shared" si="4"/>
        <v>11</v>
      </c>
      <c r="AF10" s="364">
        <f t="shared" si="5"/>
        <v>11.257142857142856</v>
      </c>
      <c r="AG10" s="245" t="s">
        <v>1391</v>
      </c>
      <c r="AH10" s="282" t="s">
        <v>65</v>
      </c>
      <c r="AI10" s="281">
        <v>35</v>
      </c>
      <c r="AJ10" s="281">
        <v>50</v>
      </c>
      <c r="AK10" s="281">
        <v>10</v>
      </c>
      <c r="AL10" s="615" t="s">
        <v>1705</v>
      </c>
    </row>
    <row r="11" spans="1:38" s="284" customFormat="1" ht="15.75" customHeight="1">
      <c r="A11" s="246">
        <v>20</v>
      </c>
      <c r="B11" s="247">
        <v>43743</v>
      </c>
      <c r="C11" s="330" t="str">
        <f t="shared" ref="C11:C23" si="6">"*"&amp;D11&amp;"*"</f>
        <v>*PDR1910-0505*</v>
      </c>
      <c r="D11" s="592" t="s">
        <v>2293</v>
      </c>
      <c r="E11" s="246" t="s">
        <v>2294</v>
      </c>
      <c r="F11" s="246"/>
      <c r="G11" s="498" t="s">
        <v>2295</v>
      </c>
      <c r="H11" s="250" t="s">
        <v>1657</v>
      </c>
      <c r="I11" s="248" t="s">
        <v>2296</v>
      </c>
      <c r="J11" s="611">
        <v>350</v>
      </c>
      <c r="K11" s="247">
        <v>22929</v>
      </c>
      <c r="L11" s="250" t="s">
        <v>2297</v>
      </c>
      <c r="M11" s="250" t="s">
        <v>2298</v>
      </c>
      <c r="N11" s="592"/>
      <c r="O11" s="592" t="s">
        <v>1181</v>
      </c>
      <c r="P11" s="592"/>
      <c r="Q11" s="593"/>
      <c r="R11" s="247">
        <v>43745</v>
      </c>
      <c r="S11" s="246">
        <v>350</v>
      </c>
      <c r="T11" s="246"/>
      <c r="U11" s="246">
        <v>350</v>
      </c>
      <c r="V11" s="543">
        <v>350</v>
      </c>
      <c r="W11" s="249"/>
      <c r="X11" s="503" t="s">
        <v>1497</v>
      </c>
      <c r="Y11" s="250" t="s">
        <v>2225</v>
      </c>
      <c r="Z11" s="592">
        <v>367</v>
      </c>
      <c r="AA11" s="251">
        <v>1115</v>
      </c>
      <c r="AB11" s="354">
        <f t="shared" si="1"/>
        <v>22</v>
      </c>
      <c r="AC11" s="354">
        <f t="shared" si="2"/>
        <v>347.71428571428567</v>
      </c>
      <c r="AD11" s="364">
        <f t="shared" si="3"/>
        <v>11.795238095238094</v>
      </c>
      <c r="AE11" s="365">
        <f t="shared" si="4"/>
        <v>11</v>
      </c>
      <c r="AF11" s="364">
        <f t="shared" si="5"/>
        <v>11.477142857142857</v>
      </c>
      <c r="AG11" s="245" t="s">
        <v>1243</v>
      </c>
      <c r="AH11" s="282" t="s">
        <v>2</v>
      </c>
      <c r="AI11" s="281">
        <v>50</v>
      </c>
      <c r="AJ11" s="281">
        <v>15</v>
      </c>
      <c r="AK11" s="281">
        <v>20</v>
      </c>
      <c r="AL11" s="281" t="s">
        <v>1658</v>
      </c>
    </row>
    <row r="12" spans="1:38" s="284" customFormat="1" ht="15.75" customHeight="1">
      <c r="A12" s="246">
        <v>30</v>
      </c>
      <c r="B12" s="247">
        <v>43743</v>
      </c>
      <c r="C12" s="330" t="str">
        <f t="shared" si="6"/>
        <v>*PDR1910-0511*</v>
      </c>
      <c r="D12" s="592" t="s">
        <v>2299</v>
      </c>
      <c r="E12" s="246" t="s">
        <v>2300</v>
      </c>
      <c r="F12" s="246"/>
      <c r="G12" s="498" t="s">
        <v>2301</v>
      </c>
      <c r="H12" s="250" t="s">
        <v>1657</v>
      </c>
      <c r="I12" s="248" t="s">
        <v>2302</v>
      </c>
      <c r="J12" s="611">
        <v>550</v>
      </c>
      <c r="K12" s="247">
        <v>22929</v>
      </c>
      <c r="L12" s="250" t="s">
        <v>2303</v>
      </c>
      <c r="M12" s="250" t="s">
        <v>2304</v>
      </c>
      <c r="N12" s="592"/>
      <c r="O12" s="592" t="s">
        <v>1181</v>
      </c>
      <c r="P12" s="592"/>
      <c r="Q12" s="593"/>
      <c r="R12" s="247">
        <v>43745</v>
      </c>
      <c r="S12" s="246">
        <v>550</v>
      </c>
      <c r="T12" s="246"/>
      <c r="U12" s="246">
        <v>550</v>
      </c>
      <c r="V12" s="543">
        <v>550</v>
      </c>
      <c r="W12" s="249"/>
      <c r="X12" s="503" t="s">
        <v>1497</v>
      </c>
      <c r="Y12" s="250" t="s">
        <v>2225</v>
      </c>
      <c r="Z12" s="592">
        <v>367</v>
      </c>
      <c r="AA12" s="251">
        <v>1115</v>
      </c>
      <c r="AB12" s="354">
        <f t="shared" si="1"/>
        <v>26</v>
      </c>
      <c r="AC12" s="354">
        <f t="shared" si="2"/>
        <v>373.71428571428567</v>
      </c>
      <c r="AD12" s="364">
        <f t="shared" si="3"/>
        <v>12.228571428571428</v>
      </c>
      <c r="AE12" s="365">
        <f t="shared" si="4"/>
        <v>12</v>
      </c>
      <c r="AF12" s="364">
        <f t="shared" si="5"/>
        <v>12.137142857142857</v>
      </c>
      <c r="AG12" s="245" t="s">
        <v>1243</v>
      </c>
      <c r="AH12" s="282" t="s">
        <v>2</v>
      </c>
      <c r="AI12" s="281">
        <v>50</v>
      </c>
      <c r="AJ12" s="281">
        <v>15</v>
      </c>
      <c r="AK12" s="281">
        <v>20</v>
      </c>
      <c r="AL12" s="281" t="s">
        <v>1658</v>
      </c>
    </row>
    <row r="13" spans="1:38" s="284" customFormat="1" ht="15.75" customHeight="1">
      <c r="A13" s="246">
        <v>40</v>
      </c>
      <c r="B13" s="247">
        <v>43743</v>
      </c>
      <c r="C13" s="330" t="str">
        <f t="shared" si="6"/>
        <v>*PDR1910-0512*</v>
      </c>
      <c r="D13" s="592" t="s">
        <v>2305</v>
      </c>
      <c r="E13" s="246" t="s">
        <v>2300</v>
      </c>
      <c r="F13" s="246"/>
      <c r="G13" s="498" t="s">
        <v>2306</v>
      </c>
      <c r="H13" s="250" t="s">
        <v>1657</v>
      </c>
      <c r="I13" s="248" t="s">
        <v>2307</v>
      </c>
      <c r="J13" s="611">
        <v>600</v>
      </c>
      <c r="K13" s="247">
        <v>22929</v>
      </c>
      <c r="L13" s="250" t="s">
        <v>2308</v>
      </c>
      <c r="M13" s="250" t="s">
        <v>2309</v>
      </c>
      <c r="N13" s="592"/>
      <c r="O13" s="592" t="s">
        <v>1181</v>
      </c>
      <c r="P13" s="592"/>
      <c r="Q13" s="593"/>
      <c r="R13" s="247">
        <v>43745</v>
      </c>
      <c r="S13" s="246">
        <v>600</v>
      </c>
      <c r="T13" s="246"/>
      <c r="U13" s="246">
        <v>600</v>
      </c>
      <c r="V13" s="543">
        <v>600</v>
      </c>
      <c r="W13" s="249"/>
      <c r="X13" s="503" t="s">
        <v>1497</v>
      </c>
      <c r="Y13" s="250" t="s">
        <v>2225</v>
      </c>
      <c r="Z13" s="592">
        <v>367</v>
      </c>
      <c r="AA13" s="251">
        <v>1115</v>
      </c>
      <c r="AB13" s="354">
        <f t="shared" si="1"/>
        <v>27</v>
      </c>
      <c r="AC13" s="354">
        <f t="shared" si="2"/>
        <v>400.71428571428567</v>
      </c>
      <c r="AD13" s="364">
        <f t="shared" si="3"/>
        <v>12.678571428571427</v>
      </c>
      <c r="AE13" s="365">
        <f t="shared" si="4"/>
        <v>12</v>
      </c>
      <c r="AF13" s="364">
        <f t="shared" si="5"/>
        <v>12.407142857142857</v>
      </c>
      <c r="AG13" s="245" t="s">
        <v>1243</v>
      </c>
      <c r="AH13" s="282" t="s">
        <v>2</v>
      </c>
      <c r="AI13" s="281">
        <v>50</v>
      </c>
      <c r="AJ13" s="281">
        <v>15</v>
      </c>
      <c r="AK13" s="281">
        <v>20</v>
      </c>
      <c r="AL13" s="281" t="s">
        <v>1658</v>
      </c>
    </row>
    <row r="14" spans="1:38" s="284" customFormat="1" ht="15.75" customHeight="1">
      <c r="A14" s="246">
        <v>50</v>
      </c>
      <c r="B14" s="247">
        <v>43743</v>
      </c>
      <c r="C14" s="330" t="str">
        <f t="shared" si="6"/>
        <v>*PDR1910-0514*</v>
      </c>
      <c r="D14" s="592" t="s">
        <v>2310</v>
      </c>
      <c r="E14" s="246" t="s">
        <v>2294</v>
      </c>
      <c r="F14" s="246"/>
      <c r="G14" s="498" t="s">
        <v>2311</v>
      </c>
      <c r="H14" s="250" t="s">
        <v>1657</v>
      </c>
      <c r="I14" s="248" t="s">
        <v>2312</v>
      </c>
      <c r="J14" s="611">
        <v>300</v>
      </c>
      <c r="K14" s="247">
        <v>22929</v>
      </c>
      <c r="L14" s="250" t="s">
        <v>2313</v>
      </c>
      <c r="M14" s="250" t="s">
        <v>2314</v>
      </c>
      <c r="N14" s="592"/>
      <c r="O14" s="592" t="s">
        <v>1181</v>
      </c>
      <c r="P14" s="592"/>
      <c r="Q14" s="593"/>
      <c r="R14" s="247">
        <v>43745</v>
      </c>
      <c r="S14" s="246">
        <v>300</v>
      </c>
      <c r="T14" s="246"/>
      <c r="U14" s="246">
        <v>300</v>
      </c>
      <c r="V14" s="543">
        <v>300</v>
      </c>
      <c r="W14" s="249"/>
      <c r="X14" s="503" t="s">
        <v>1497</v>
      </c>
      <c r="Y14" s="250" t="s">
        <v>2225</v>
      </c>
      <c r="Z14" s="592">
        <v>367</v>
      </c>
      <c r="AA14" s="251">
        <v>1115</v>
      </c>
      <c r="AB14" s="354">
        <f t="shared" si="1"/>
        <v>21</v>
      </c>
      <c r="AC14" s="354">
        <f t="shared" si="2"/>
        <v>421.71428571428567</v>
      </c>
      <c r="AD14" s="364">
        <f t="shared" si="3"/>
        <v>13.028571428571428</v>
      </c>
      <c r="AE14" s="365">
        <f t="shared" si="4"/>
        <v>13</v>
      </c>
      <c r="AF14" s="364">
        <f t="shared" si="5"/>
        <v>13.017142857142858</v>
      </c>
      <c r="AG14" s="245" t="s">
        <v>1243</v>
      </c>
      <c r="AH14" s="282" t="s">
        <v>2</v>
      </c>
      <c r="AI14" s="281">
        <v>50</v>
      </c>
      <c r="AJ14" s="281">
        <v>15</v>
      </c>
      <c r="AK14" s="281">
        <v>20</v>
      </c>
      <c r="AL14" s="281" t="s">
        <v>1658</v>
      </c>
    </row>
    <row r="15" spans="1:38" s="284" customFormat="1" ht="15.75" customHeight="1">
      <c r="A15" s="246">
        <v>60</v>
      </c>
      <c r="B15" s="247">
        <v>43743</v>
      </c>
      <c r="C15" s="330" t="str">
        <f t="shared" si="6"/>
        <v>*PDR1910-0491*</v>
      </c>
      <c r="D15" s="592" t="s">
        <v>2354</v>
      </c>
      <c r="E15" s="246" t="s">
        <v>2353</v>
      </c>
      <c r="F15" s="246"/>
      <c r="G15" s="498" t="s">
        <v>2352</v>
      </c>
      <c r="H15" s="250" t="s">
        <v>1657</v>
      </c>
      <c r="I15" s="248" t="s">
        <v>2351</v>
      </c>
      <c r="J15" s="611">
        <v>1100</v>
      </c>
      <c r="K15" s="247">
        <v>22929</v>
      </c>
      <c r="L15" s="250" t="s">
        <v>2350</v>
      </c>
      <c r="M15" s="250" t="s">
        <v>2349</v>
      </c>
      <c r="N15" s="592"/>
      <c r="O15" s="592" t="s">
        <v>1181</v>
      </c>
      <c r="P15" s="592"/>
      <c r="Q15" s="593"/>
      <c r="R15" s="247">
        <v>43745</v>
      </c>
      <c r="S15" s="246">
        <v>1100</v>
      </c>
      <c r="T15" s="246"/>
      <c r="U15" s="246">
        <v>1100</v>
      </c>
      <c r="V15" s="543">
        <v>1100</v>
      </c>
      <c r="W15" s="249"/>
      <c r="X15" s="503" t="s">
        <v>1497</v>
      </c>
      <c r="Y15" s="250" t="s">
        <v>2225</v>
      </c>
      <c r="Z15" s="592">
        <v>367</v>
      </c>
      <c r="AA15" s="251">
        <v>1115</v>
      </c>
      <c r="AB15" s="354">
        <f t="shared" si="1"/>
        <v>37</v>
      </c>
      <c r="AC15" s="354">
        <f t="shared" si="2"/>
        <v>458.71428571428567</v>
      </c>
      <c r="AD15" s="364">
        <f t="shared" si="3"/>
        <v>13.645238095238096</v>
      </c>
      <c r="AE15" s="365">
        <f t="shared" si="4"/>
        <v>13</v>
      </c>
      <c r="AF15" s="364">
        <f t="shared" si="5"/>
        <v>13.387142857142857</v>
      </c>
      <c r="AG15" s="245" t="s">
        <v>1243</v>
      </c>
      <c r="AH15" s="282" t="s">
        <v>2</v>
      </c>
      <c r="AI15" s="281">
        <v>50</v>
      </c>
      <c r="AJ15" s="281">
        <v>15</v>
      </c>
      <c r="AK15" s="281">
        <v>20</v>
      </c>
      <c r="AL15" s="281" t="s">
        <v>1658</v>
      </c>
    </row>
    <row r="16" spans="1:38" s="284" customFormat="1" ht="15.75" customHeight="1">
      <c r="A16" s="246">
        <v>70</v>
      </c>
      <c r="B16" s="247">
        <v>43743</v>
      </c>
      <c r="C16" s="330" t="str">
        <f t="shared" si="6"/>
        <v>*PDR1910-0492*</v>
      </c>
      <c r="D16" s="592" t="s">
        <v>2282</v>
      </c>
      <c r="E16" s="246" t="s">
        <v>2161</v>
      </c>
      <c r="F16" s="246"/>
      <c r="G16" s="498" t="s">
        <v>2283</v>
      </c>
      <c r="H16" s="250" t="s">
        <v>1657</v>
      </c>
      <c r="I16" s="248" t="s">
        <v>2284</v>
      </c>
      <c r="J16" s="611">
        <v>300</v>
      </c>
      <c r="K16" s="247">
        <v>22929</v>
      </c>
      <c r="L16" s="250" t="s">
        <v>2285</v>
      </c>
      <c r="M16" s="250" t="s">
        <v>2286</v>
      </c>
      <c r="N16" s="592"/>
      <c r="O16" s="592" t="s">
        <v>1181</v>
      </c>
      <c r="P16" s="592"/>
      <c r="Q16" s="593"/>
      <c r="R16" s="247">
        <v>43745</v>
      </c>
      <c r="S16" s="246">
        <v>300</v>
      </c>
      <c r="T16" s="246"/>
      <c r="U16" s="246">
        <v>300</v>
      </c>
      <c r="V16" s="543">
        <v>300</v>
      </c>
      <c r="W16" s="249"/>
      <c r="X16" s="503" t="s">
        <v>1497</v>
      </c>
      <c r="Y16" s="250" t="s">
        <v>2225</v>
      </c>
      <c r="Z16" s="592">
        <v>367</v>
      </c>
      <c r="AA16" s="251">
        <v>1115</v>
      </c>
      <c r="AB16" s="354">
        <f t="shared" si="1"/>
        <v>21</v>
      </c>
      <c r="AC16" s="354">
        <f t="shared" si="2"/>
        <v>479.71428571428567</v>
      </c>
      <c r="AD16" s="364">
        <f t="shared" si="3"/>
        <v>13.995238095238093</v>
      </c>
      <c r="AE16" s="365">
        <f t="shared" si="4"/>
        <v>13</v>
      </c>
      <c r="AF16" s="364">
        <f t="shared" si="5"/>
        <v>13.597142857142856</v>
      </c>
      <c r="AG16" s="245" t="s">
        <v>1243</v>
      </c>
      <c r="AH16" s="282" t="s">
        <v>2</v>
      </c>
      <c r="AI16" s="281">
        <v>50</v>
      </c>
      <c r="AJ16" s="281">
        <v>15</v>
      </c>
      <c r="AK16" s="281">
        <v>20</v>
      </c>
      <c r="AL16" s="281" t="s">
        <v>1658</v>
      </c>
    </row>
    <row r="17" spans="1:184" s="284" customFormat="1" ht="15.75" customHeight="1">
      <c r="A17" s="246">
        <v>80</v>
      </c>
      <c r="B17" s="247">
        <v>43743</v>
      </c>
      <c r="C17" s="330" t="str">
        <f t="shared" si="6"/>
        <v>*PDR1910-0493*</v>
      </c>
      <c r="D17" s="592" t="s">
        <v>2287</v>
      </c>
      <c r="E17" s="246" t="s">
        <v>2288</v>
      </c>
      <c r="F17" s="246"/>
      <c r="G17" s="498" t="s">
        <v>2289</v>
      </c>
      <c r="H17" s="250" t="s">
        <v>1657</v>
      </c>
      <c r="I17" s="248" t="s">
        <v>2290</v>
      </c>
      <c r="J17" s="611">
        <v>300</v>
      </c>
      <c r="K17" s="247">
        <v>22929</v>
      </c>
      <c r="L17" s="250" t="s">
        <v>2291</v>
      </c>
      <c r="M17" s="250" t="s">
        <v>2292</v>
      </c>
      <c r="N17" s="592"/>
      <c r="O17" s="592" t="s">
        <v>1181</v>
      </c>
      <c r="P17" s="592"/>
      <c r="Q17" s="593"/>
      <c r="R17" s="247">
        <v>43745</v>
      </c>
      <c r="S17" s="246">
        <v>300</v>
      </c>
      <c r="T17" s="246"/>
      <c r="U17" s="246">
        <v>300</v>
      </c>
      <c r="V17" s="543">
        <v>300</v>
      </c>
      <c r="W17" s="249"/>
      <c r="X17" s="503" t="s">
        <v>1497</v>
      </c>
      <c r="Y17" s="250" t="s">
        <v>2225</v>
      </c>
      <c r="Z17" s="592">
        <v>367</v>
      </c>
      <c r="AA17" s="251">
        <v>1115</v>
      </c>
      <c r="AB17" s="354">
        <f t="shared" si="1"/>
        <v>21</v>
      </c>
      <c r="AC17" s="354">
        <f t="shared" si="2"/>
        <v>500.71428571428567</v>
      </c>
      <c r="AD17" s="364">
        <f t="shared" si="3"/>
        <v>14.345238095238095</v>
      </c>
      <c r="AE17" s="365">
        <f t="shared" si="4"/>
        <v>14</v>
      </c>
      <c r="AF17" s="364">
        <f t="shared" si="5"/>
        <v>14.207142857142857</v>
      </c>
      <c r="AG17" s="245" t="s">
        <v>1243</v>
      </c>
      <c r="AH17" s="282" t="s">
        <v>2</v>
      </c>
      <c r="AI17" s="281">
        <v>50</v>
      </c>
      <c r="AJ17" s="281">
        <v>15</v>
      </c>
      <c r="AK17" s="281">
        <v>20</v>
      </c>
      <c r="AL17" s="281" t="s">
        <v>1658</v>
      </c>
    </row>
    <row r="18" spans="1:184" s="284" customFormat="1" ht="15.75" customHeight="1">
      <c r="A18" s="246">
        <v>90</v>
      </c>
      <c r="B18" s="247">
        <v>43729</v>
      </c>
      <c r="C18" s="330" t="str">
        <f t="shared" si="6"/>
        <v>*PDR1910-0177*</v>
      </c>
      <c r="D18" s="592" t="s">
        <v>1968</v>
      </c>
      <c r="E18" s="246" t="s">
        <v>1948</v>
      </c>
      <c r="F18" s="246"/>
      <c r="G18" s="498" t="s">
        <v>1546</v>
      </c>
      <c r="H18" s="250" t="s">
        <v>1241</v>
      </c>
      <c r="I18" s="248" t="s">
        <v>1545</v>
      </c>
      <c r="J18" s="611">
        <v>500</v>
      </c>
      <c r="K18" s="247">
        <v>43748</v>
      </c>
      <c r="L18" s="250" t="s">
        <v>1544</v>
      </c>
      <c r="M18" s="250" t="s">
        <v>1543</v>
      </c>
      <c r="N18" s="592" t="s">
        <v>1152</v>
      </c>
      <c r="O18" s="592" t="s">
        <v>1181</v>
      </c>
      <c r="P18" s="248"/>
      <c r="Q18" s="248"/>
      <c r="R18" s="247">
        <v>43746</v>
      </c>
      <c r="S18" s="246">
        <v>1000</v>
      </c>
      <c r="T18" s="246"/>
      <c r="U18" s="246">
        <v>1000</v>
      </c>
      <c r="V18" s="688">
        <v>480</v>
      </c>
      <c r="W18" s="249"/>
      <c r="X18" s="503" t="s">
        <v>1503</v>
      </c>
      <c r="Y18" s="250" t="s">
        <v>1245</v>
      </c>
      <c r="Z18" s="592">
        <v>297</v>
      </c>
      <c r="AA18" s="251">
        <v>1419</v>
      </c>
      <c r="AB18" s="354">
        <f t="shared" si="1"/>
        <v>35</v>
      </c>
      <c r="AC18" s="354">
        <f t="shared" si="2"/>
        <v>535.71428571428567</v>
      </c>
      <c r="AD18" s="364">
        <f t="shared" si="3"/>
        <v>14.928571428571427</v>
      </c>
      <c r="AE18" s="365">
        <f t="shared" si="4"/>
        <v>14</v>
      </c>
      <c r="AF18" s="364">
        <f t="shared" si="5"/>
        <v>14.557142857142857</v>
      </c>
      <c r="AG18" s="245" t="s">
        <v>1391</v>
      </c>
      <c r="AH18" s="282" t="s">
        <v>1153</v>
      </c>
      <c r="AI18" s="281">
        <v>50</v>
      </c>
      <c r="AJ18" s="281">
        <v>15</v>
      </c>
      <c r="AK18" s="281">
        <v>20</v>
      </c>
      <c r="AL18" s="281">
        <v>0</v>
      </c>
    </row>
    <row r="19" spans="1:184" s="284" customFormat="1" ht="15.75" customHeight="1">
      <c r="A19" s="246">
        <v>100</v>
      </c>
      <c r="B19" s="247">
        <v>43729</v>
      </c>
      <c r="C19" s="330" t="str">
        <f t="shared" si="6"/>
        <v>*PDR1910-0183*</v>
      </c>
      <c r="D19" s="592" t="s">
        <v>1957</v>
      </c>
      <c r="E19" s="246" t="s">
        <v>1958</v>
      </c>
      <c r="F19" s="246"/>
      <c r="G19" s="498" t="s">
        <v>1959</v>
      </c>
      <c r="H19" s="250" t="s">
        <v>1960</v>
      </c>
      <c r="I19" s="248" t="s">
        <v>1961</v>
      </c>
      <c r="J19" s="611">
        <v>500</v>
      </c>
      <c r="K19" s="247">
        <v>22929</v>
      </c>
      <c r="L19" s="250" t="s">
        <v>1258</v>
      </c>
      <c r="M19" s="250" t="s">
        <v>1962</v>
      </c>
      <c r="N19" s="592"/>
      <c r="O19" s="592" t="s">
        <v>1181</v>
      </c>
      <c r="P19" s="248"/>
      <c r="Q19" s="248"/>
      <c r="R19" s="247">
        <v>43745</v>
      </c>
      <c r="S19" s="246">
        <v>500</v>
      </c>
      <c r="T19" s="246"/>
      <c r="U19" s="246" t="s">
        <v>2365</v>
      </c>
      <c r="V19" s="543">
        <v>500</v>
      </c>
      <c r="W19" s="249"/>
      <c r="X19" s="503" t="s">
        <v>1497</v>
      </c>
      <c r="Y19" s="250" t="s">
        <v>1651</v>
      </c>
      <c r="Z19" s="592">
        <v>677</v>
      </c>
      <c r="AA19" s="251">
        <v>2005</v>
      </c>
      <c r="AB19" s="354">
        <f t="shared" si="1"/>
        <v>25</v>
      </c>
      <c r="AC19" s="354">
        <f t="shared" si="2"/>
        <v>560.71428571428567</v>
      </c>
      <c r="AD19" s="364">
        <f t="shared" si="3"/>
        <v>15.345238095238095</v>
      </c>
      <c r="AE19" s="365">
        <f t="shared" si="4"/>
        <v>15</v>
      </c>
      <c r="AF19" s="364">
        <f t="shared" si="5"/>
        <v>15.207142857142857</v>
      </c>
      <c r="AG19" s="245" t="s">
        <v>1243</v>
      </c>
      <c r="AH19" s="282" t="s">
        <v>79</v>
      </c>
      <c r="AI19" s="281">
        <v>50</v>
      </c>
      <c r="AJ19" s="281">
        <v>15</v>
      </c>
      <c r="AK19" s="281">
        <v>10</v>
      </c>
      <c r="AL19" s="281" t="s">
        <v>1963</v>
      </c>
    </row>
    <row r="20" spans="1:184" s="284" customFormat="1" ht="15.75" customHeight="1">
      <c r="A20" s="246">
        <v>110</v>
      </c>
      <c r="B20" s="247">
        <v>43742</v>
      </c>
      <c r="C20" s="330" t="str">
        <f t="shared" si="6"/>
        <v>*PDR1910-0484*</v>
      </c>
      <c r="D20" s="592" t="s">
        <v>2224</v>
      </c>
      <c r="E20" s="246" t="s">
        <v>2223</v>
      </c>
      <c r="F20" s="246"/>
      <c r="G20" s="498" t="s">
        <v>2222</v>
      </c>
      <c r="H20" s="250" t="s">
        <v>1664</v>
      </c>
      <c r="I20" s="248" t="s">
        <v>2221</v>
      </c>
      <c r="J20" s="611">
        <v>405</v>
      </c>
      <c r="K20" s="247">
        <v>22929</v>
      </c>
      <c r="L20" s="250" t="s">
        <v>1261</v>
      </c>
      <c r="M20" s="250" t="s">
        <v>2220</v>
      </c>
      <c r="N20" s="503" t="s">
        <v>2219</v>
      </c>
      <c r="O20" s="592" t="s">
        <v>1181</v>
      </c>
      <c r="P20" s="592"/>
      <c r="Q20" s="593" t="s">
        <v>1916</v>
      </c>
      <c r="R20" s="247">
        <v>43743</v>
      </c>
      <c r="S20" s="246">
        <v>405</v>
      </c>
      <c r="T20" s="246"/>
      <c r="U20" s="246">
        <v>405</v>
      </c>
      <c r="V20" s="688">
        <v>350</v>
      </c>
      <c r="W20" s="249"/>
      <c r="X20" s="503" t="s">
        <v>1496</v>
      </c>
      <c r="Y20" s="500" t="s">
        <v>2106</v>
      </c>
      <c r="Z20" s="592">
        <v>503</v>
      </c>
      <c r="AA20" s="251">
        <v>1111</v>
      </c>
      <c r="AB20" s="354">
        <f t="shared" si="1"/>
        <v>23.1</v>
      </c>
      <c r="AC20" s="354">
        <f t="shared" si="2"/>
        <v>583.81428571428569</v>
      </c>
      <c r="AD20" s="364">
        <f t="shared" si="3"/>
        <v>15.730238095238095</v>
      </c>
      <c r="AE20" s="365">
        <f t="shared" si="4"/>
        <v>15</v>
      </c>
      <c r="AF20" s="364">
        <f t="shared" si="5"/>
        <v>15.438142857142857</v>
      </c>
      <c r="AG20" s="245" t="s">
        <v>1243</v>
      </c>
      <c r="AH20" s="282" t="s">
        <v>2</v>
      </c>
      <c r="AI20" s="281">
        <v>50</v>
      </c>
      <c r="AJ20" s="281">
        <v>15</v>
      </c>
      <c r="AK20" s="281">
        <v>10</v>
      </c>
      <c r="AL20" s="281">
        <v>0</v>
      </c>
    </row>
    <row r="21" spans="1:184" s="284" customFormat="1" ht="15.75" customHeight="1">
      <c r="A21" s="246">
        <v>120</v>
      </c>
      <c r="B21" s="247">
        <v>43743</v>
      </c>
      <c r="C21" s="330" t="str">
        <f t="shared" si="6"/>
        <v>*PDR1910-0499*</v>
      </c>
      <c r="D21" s="592" t="s">
        <v>2333</v>
      </c>
      <c r="E21" s="246" t="s">
        <v>2334</v>
      </c>
      <c r="F21" s="246"/>
      <c r="G21" s="498" t="s">
        <v>2335</v>
      </c>
      <c r="H21" s="250" t="s">
        <v>2336</v>
      </c>
      <c r="I21" s="248" t="s">
        <v>2337</v>
      </c>
      <c r="J21" s="611">
        <v>230</v>
      </c>
      <c r="K21" s="247">
        <v>22929</v>
      </c>
      <c r="L21" s="250" t="s">
        <v>1258</v>
      </c>
      <c r="M21" s="250" t="s">
        <v>2338</v>
      </c>
      <c r="N21" s="592"/>
      <c r="O21" s="592" t="s">
        <v>1181</v>
      </c>
      <c r="P21" s="592"/>
      <c r="Q21" s="593"/>
      <c r="R21" s="247">
        <v>43745</v>
      </c>
      <c r="S21" s="246">
        <v>230</v>
      </c>
      <c r="T21" s="246"/>
      <c r="U21" s="246">
        <v>230</v>
      </c>
      <c r="V21" s="688">
        <v>228</v>
      </c>
      <c r="W21" s="249"/>
      <c r="X21" s="503" t="s">
        <v>1496</v>
      </c>
      <c r="Y21" s="500" t="s">
        <v>2339</v>
      </c>
      <c r="Z21" s="592">
        <v>851</v>
      </c>
      <c r="AA21" s="251">
        <v>2199</v>
      </c>
      <c r="AB21" s="354">
        <f t="shared" si="1"/>
        <v>19.600000000000001</v>
      </c>
      <c r="AC21" s="354">
        <f t="shared" si="2"/>
        <v>603.41428571428571</v>
      </c>
      <c r="AD21" s="364">
        <f t="shared" si="3"/>
        <v>16.056904761904761</v>
      </c>
      <c r="AE21" s="365">
        <f t="shared" si="4"/>
        <v>16</v>
      </c>
      <c r="AF21" s="364">
        <f t="shared" si="5"/>
        <v>16.034142857142857</v>
      </c>
      <c r="AG21" s="245" t="s">
        <v>1391</v>
      </c>
      <c r="AH21" s="282" t="s">
        <v>65</v>
      </c>
      <c r="AI21" s="281">
        <v>50</v>
      </c>
      <c r="AJ21" s="281">
        <v>15</v>
      </c>
      <c r="AK21" s="281">
        <v>5</v>
      </c>
      <c r="AL21" s="281" t="s">
        <v>2340</v>
      </c>
    </row>
    <row r="22" spans="1:184" s="284" customFormat="1" ht="15.75" customHeight="1">
      <c r="A22" s="246">
        <v>130</v>
      </c>
      <c r="B22" s="247">
        <v>43743</v>
      </c>
      <c r="C22" s="330" t="str">
        <f t="shared" si="6"/>
        <v>*PDR1910-0503*</v>
      </c>
      <c r="D22" s="592" t="s">
        <v>2341</v>
      </c>
      <c r="E22" s="246" t="s">
        <v>2334</v>
      </c>
      <c r="F22" s="246"/>
      <c r="G22" s="498" t="s">
        <v>2342</v>
      </c>
      <c r="H22" s="250" t="s">
        <v>2336</v>
      </c>
      <c r="I22" s="248" t="s">
        <v>2343</v>
      </c>
      <c r="J22" s="611">
        <v>110</v>
      </c>
      <c r="K22" s="247">
        <v>22929</v>
      </c>
      <c r="L22" s="250" t="s">
        <v>1258</v>
      </c>
      <c r="M22" s="250" t="s">
        <v>2344</v>
      </c>
      <c r="N22" s="592"/>
      <c r="O22" s="592" t="s">
        <v>1181</v>
      </c>
      <c r="P22" s="592"/>
      <c r="Q22" s="593"/>
      <c r="R22" s="247">
        <v>43745</v>
      </c>
      <c r="S22" s="246">
        <v>110</v>
      </c>
      <c r="T22" s="246"/>
      <c r="U22" s="246" t="s">
        <v>2430</v>
      </c>
      <c r="V22" s="543">
        <v>110</v>
      </c>
      <c r="W22" s="249"/>
      <c r="X22" s="503" t="s">
        <v>1496</v>
      </c>
      <c r="Y22" s="500" t="s">
        <v>2345</v>
      </c>
      <c r="Z22" s="592">
        <v>971</v>
      </c>
      <c r="AA22" s="251">
        <v>2459</v>
      </c>
      <c r="AB22" s="354">
        <f t="shared" si="1"/>
        <v>17.2</v>
      </c>
      <c r="AC22" s="354">
        <f t="shared" si="2"/>
        <v>620.61428571428576</v>
      </c>
      <c r="AD22" s="364">
        <f t="shared" si="3"/>
        <v>16.34357142857143</v>
      </c>
      <c r="AE22" s="365">
        <f t="shared" si="4"/>
        <v>16</v>
      </c>
      <c r="AF22" s="364">
        <f t="shared" si="5"/>
        <v>16.206142857142858</v>
      </c>
      <c r="AG22" s="245" t="s">
        <v>1391</v>
      </c>
      <c r="AH22" s="282" t="s">
        <v>65</v>
      </c>
      <c r="AI22" s="281">
        <v>50</v>
      </c>
      <c r="AJ22" s="281">
        <v>15</v>
      </c>
      <c r="AK22" s="281">
        <v>5</v>
      </c>
      <c r="AL22" s="281" t="s">
        <v>2346</v>
      </c>
    </row>
    <row r="23" spans="1:184" s="284" customFormat="1" ht="15.75" customHeight="1">
      <c r="A23" s="246" t="s">
        <v>66</v>
      </c>
      <c r="B23" s="247">
        <v>43728</v>
      </c>
      <c r="C23" s="330" t="str">
        <f t="shared" si="6"/>
        <v>*PDW1910-0030*</v>
      </c>
      <c r="D23" s="592" t="s">
        <v>2151</v>
      </c>
      <c r="E23" s="246" t="s">
        <v>1946</v>
      </c>
      <c r="F23" s="246"/>
      <c r="G23" s="498" t="s">
        <v>1846</v>
      </c>
      <c r="H23" s="250" t="s">
        <v>1384</v>
      </c>
      <c r="I23" s="248" t="s">
        <v>1845</v>
      </c>
      <c r="J23" s="611">
        <v>25</v>
      </c>
      <c r="K23" s="247">
        <v>43748</v>
      </c>
      <c r="L23" s="250" t="s">
        <v>1258</v>
      </c>
      <c r="M23" s="250" t="s">
        <v>1844</v>
      </c>
      <c r="N23" s="592">
        <v>1424</v>
      </c>
      <c r="O23" s="592" t="s">
        <v>1181</v>
      </c>
      <c r="P23" s="248"/>
      <c r="Q23" s="248"/>
      <c r="R23" s="247">
        <v>43747</v>
      </c>
      <c r="S23" s="246">
        <v>25</v>
      </c>
      <c r="T23" s="246"/>
      <c r="U23" s="246">
        <v>27</v>
      </c>
      <c r="V23" s="543">
        <v>25</v>
      </c>
      <c r="W23" s="249"/>
      <c r="X23" s="503" t="s">
        <v>1496</v>
      </c>
      <c r="Y23" s="500" t="s">
        <v>106</v>
      </c>
      <c r="Z23" s="592">
        <v>553</v>
      </c>
      <c r="AA23" s="251">
        <v>1197</v>
      </c>
      <c r="AB23" s="354">
        <f t="shared" si="1"/>
        <v>50.5</v>
      </c>
      <c r="AC23" s="354">
        <f t="shared" si="2"/>
        <v>671.11428571428576</v>
      </c>
      <c r="AD23" s="364">
        <f t="shared" si="3"/>
        <v>17.185238095238098</v>
      </c>
      <c r="AE23" s="365">
        <f t="shared" si="4"/>
        <v>17</v>
      </c>
      <c r="AF23" s="364">
        <f t="shared" si="5"/>
        <v>17.111142857142859</v>
      </c>
      <c r="AG23" s="245" t="s">
        <v>1243</v>
      </c>
      <c r="AH23" s="282" t="s">
        <v>2</v>
      </c>
      <c r="AI23" s="281">
        <v>50</v>
      </c>
      <c r="AJ23" s="281">
        <v>50</v>
      </c>
      <c r="AK23" s="281">
        <v>10</v>
      </c>
      <c r="AL23" s="615" t="s">
        <v>1843</v>
      </c>
    </row>
    <row r="24" spans="1:184" s="756" customFormat="1" ht="20.100000000000001" customHeight="1">
      <c r="A24" s="739"/>
      <c r="B24" s="740">
        <v>43745</v>
      </c>
      <c r="C24" s="741" t="str">
        <f>"*"&amp;D24&amp;"*"</f>
        <v>*PDR1910-0550*</v>
      </c>
      <c r="D24" s="742" t="s">
        <v>2391</v>
      </c>
      <c r="E24" s="739" t="s">
        <v>2387</v>
      </c>
      <c r="F24" s="739"/>
      <c r="G24" s="743" t="s">
        <v>1846</v>
      </c>
      <c r="H24" s="744" t="s">
        <v>1384</v>
      </c>
      <c r="I24" s="745" t="s">
        <v>1845</v>
      </c>
      <c r="J24" s="746">
        <v>3500</v>
      </c>
      <c r="K24" s="740">
        <v>22930</v>
      </c>
      <c r="L24" s="744" t="s">
        <v>1258</v>
      </c>
      <c r="M24" s="744" t="s">
        <v>1844</v>
      </c>
      <c r="N24" s="742">
        <v>1424</v>
      </c>
      <c r="O24" s="742" t="s">
        <v>1181</v>
      </c>
      <c r="P24" s="742"/>
      <c r="Q24" s="747" t="s">
        <v>366</v>
      </c>
      <c r="R24" s="740">
        <v>43747</v>
      </c>
      <c r="S24" s="739">
        <v>3500</v>
      </c>
      <c r="T24" s="739"/>
      <c r="U24" s="739">
        <v>8500</v>
      </c>
      <c r="V24" s="543">
        <v>3500</v>
      </c>
      <c r="W24" s="748"/>
      <c r="X24" s="749" t="s">
        <v>1496</v>
      </c>
      <c r="Y24" s="750" t="s">
        <v>106</v>
      </c>
      <c r="Z24" s="742">
        <v>553</v>
      </c>
      <c r="AA24" s="751">
        <v>1197</v>
      </c>
      <c r="AB24" s="354">
        <f t="shared" si="1"/>
        <v>120</v>
      </c>
      <c r="AC24" s="354">
        <f t="shared" si="2"/>
        <v>791.11428571428576</v>
      </c>
      <c r="AD24" s="364">
        <f t="shared" si="3"/>
        <v>19.185238095238098</v>
      </c>
      <c r="AE24" s="365">
        <f t="shared" si="4"/>
        <v>19</v>
      </c>
      <c r="AF24" s="364">
        <f t="shared" si="5"/>
        <v>19.111142857142859</v>
      </c>
      <c r="AG24" s="752" t="s">
        <v>1243</v>
      </c>
      <c r="AH24" s="753" t="s">
        <v>2</v>
      </c>
      <c r="AI24" s="754">
        <v>50</v>
      </c>
      <c r="AJ24" s="754">
        <v>50</v>
      </c>
      <c r="AK24" s="754">
        <v>10</v>
      </c>
      <c r="AL24" s="755" t="s">
        <v>1843</v>
      </c>
    </row>
    <row r="25" spans="1:184" s="404" customFormat="1" ht="12" customHeight="1">
      <c r="A25" s="373"/>
      <c r="B25" s="373"/>
      <c r="C25" s="372"/>
      <c r="D25" s="721"/>
      <c r="E25" s="373"/>
      <c r="F25" s="373"/>
      <c r="G25" s="721"/>
      <c r="H25" s="368"/>
      <c r="I25" s="368"/>
      <c r="J25" s="373"/>
      <c r="K25" s="372"/>
      <c r="L25" s="368" t="s">
        <v>210</v>
      </c>
      <c r="M25" s="377"/>
      <c r="N25" s="721"/>
      <c r="O25" s="721"/>
      <c r="P25" s="368"/>
      <c r="Q25" s="368"/>
      <c r="R25" s="372"/>
      <c r="S25" s="373"/>
      <c r="T25" s="373"/>
      <c r="U25" s="373"/>
      <c r="V25" s="373"/>
      <c r="W25" s="564"/>
      <c r="X25" s="373"/>
      <c r="Y25" s="377"/>
      <c r="Z25" s="721"/>
      <c r="AA25" s="378"/>
      <c r="AB25" s="354">
        <f t="shared" si="1"/>
        <v>60</v>
      </c>
      <c r="AC25" s="354">
        <f t="shared" si="2"/>
        <v>851.11428571428576</v>
      </c>
      <c r="AD25" s="364">
        <f t="shared" si="3"/>
        <v>20.185238095238098</v>
      </c>
      <c r="AE25" s="365">
        <f t="shared" si="4"/>
        <v>20</v>
      </c>
      <c r="AF25" s="364">
        <f t="shared" si="5"/>
        <v>20.111142857142859</v>
      </c>
      <c r="AG25" s="379"/>
      <c r="AH25" s="401"/>
      <c r="AI25" s="281">
        <v>35</v>
      </c>
      <c r="AJ25" s="281">
        <v>60</v>
      </c>
      <c r="AK25" s="396"/>
      <c r="AL25" s="401"/>
    </row>
    <row r="26" spans="1:184" s="404" customFormat="1" ht="12" customHeight="1">
      <c r="A26" s="373"/>
      <c r="B26" s="373"/>
      <c r="C26" s="372"/>
      <c r="D26" s="380"/>
      <c r="E26" s="380"/>
      <c r="F26" s="380"/>
      <c r="G26" s="380"/>
      <c r="H26" s="381"/>
      <c r="I26" s="381"/>
      <c r="J26" s="373"/>
      <c r="K26" s="372"/>
      <c r="L26" s="381"/>
      <c r="M26" s="381"/>
      <c r="N26" s="381"/>
      <c r="O26" s="402"/>
      <c r="P26" s="383"/>
      <c r="Q26" s="383"/>
      <c r="R26" s="372"/>
      <c r="S26" s="373"/>
      <c r="T26" s="384"/>
      <c r="U26" s="373"/>
      <c r="V26" s="373"/>
      <c r="W26" s="373"/>
      <c r="X26" s="380"/>
      <c r="Y26" s="381"/>
      <c r="Z26" s="385"/>
      <c r="AA26" s="382"/>
      <c r="AB26" s="386"/>
      <c r="AC26" s="386"/>
      <c r="AD26" s="379"/>
      <c r="AE26" s="387"/>
      <c r="AF26" s="379"/>
      <c r="AG26" s="401"/>
      <c r="AH26" s="403"/>
      <c r="AI26" s="396"/>
      <c r="AJ26" s="396"/>
      <c r="AK26" s="396"/>
      <c r="AL26" s="401"/>
    </row>
    <row r="27" spans="1:184" s="404" customFormat="1" ht="12" customHeight="1">
      <c r="A27" s="373"/>
      <c r="B27" s="373"/>
      <c r="C27" s="372"/>
      <c r="D27" s="380"/>
      <c r="E27" s="380"/>
      <c r="F27" s="380"/>
      <c r="G27" s="380"/>
      <c r="H27" s="381"/>
      <c r="I27" s="381"/>
      <c r="J27" s="373"/>
      <c r="K27" s="372"/>
      <c r="L27" s="381"/>
      <c r="M27" s="381"/>
      <c r="N27" s="381"/>
      <c r="O27" s="402"/>
      <c r="P27" s="383"/>
      <c r="Q27" s="383"/>
      <c r="R27" s="372"/>
      <c r="S27" s="373"/>
      <c r="T27" s="384"/>
      <c r="U27" s="373"/>
      <c r="V27" s="373"/>
      <c r="W27" s="373"/>
      <c r="X27" s="380"/>
      <c r="Y27" s="381"/>
      <c r="Z27" s="385"/>
      <c r="AA27" s="382"/>
      <c r="AB27" s="386"/>
      <c r="AC27" s="386"/>
      <c r="AD27" s="379"/>
      <c r="AE27" s="387"/>
      <c r="AF27" s="379"/>
      <c r="AG27" s="401"/>
      <c r="AH27" s="403"/>
      <c r="AI27" s="396"/>
      <c r="AJ27" s="396"/>
      <c r="AK27" s="396"/>
      <c r="AL27" s="401"/>
    </row>
    <row r="28" spans="1:184" s="404" customFormat="1" ht="12" customHeight="1">
      <c r="A28" s="373"/>
      <c r="B28" s="373"/>
      <c r="C28" s="372"/>
      <c r="D28" s="721"/>
      <c r="E28" s="373"/>
      <c r="F28" s="373"/>
      <c r="G28" s="373"/>
      <c r="H28" s="368"/>
      <c r="I28" s="368"/>
      <c r="J28" s="373">
        <f>SUM(J7:J27)</f>
        <v>14920</v>
      </c>
      <c r="K28" s="372"/>
      <c r="L28" s="368"/>
      <c r="M28" s="721"/>
      <c r="N28" s="368"/>
      <c r="O28" s="721"/>
      <c r="P28" s="368"/>
      <c r="Q28" s="368"/>
      <c r="R28" s="372"/>
      <c r="S28" s="373">
        <f>SUM(S7:S27)</f>
        <v>15420</v>
      </c>
      <c r="T28" s="373"/>
      <c r="U28" s="373"/>
      <c r="V28" s="373"/>
      <c r="W28" s="373"/>
      <c r="X28" s="373"/>
      <c r="Y28" s="377"/>
      <c r="Z28" s="721"/>
      <c r="AA28" s="378"/>
      <c r="AB28" s="386">
        <f>SUM(AB7:AB27)</f>
        <v>851.11428571428576</v>
      </c>
      <c r="AC28" s="386"/>
      <c r="AD28" s="379"/>
      <c r="AE28" s="387"/>
      <c r="AF28" s="386">
        <f>AB28/60</f>
        <v>14.185238095238097</v>
      </c>
      <c r="AG28" s="379"/>
      <c r="AH28" s="405"/>
      <c r="AI28" s="426"/>
      <c r="AJ28" s="402"/>
      <c r="AK28" s="402"/>
      <c r="AL28" s="389"/>
      <c r="GB28" s="470"/>
    </row>
    <row r="29" spans="1:184">
      <c r="A29" s="720"/>
      <c r="B29" s="720"/>
      <c r="L29" s="471"/>
      <c r="M29" s="391"/>
      <c r="N29" s="391"/>
      <c r="O29" s="391"/>
      <c r="P29" s="391"/>
      <c r="Q29" s="391"/>
      <c r="R29" s="391"/>
      <c r="S29" s="391"/>
      <c r="T29" s="391"/>
      <c r="U29" s="391"/>
      <c r="V29" s="391"/>
      <c r="W29" s="391"/>
      <c r="Y29" s="720"/>
      <c r="Z29" s="720"/>
      <c r="AA29" s="720"/>
      <c r="AJ29" s="346"/>
      <c r="AK29" s="427"/>
    </row>
    <row r="30" spans="1:184">
      <c r="S30" s="346"/>
      <c r="T30" s="346"/>
      <c r="U30" s="346"/>
      <c r="V30" s="472"/>
      <c r="W30" s="472"/>
      <c r="Z30" s="640" t="s">
        <v>1645</v>
      </c>
      <c r="AJ30" s="346"/>
      <c r="AK30" s="427"/>
    </row>
    <row r="31" spans="1:184">
      <c r="I31" s="431" t="s">
        <v>455</v>
      </c>
      <c r="R31" s="431" t="s">
        <v>457</v>
      </c>
      <c r="AJ31" s="346"/>
      <c r="AK31" s="427"/>
      <c r="AM31" s="346"/>
      <c r="AN31" s="346"/>
    </row>
    <row r="32" spans="1:184" s="720" customFormat="1">
      <c r="I32" s="906"/>
      <c r="J32" s="906"/>
      <c r="R32" s="906" t="s">
        <v>61</v>
      </c>
      <c r="S32" s="906"/>
      <c r="T32" s="906"/>
      <c r="U32" s="906"/>
      <c r="V32" s="906"/>
      <c r="W32" s="906"/>
      <c r="X32" s="906"/>
      <c r="Y32" s="473"/>
      <c r="Z32" s="473"/>
      <c r="AA32" s="473"/>
      <c r="AH32" s="447"/>
      <c r="AJ32" s="441"/>
      <c r="AK32" s="427"/>
      <c r="AL32" s="441"/>
      <c r="AM32" s="441"/>
    </row>
    <row r="33" spans="1:40">
      <c r="A33" s="431"/>
      <c r="B33" s="431"/>
      <c r="C33" s="431"/>
      <c r="I33" s="431" t="s">
        <v>456</v>
      </c>
      <c r="M33" s="431"/>
      <c r="T33" s="431"/>
      <c r="AJ33" s="346"/>
      <c r="AK33" s="427"/>
      <c r="AM33" s="346"/>
      <c r="AN33" s="346"/>
    </row>
    <row r="34" spans="1:40">
      <c r="AJ34" s="346"/>
      <c r="AK34" s="427"/>
    </row>
    <row r="35" spans="1:40">
      <c r="AJ35" s="346"/>
      <c r="AK35" s="427"/>
    </row>
    <row r="36" spans="1:40">
      <c r="AJ36" s="346"/>
      <c r="AK36" s="427"/>
    </row>
    <row r="37" spans="1:40">
      <c r="AJ37" s="346"/>
      <c r="AK37" s="427"/>
    </row>
    <row r="41" spans="1:40">
      <c r="AK41" s="720"/>
    </row>
    <row r="42" spans="1:40">
      <c r="AH42" s="388"/>
    </row>
    <row r="43" spans="1:40">
      <c r="AH43" s="388"/>
    </row>
    <row r="44" spans="1:40">
      <c r="AH44" s="388"/>
    </row>
    <row r="45" spans="1:40">
      <c r="AH45" s="388"/>
    </row>
    <row r="46" spans="1:40">
      <c r="AH46" s="388"/>
    </row>
    <row r="47" spans="1:40">
      <c r="AH47" s="388"/>
    </row>
  </sheetData>
  <mergeCells count="8">
    <mergeCell ref="AL5:AL7"/>
    <mergeCell ref="I32:J32"/>
    <mergeCell ref="R32:X32"/>
    <mergeCell ref="A2:AA2"/>
    <mergeCell ref="H4:H5"/>
    <mergeCell ref="I4:I5"/>
    <mergeCell ref="O4:Q4"/>
    <mergeCell ref="Z4:AA4"/>
  </mergeCells>
  <conditionalFormatting sqref="AY26:AZ27 BH26:BH27 AP26:AS27 AA26:AA27 AG26:AG27">
    <cfRule type="duplicateValues" dxfId="785" priority="66" stopIfTrue="1"/>
  </conditionalFormatting>
  <conditionalFormatting sqref="AY26:AZ27 BH26:BH27 AP26:AS27 AA26:AA27 AG26:AG27">
    <cfRule type="duplicateValues" dxfId="784" priority="64" stopIfTrue="1"/>
    <cfRule type="duplicateValues" dxfId="783" priority="65" stopIfTrue="1"/>
  </conditionalFormatting>
  <conditionalFormatting sqref="BI26:BI27">
    <cfRule type="duplicateValues" dxfId="782" priority="63" stopIfTrue="1"/>
  </conditionalFormatting>
  <conditionalFormatting sqref="BI26:BI27">
    <cfRule type="duplicateValues" dxfId="781" priority="61" stopIfTrue="1"/>
    <cfRule type="duplicateValues" dxfId="780" priority="62" stopIfTrue="1"/>
  </conditionalFormatting>
  <conditionalFormatting sqref="D25">
    <cfRule type="duplicateValues" dxfId="779" priority="60" stopIfTrue="1"/>
  </conditionalFormatting>
  <conditionalFormatting sqref="D25">
    <cfRule type="duplicateValues" dxfId="778" priority="58" stopIfTrue="1"/>
    <cfRule type="duplicateValues" dxfId="777" priority="59" stopIfTrue="1"/>
  </conditionalFormatting>
  <conditionalFormatting sqref="D23">
    <cfRule type="duplicateValues" dxfId="776" priority="49" stopIfTrue="1"/>
  </conditionalFormatting>
  <conditionalFormatting sqref="D23">
    <cfRule type="duplicateValues" dxfId="775" priority="50" stopIfTrue="1"/>
    <cfRule type="duplicateValues" dxfId="774" priority="51" stopIfTrue="1"/>
  </conditionalFormatting>
  <conditionalFormatting sqref="D22">
    <cfRule type="duplicateValues" dxfId="773" priority="43" stopIfTrue="1"/>
  </conditionalFormatting>
  <conditionalFormatting sqref="D22">
    <cfRule type="duplicateValues" dxfId="772" priority="44" stopIfTrue="1"/>
    <cfRule type="duplicateValues" dxfId="771" priority="45" stopIfTrue="1"/>
  </conditionalFormatting>
  <conditionalFormatting sqref="D21">
    <cfRule type="duplicateValues" dxfId="770" priority="40" stopIfTrue="1"/>
  </conditionalFormatting>
  <conditionalFormatting sqref="D21">
    <cfRule type="duplicateValues" dxfId="769" priority="41" stopIfTrue="1"/>
    <cfRule type="duplicateValues" dxfId="768" priority="42" stopIfTrue="1"/>
  </conditionalFormatting>
  <conditionalFormatting sqref="D19">
    <cfRule type="duplicateValues" dxfId="767" priority="37" stopIfTrue="1"/>
  </conditionalFormatting>
  <conditionalFormatting sqref="D19">
    <cfRule type="duplicateValues" dxfId="766" priority="38" stopIfTrue="1"/>
    <cfRule type="duplicateValues" dxfId="765" priority="39" stopIfTrue="1"/>
  </conditionalFormatting>
  <conditionalFormatting sqref="D20">
    <cfRule type="duplicateValues" dxfId="764" priority="34" stopIfTrue="1"/>
  </conditionalFormatting>
  <conditionalFormatting sqref="D20">
    <cfRule type="duplicateValues" dxfId="763" priority="35" stopIfTrue="1"/>
    <cfRule type="duplicateValues" dxfId="762" priority="36" stopIfTrue="1"/>
  </conditionalFormatting>
  <conditionalFormatting sqref="D18">
    <cfRule type="duplicateValues" dxfId="761" priority="31" stopIfTrue="1"/>
  </conditionalFormatting>
  <conditionalFormatting sqref="D18">
    <cfRule type="duplicateValues" dxfId="760" priority="32" stopIfTrue="1"/>
    <cfRule type="duplicateValues" dxfId="759" priority="33" stopIfTrue="1"/>
  </conditionalFormatting>
  <conditionalFormatting sqref="D17">
    <cfRule type="duplicateValues" dxfId="758" priority="25" stopIfTrue="1"/>
  </conditionalFormatting>
  <conditionalFormatting sqref="D17">
    <cfRule type="duplicateValues" dxfId="757" priority="26" stopIfTrue="1"/>
    <cfRule type="duplicateValues" dxfId="756" priority="27" stopIfTrue="1"/>
  </conditionalFormatting>
  <conditionalFormatting sqref="D11:D14">
    <cfRule type="duplicateValues" dxfId="755" priority="19" stopIfTrue="1"/>
  </conditionalFormatting>
  <conditionalFormatting sqref="D11:D14">
    <cfRule type="duplicateValues" dxfId="754" priority="20" stopIfTrue="1"/>
    <cfRule type="duplicateValues" dxfId="753" priority="21" stopIfTrue="1"/>
  </conditionalFormatting>
  <conditionalFormatting sqref="D15">
    <cfRule type="duplicateValues" dxfId="752" priority="16" stopIfTrue="1"/>
  </conditionalFormatting>
  <conditionalFormatting sqref="D15">
    <cfRule type="duplicateValues" dxfId="751" priority="17" stopIfTrue="1"/>
    <cfRule type="duplicateValues" dxfId="750" priority="18" stopIfTrue="1"/>
  </conditionalFormatting>
  <conditionalFormatting sqref="D16">
    <cfRule type="duplicateValues" dxfId="749" priority="13" stopIfTrue="1"/>
  </conditionalFormatting>
  <conditionalFormatting sqref="D16">
    <cfRule type="duplicateValues" dxfId="748" priority="14" stopIfTrue="1"/>
    <cfRule type="duplicateValues" dxfId="747" priority="15" stopIfTrue="1"/>
  </conditionalFormatting>
  <conditionalFormatting sqref="D10">
    <cfRule type="duplicateValues" dxfId="746" priority="7" stopIfTrue="1"/>
  </conditionalFormatting>
  <conditionalFormatting sqref="D10">
    <cfRule type="duplicateValues" dxfId="745" priority="8" stopIfTrue="1"/>
    <cfRule type="duplicateValues" dxfId="744" priority="9" stopIfTrue="1"/>
  </conditionalFormatting>
  <conditionalFormatting sqref="D8:D9">
    <cfRule type="duplicateValues" dxfId="743" priority="6" stopIfTrue="1"/>
  </conditionalFormatting>
  <conditionalFormatting sqref="D8:D9">
    <cfRule type="duplicateValues" dxfId="742" priority="4" stopIfTrue="1"/>
    <cfRule type="duplicateValues" dxfId="741" priority="5" stopIfTrue="1"/>
  </conditionalFormatting>
  <conditionalFormatting sqref="D24">
    <cfRule type="duplicateValues" dxfId="740" priority="1" stopIfTrue="1"/>
  </conditionalFormatting>
  <conditionalFormatting sqref="D24">
    <cfRule type="duplicateValues" dxfId="739" priority="2" stopIfTrue="1"/>
    <cfRule type="duplicateValues" dxfId="738" priority="3" stopIfTrue="1"/>
  </conditionalFormatting>
  <printOptions horizontalCentered="1"/>
  <pageMargins left="0" right="0" top="0" bottom="0" header="0.31496062992125984" footer="0.31496062992125984"/>
  <pageSetup paperSize="120" scale="65" orientation="landscape" r:id="rId1"/>
  <colBreaks count="1" manualBreakCount="1">
    <brk id="38" max="1048575" man="1"/>
  </colBreaks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35"/>
  <sheetViews>
    <sheetView zoomScale="110" zoomScaleNormal="110" workbookViewId="0">
      <selection activeCell="A11" sqref="A11:XFD11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5.5703125" style="388" customWidth="1"/>
    <col min="9" max="9" width="24.85546875" style="388" customWidth="1"/>
    <col min="10" max="10" width="5.85546875" style="388" customWidth="1"/>
    <col min="11" max="11" width="6.5703125" style="388" customWidth="1"/>
    <col min="12" max="12" width="11.7109375" style="388" customWidth="1"/>
    <col min="13" max="13" width="8.85546875" style="388" customWidth="1"/>
    <col min="14" max="14" width="6" style="388" customWidth="1"/>
    <col min="15" max="15" width="3.42578125" style="388" customWidth="1"/>
    <col min="16" max="16" width="5.140625" style="388" customWidth="1"/>
    <col min="17" max="17" width="4.42578125" style="388" customWidth="1"/>
    <col min="18" max="18" width="7" style="388" customWidth="1"/>
    <col min="19" max="19" width="5.85546875" style="388" customWidth="1"/>
    <col min="20" max="20" width="9.28515625" style="388" hidden="1" customWidth="1"/>
    <col min="21" max="21" width="7.140625" style="388" customWidth="1"/>
    <col min="22" max="22" width="22" style="388" customWidth="1"/>
    <col min="23" max="23" width="3.5703125" style="388" hidden="1" customWidth="1"/>
    <col min="24" max="24" width="4.85546875" style="388" customWidth="1"/>
    <col min="25" max="25" width="18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.85546875" style="431" customWidth="1"/>
    <col min="35" max="35" width="4.7109375" style="388" customWidth="1"/>
    <col min="36" max="37" width="4.140625" style="388" customWidth="1"/>
    <col min="38" max="38" width="54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2155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728" t="s">
        <v>1238</v>
      </c>
      <c r="F4" s="728"/>
      <c r="G4" s="728"/>
      <c r="H4" s="909" t="s">
        <v>15</v>
      </c>
      <c r="I4" s="903" t="s">
        <v>16</v>
      </c>
      <c r="J4" s="346" t="s">
        <v>17</v>
      </c>
      <c r="K4" s="347" t="s">
        <v>18</v>
      </c>
      <c r="L4" s="732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729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732" t="s">
        <v>30</v>
      </c>
      <c r="P5" s="732" t="s">
        <v>31</v>
      </c>
      <c r="Q5" s="732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733" t="s">
        <v>34</v>
      </c>
      <c r="Z5" s="733" t="s">
        <v>42</v>
      </c>
      <c r="AA5" s="733" t="s">
        <v>43</v>
      </c>
      <c r="AB5" s="350" t="s">
        <v>49</v>
      </c>
      <c r="AC5" s="451"/>
      <c r="AD5" s="451"/>
      <c r="AE5" s="452"/>
      <c r="AF5" s="464"/>
      <c r="AG5" s="730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730"/>
      <c r="AH6" s="394"/>
      <c r="AJ6" s="732"/>
      <c r="AK6" s="466"/>
      <c r="AL6" s="904"/>
    </row>
    <row r="7" spans="1:184" s="404" customFormat="1" ht="12" customHeight="1" thickTop="1">
      <c r="A7" s="359"/>
      <c r="B7" s="359"/>
      <c r="C7" s="360"/>
      <c r="D7" s="728"/>
      <c r="E7" s="359"/>
      <c r="F7" s="359"/>
      <c r="G7" s="359"/>
      <c r="H7" s="361"/>
      <c r="I7" s="361"/>
      <c r="J7" s="359"/>
      <c r="K7" s="360"/>
      <c r="L7" s="361" t="s">
        <v>1</v>
      </c>
      <c r="M7" s="728"/>
      <c r="N7" s="361"/>
      <c r="O7" s="728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728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284" customFormat="1" ht="20.100000000000001" customHeight="1">
      <c r="A8" s="246" t="s">
        <v>69</v>
      </c>
      <c r="B8" s="247">
        <v>43745</v>
      </c>
      <c r="C8" s="330" t="str">
        <f>"*"&amp;D8&amp;"*"</f>
        <v>*PDR1910-0550*</v>
      </c>
      <c r="D8" s="592" t="s">
        <v>2391</v>
      </c>
      <c r="E8" s="246" t="s">
        <v>2387</v>
      </c>
      <c r="F8" s="246"/>
      <c r="G8" s="498" t="s">
        <v>1846</v>
      </c>
      <c r="H8" s="250" t="s">
        <v>1384</v>
      </c>
      <c r="I8" s="248" t="s">
        <v>1845</v>
      </c>
      <c r="J8" s="611">
        <v>5000</v>
      </c>
      <c r="K8" s="247">
        <v>22930</v>
      </c>
      <c r="L8" s="250" t="s">
        <v>1258</v>
      </c>
      <c r="M8" s="250" t="s">
        <v>1844</v>
      </c>
      <c r="N8" s="592">
        <v>1424</v>
      </c>
      <c r="O8" s="592" t="s">
        <v>1181</v>
      </c>
      <c r="P8" s="592"/>
      <c r="Q8" s="593" t="s">
        <v>366</v>
      </c>
      <c r="R8" s="247">
        <v>43747</v>
      </c>
      <c r="S8" s="246">
        <v>5000</v>
      </c>
      <c r="T8" s="246"/>
      <c r="U8" s="246">
        <v>8500</v>
      </c>
      <c r="V8" s="543">
        <v>5000</v>
      </c>
      <c r="W8" s="249"/>
      <c r="X8" s="503" t="s">
        <v>1496</v>
      </c>
      <c r="Y8" s="500" t="s">
        <v>106</v>
      </c>
      <c r="Z8" s="592">
        <v>553</v>
      </c>
      <c r="AA8" s="251">
        <v>1197</v>
      </c>
      <c r="AB8" s="354">
        <f t="shared" ref="AB8:AB13" si="0">S8/AI8+AJ8</f>
        <v>100</v>
      </c>
      <c r="AC8" s="354">
        <f t="shared" ref="AC8:AC13" si="1">AB8+AC7</f>
        <v>100</v>
      </c>
      <c r="AD8" s="364">
        <f t="shared" ref="AD8:AD13" si="2">(8+(AC8/60))</f>
        <v>9.6666666666666661</v>
      </c>
      <c r="AE8" s="365">
        <f t="shared" ref="AE8:AE13" si="3">FLOOR(AD8,1)</f>
        <v>9</v>
      </c>
      <c r="AF8" s="364">
        <f t="shared" ref="AF8:AF13" si="4">(AE8+((AD8-AE8)*60*0.01))</f>
        <v>9.4</v>
      </c>
      <c r="AG8" s="245" t="s">
        <v>1243</v>
      </c>
      <c r="AH8" s="282" t="s">
        <v>2</v>
      </c>
      <c r="AI8" s="281">
        <v>50</v>
      </c>
      <c r="AJ8" s="281"/>
      <c r="AK8" s="281">
        <v>10</v>
      </c>
      <c r="AL8" s="615" t="s">
        <v>1843</v>
      </c>
    </row>
    <row r="9" spans="1:184" s="284" customFormat="1" ht="20.100000000000001" customHeight="1">
      <c r="A9" s="246" t="s">
        <v>69</v>
      </c>
      <c r="B9" s="304">
        <v>43704</v>
      </c>
      <c r="C9" s="330" t="str">
        <f t="shared" ref="C9:C12" si="5">"*"&amp;D9&amp;"*"</f>
        <v>*PDR1910-0025*</v>
      </c>
      <c r="D9" s="592" t="s">
        <v>1841</v>
      </c>
      <c r="E9" s="246" t="s">
        <v>1839</v>
      </c>
      <c r="F9" s="246"/>
      <c r="G9" s="498" t="s">
        <v>1393</v>
      </c>
      <c r="H9" s="250" t="s">
        <v>1384</v>
      </c>
      <c r="I9" s="248" t="s">
        <v>1502</v>
      </c>
      <c r="J9" s="611">
        <v>20000</v>
      </c>
      <c r="K9" s="247">
        <v>43749</v>
      </c>
      <c r="L9" s="250" t="s">
        <v>1258</v>
      </c>
      <c r="M9" s="250" t="s">
        <v>1444</v>
      </c>
      <c r="N9" s="592">
        <v>1424</v>
      </c>
      <c r="O9" s="592" t="s">
        <v>1181</v>
      </c>
      <c r="P9" s="248"/>
      <c r="Q9" s="248"/>
      <c r="R9" s="247">
        <v>43747</v>
      </c>
      <c r="S9" s="246">
        <v>20000</v>
      </c>
      <c r="T9" s="246"/>
      <c r="U9" s="246">
        <v>20000</v>
      </c>
      <c r="V9" s="543">
        <v>20000</v>
      </c>
      <c r="W9" s="249"/>
      <c r="X9" s="503" t="s">
        <v>1496</v>
      </c>
      <c r="Y9" s="500" t="s">
        <v>106</v>
      </c>
      <c r="Z9" s="592">
        <v>553</v>
      </c>
      <c r="AA9" s="251">
        <v>1197</v>
      </c>
      <c r="AB9" s="354">
        <f t="shared" si="0"/>
        <v>450</v>
      </c>
      <c r="AC9" s="354">
        <f t="shared" si="1"/>
        <v>550</v>
      </c>
      <c r="AD9" s="364">
        <f t="shared" si="2"/>
        <v>17.166666666666664</v>
      </c>
      <c r="AE9" s="365">
        <f t="shared" si="3"/>
        <v>17</v>
      </c>
      <c r="AF9" s="364">
        <f t="shared" si="4"/>
        <v>17.099999999999998</v>
      </c>
      <c r="AG9" s="245" t="s">
        <v>1243</v>
      </c>
      <c r="AH9" s="282" t="s">
        <v>2</v>
      </c>
      <c r="AI9" s="281">
        <v>50</v>
      </c>
      <c r="AJ9" s="281">
        <v>50</v>
      </c>
      <c r="AK9" s="281">
        <v>10</v>
      </c>
      <c r="AL9" s="724" t="s">
        <v>1501</v>
      </c>
    </row>
    <row r="10" spans="1:184" s="284" customFormat="1" ht="20.100000000000001" customHeight="1">
      <c r="A10" s="246">
        <v>30</v>
      </c>
      <c r="B10" s="247">
        <v>43742</v>
      </c>
      <c r="C10" s="330" t="str">
        <f t="shared" si="5"/>
        <v>*PDR1910-0436*</v>
      </c>
      <c r="D10" s="592" t="s">
        <v>2208</v>
      </c>
      <c r="E10" s="246" t="s">
        <v>2202</v>
      </c>
      <c r="F10" s="246"/>
      <c r="G10" s="498" t="s">
        <v>2207</v>
      </c>
      <c r="H10" s="250" t="s">
        <v>1248</v>
      </c>
      <c r="I10" s="248" t="s">
        <v>2206</v>
      </c>
      <c r="J10" s="611">
        <v>700</v>
      </c>
      <c r="K10" s="247">
        <v>43749</v>
      </c>
      <c r="L10" s="250" t="s">
        <v>1392</v>
      </c>
      <c r="M10" s="250" t="s">
        <v>1176</v>
      </c>
      <c r="N10" s="592" t="s">
        <v>1167</v>
      </c>
      <c r="O10" s="592" t="s">
        <v>1181</v>
      </c>
      <c r="P10" s="592"/>
      <c r="Q10" s="248"/>
      <c r="R10" s="247">
        <v>43743</v>
      </c>
      <c r="S10" s="246">
        <v>700</v>
      </c>
      <c r="T10" s="246"/>
      <c r="U10" s="246" t="s">
        <v>2366</v>
      </c>
      <c r="V10" s="543">
        <v>700</v>
      </c>
      <c r="W10" s="249"/>
      <c r="X10" s="503" t="s">
        <v>1496</v>
      </c>
      <c r="Y10" s="500" t="s">
        <v>2205</v>
      </c>
      <c r="Z10" s="592">
        <v>861</v>
      </c>
      <c r="AA10" s="251">
        <v>1980</v>
      </c>
      <c r="AB10" s="354">
        <f t="shared" si="0"/>
        <v>70</v>
      </c>
      <c r="AC10" s="354">
        <f t="shared" si="1"/>
        <v>620</v>
      </c>
      <c r="AD10" s="364">
        <f t="shared" si="2"/>
        <v>18.333333333333336</v>
      </c>
      <c r="AE10" s="365">
        <f t="shared" si="3"/>
        <v>18</v>
      </c>
      <c r="AF10" s="364">
        <f t="shared" si="4"/>
        <v>18.200000000000003</v>
      </c>
      <c r="AG10" s="245" t="s">
        <v>1243</v>
      </c>
      <c r="AH10" s="282" t="s">
        <v>2</v>
      </c>
      <c r="AI10" s="281">
        <v>35</v>
      </c>
      <c r="AJ10" s="281">
        <v>50</v>
      </c>
      <c r="AK10" s="281">
        <v>10</v>
      </c>
      <c r="AL10" s="710" t="s">
        <v>2204</v>
      </c>
    </row>
    <row r="11" spans="1:184" s="284" customFormat="1" ht="20.100000000000001" customHeight="1">
      <c r="A11" s="246">
        <v>40</v>
      </c>
      <c r="B11" s="247">
        <v>43742</v>
      </c>
      <c r="C11" s="330" t="str">
        <f t="shared" si="5"/>
        <v>*PDR1910-0435*</v>
      </c>
      <c r="D11" s="592" t="s">
        <v>2203</v>
      </c>
      <c r="E11" s="246" t="s">
        <v>2202</v>
      </c>
      <c r="F11" s="246"/>
      <c r="G11" s="498" t="s">
        <v>2201</v>
      </c>
      <c r="H11" s="250" t="s">
        <v>1248</v>
      </c>
      <c r="I11" s="248" t="s">
        <v>2200</v>
      </c>
      <c r="J11" s="611">
        <v>1200</v>
      </c>
      <c r="K11" s="247">
        <v>43749</v>
      </c>
      <c r="L11" s="250" t="s">
        <v>1392</v>
      </c>
      <c r="M11" s="250" t="s">
        <v>2199</v>
      </c>
      <c r="N11" s="592" t="s">
        <v>1167</v>
      </c>
      <c r="O11" s="592" t="s">
        <v>1181</v>
      </c>
      <c r="P11" s="592"/>
      <c r="Q11" s="248"/>
      <c r="R11" s="247">
        <v>43743</v>
      </c>
      <c r="S11" s="246">
        <v>1200</v>
      </c>
      <c r="T11" s="246"/>
      <c r="U11" s="246" t="s">
        <v>2367</v>
      </c>
      <c r="V11" s="688" t="s">
        <v>2485</v>
      </c>
      <c r="W11" s="249"/>
      <c r="X11" s="503" t="s">
        <v>1497</v>
      </c>
      <c r="Y11" s="250" t="s">
        <v>168</v>
      </c>
      <c r="Z11" s="592">
        <v>746</v>
      </c>
      <c r="AA11" s="251">
        <v>1783</v>
      </c>
      <c r="AB11" s="354">
        <f t="shared" si="0"/>
        <v>84.285714285714278</v>
      </c>
      <c r="AC11" s="354">
        <f t="shared" si="1"/>
        <v>704.28571428571422</v>
      </c>
      <c r="AD11" s="364">
        <f t="shared" si="2"/>
        <v>19.738095238095237</v>
      </c>
      <c r="AE11" s="365">
        <f t="shared" si="3"/>
        <v>19</v>
      </c>
      <c r="AF11" s="364">
        <f t="shared" si="4"/>
        <v>19.442857142857143</v>
      </c>
      <c r="AG11" s="245" t="s">
        <v>1243</v>
      </c>
      <c r="AH11" s="282" t="s">
        <v>2</v>
      </c>
      <c r="AI11" s="281">
        <v>35</v>
      </c>
      <c r="AJ11" s="281">
        <v>50</v>
      </c>
      <c r="AK11" s="281">
        <v>5</v>
      </c>
      <c r="AL11" s="710" t="s">
        <v>1493</v>
      </c>
    </row>
    <row r="12" spans="1:184" s="284" customFormat="1" ht="20.100000000000001" customHeight="1">
      <c r="A12" s="246">
        <v>50</v>
      </c>
      <c r="B12" s="247">
        <v>43745</v>
      </c>
      <c r="C12" s="330" t="str">
        <f t="shared" si="5"/>
        <v>*PDR1910-0532*</v>
      </c>
      <c r="D12" s="592" t="s">
        <v>2393</v>
      </c>
      <c r="E12" s="246" t="s">
        <v>2392</v>
      </c>
      <c r="F12" s="246"/>
      <c r="G12" s="498" t="s">
        <v>1695</v>
      </c>
      <c r="H12" s="250" t="s">
        <v>1664</v>
      </c>
      <c r="I12" s="248" t="s">
        <v>1694</v>
      </c>
      <c r="J12" s="611">
        <v>555</v>
      </c>
      <c r="K12" s="247">
        <v>22930</v>
      </c>
      <c r="L12" s="250" t="s">
        <v>1261</v>
      </c>
      <c r="M12" s="250" t="s">
        <v>1693</v>
      </c>
      <c r="N12" s="592"/>
      <c r="O12" s="592" t="s">
        <v>1181</v>
      </c>
      <c r="P12" s="592"/>
      <c r="Q12" s="593" t="s">
        <v>1916</v>
      </c>
      <c r="R12" s="247">
        <v>43746</v>
      </c>
      <c r="S12" s="246">
        <v>555</v>
      </c>
      <c r="T12" s="246"/>
      <c r="U12" s="246">
        <v>555</v>
      </c>
      <c r="V12" s="688">
        <v>553</v>
      </c>
      <c r="W12" s="249"/>
      <c r="X12" s="503" t="s">
        <v>1496</v>
      </c>
      <c r="Y12" s="500" t="s">
        <v>1692</v>
      </c>
      <c r="Z12" s="592">
        <v>542</v>
      </c>
      <c r="AA12" s="251">
        <v>1479</v>
      </c>
      <c r="AB12" s="354">
        <f t="shared" si="0"/>
        <v>26.1</v>
      </c>
      <c r="AC12" s="354">
        <f t="shared" si="1"/>
        <v>730.38571428571424</v>
      </c>
      <c r="AD12" s="364">
        <f t="shared" si="2"/>
        <v>20.173095238095236</v>
      </c>
      <c r="AE12" s="365">
        <f t="shared" si="3"/>
        <v>20</v>
      </c>
      <c r="AF12" s="364">
        <f t="shared" si="4"/>
        <v>20.103857142857141</v>
      </c>
      <c r="AG12" s="245" t="s">
        <v>1243</v>
      </c>
      <c r="AH12" s="282" t="s">
        <v>2</v>
      </c>
      <c r="AI12" s="281">
        <v>50</v>
      </c>
      <c r="AJ12" s="281">
        <v>15</v>
      </c>
      <c r="AK12" s="281">
        <v>10</v>
      </c>
      <c r="AL12" s="281" t="s">
        <v>1665</v>
      </c>
    </row>
    <row r="13" spans="1:184" s="404" customFormat="1" ht="19.5" customHeight="1">
      <c r="A13" s="373"/>
      <c r="B13" s="373"/>
      <c r="C13" s="372"/>
      <c r="D13" s="732"/>
      <c r="E13" s="373"/>
      <c r="F13" s="373"/>
      <c r="G13" s="732"/>
      <c r="H13" s="368"/>
      <c r="I13" s="368"/>
      <c r="J13" s="373"/>
      <c r="K13" s="372"/>
      <c r="L13" s="368" t="s">
        <v>210</v>
      </c>
      <c r="M13" s="377"/>
      <c r="N13" s="732"/>
      <c r="O13" s="732"/>
      <c r="P13" s="368"/>
      <c r="Q13" s="368"/>
      <c r="R13" s="372"/>
      <c r="S13" s="373"/>
      <c r="T13" s="373"/>
      <c r="U13" s="373"/>
      <c r="V13" s="373"/>
      <c r="W13" s="564"/>
      <c r="X13" s="373"/>
      <c r="Y13" s="377"/>
      <c r="Z13" s="732"/>
      <c r="AA13" s="378"/>
      <c r="AB13" s="354">
        <f t="shared" si="0"/>
        <v>60</v>
      </c>
      <c r="AC13" s="354">
        <f t="shared" si="1"/>
        <v>790.38571428571424</v>
      </c>
      <c r="AD13" s="364">
        <f t="shared" si="2"/>
        <v>21.173095238095236</v>
      </c>
      <c r="AE13" s="365">
        <f t="shared" si="3"/>
        <v>21</v>
      </c>
      <c r="AF13" s="364">
        <f t="shared" si="4"/>
        <v>21.103857142857141</v>
      </c>
      <c r="AG13" s="379"/>
      <c r="AH13" s="401"/>
      <c r="AI13" s="281">
        <v>35</v>
      </c>
      <c r="AJ13" s="281">
        <v>60</v>
      </c>
      <c r="AK13" s="396"/>
      <c r="AL13" s="401"/>
    </row>
    <row r="14" spans="1:184" s="404" customFormat="1">
      <c r="A14" s="373"/>
      <c r="B14" s="373"/>
      <c r="C14" s="372"/>
      <c r="D14" s="380"/>
      <c r="E14" s="380"/>
      <c r="F14" s="380"/>
      <c r="G14" s="380"/>
      <c r="H14" s="381"/>
      <c r="I14" s="381"/>
      <c r="J14" s="373"/>
      <c r="K14" s="372"/>
      <c r="L14" s="381"/>
      <c r="M14" s="381"/>
      <c r="N14" s="381"/>
      <c r="O14" s="402"/>
      <c r="P14" s="383"/>
      <c r="Q14" s="383"/>
      <c r="R14" s="372"/>
      <c r="S14" s="373"/>
      <c r="T14" s="384"/>
      <c r="U14" s="373"/>
      <c r="V14" s="373"/>
      <c r="W14" s="373"/>
      <c r="X14" s="380"/>
      <c r="Y14" s="381"/>
      <c r="Z14" s="385"/>
      <c r="AA14" s="382"/>
      <c r="AB14" s="386"/>
      <c r="AC14" s="386"/>
      <c r="AD14" s="379"/>
      <c r="AE14" s="387"/>
      <c r="AF14" s="379"/>
      <c r="AG14" s="401"/>
      <c r="AH14" s="403"/>
      <c r="AI14" s="396"/>
      <c r="AJ14" s="396"/>
      <c r="AK14" s="396"/>
      <c r="AL14" s="401"/>
    </row>
    <row r="15" spans="1:184" s="404" customFormat="1">
      <c r="A15" s="373"/>
      <c r="B15" s="373"/>
      <c r="C15" s="372"/>
      <c r="D15" s="380"/>
      <c r="E15" s="380"/>
      <c r="F15" s="380"/>
      <c r="G15" s="380"/>
      <c r="H15" s="381"/>
      <c r="I15" s="381"/>
      <c r="J15" s="373"/>
      <c r="K15" s="372"/>
      <c r="L15" s="381"/>
      <c r="M15" s="381"/>
      <c r="N15" s="381"/>
      <c r="O15" s="402"/>
      <c r="P15" s="383"/>
      <c r="Q15" s="383"/>
      <c r="R15" s="372"/>
      <c r="S15" s="373"/>
      <c r="T15" s="384"/>
      <c r="U15" s="373"/>
      <c r="V15" s="373"/>
      <c r="W15" s="373"/>
      <c r="X15" s="380"/>
      <c r="Y15" s="381"/>
      <c r="Z15" s="385"/>
      <c r="AA15" s="382"/>
      <c r="AB15" s="386"/>
      <c r="AC15" s="386"/>
      <c r="AD15" s="379"/>
      <c r="AE15" s="387"/>
      <c r="AF15" s="379"/>
      <c r="AG15" s="401"/>
      <c r="AH15" s="403"/>
      <c r="AI15" s="396"/>
      <c r="AJ15" s="396"/>
      <c r="AK15" s="396"/>
      <c r="AL15" s="401"/>
    </row>
    <row r="16" spans="1:184" s="404" customFormat="1">
      <c r="A16" s="373"/>
      <c r="B16" s="373"/>
      <c r="C16" s="372"/>
      <c r="D16" s="732"/>
      <c r="E16" s="373"/>
      <c r="F16" s="373"/>
      <c r="G16" s="373"/>
      <c r="H16" s="368"/>
      <c r="I16" s="368"/>
      <c r="J16" s="373">
        <f>SUM(J7:J15)</f>
        <v>27455</v>
      </c>
      <c r="K16" s="372"/>
      <c r="L16" s="368"/>
      <c r="M16" s="732"/>
      <c r="N16" s="368"/>
      <c r="O16" s="732"/>
      <c r="P16" s="368"/>
      <c r="Q16" s="368"/>
      <c r="R16" s="372"/>
      <c r="S16" s="373">
        <f>SUM(S7:S15)</f>
        <v>27455</v>
      </c>
      <c r="T16" s="373"/>
      <c r="U16" s="373"/>
      <c r="V16" s="373"/>
      <c r="W16" s="373"/>
      <c r="X16" s="373"/>
      <c r="Y16" s="377"/>
      <c r="Z16" s="732"/>
      <c r="AA16" s="378"/>
      <c r="AB16" s="386">
        <f>SUM(AB7:AB15)</f>
        <v>790.38571428571424</v>
      </c>
      <c r="AC16" s="386"/>
      <c r="AD16" s="379"/>
      <c r="AE16" s="387"/>
      <c r="AF16" s="386">
        <f>AB16/60</f>
        <v>13.173095238095238</v>
      </c>
      <c r="AG16" s="379"/>
      <c r="AH16" s="405"/>
      <c r="AI16" s="426"/>
      <c r="AJ16" s="402"/>
      <c r="AK16" s="402"/>
      <c r="AL16" s="389"/>
      <c r="GB16" s="470"/>
    </row>
    <row r="17" spans="1:40">
      <c r="A17" s="731"/>
      <c r="B17" s="731"/>
      <c r="L17" s="471"/>
      <c r="M17" s="391"/>
      <c r="N17" s="391"/>
      <c r="O17" s="391"/>
      <c r="P17" s="391"/>
      <c r="Q17" s="391"/>
      <c r="R17" s="391"/>
      <c r="S17" s="391"/>
      <c r="T17" s="391"/>
      <c r="U17" s="391"/>
      <c r="V17" s="391"/>
      <c r="W17" s="391"/>
      <c r="Y17" s="731"/>
      <c r="Z17" s="731"/>
      <c r="AA17" s="731"/>
      <c r="AJ17" s="346"/>
      <c r="AK17" s="427"/>
    </row>
    <row r="18" spans="1:40">
      <c r="S18" s="346"/>
      <c r="T18" s="346"/>
      <c r="U18" s="346"/>
      <c r="V18" s="472"/>
      <c r="W18" s="472"/>
      <c r="Z18" s="640" t="s">
        <v>1645</v>
      </c>
      <c r="AJ18" s="346"/>
      <c r="AK18" s="427"/>
    </row>
    <row r="19" spans="1:40">
      <c r="I19" s="431" t="s">
        <v>455</v>
      </c>
      <c r="R19" s="431" t="s">
        <v>457</v>
      </c>
      <c r="AJ19" s="346"/>
      <c r="AK19" s="427"/>
      <c r="AM19" s="346"/>
      <c r="AN19" s="346"/>
    </row>
    <row r="20" spans="1:40" s="731" customFormat="1">
      <c r="I20" s="906"/>
      <c r="J20" s="906"/>
      <c r="R20" s="906" t="s">
        <v>61</v>
      </c>
      <c r="S20" s="906"/>
      <c r="T20" s="906"/>
      <c r="U20" s="906"/>
      <c r="V20" s="906"/>
      <c r="W20" s="906"/>
      <c r="X20" s="906"/>
      <c r="Y20" s="473"/>
      <c r="Z20" s="473"/>
      <c r="AA20" s="473"/>
      <c r="AH20" s="447"/>
      <c r="AJ20" s="441"/>
      <c r="AK20" s="427"/>
      <c r="AL20" s="441"/>
      <c r="AM20" s="441"/>
    </row>
    <row r="21" spans="1:40">
      <c r="A21" s="431"/>
      <c r="B21" s="431"/>
      <c r="C21" s="431"/>
      <c r="I21" s="431" t="s">
        <v>456</v>
      </c>
      <c r="M21" s="431"/>
      <c r="T21" s="431"/>
      <c r="AJ21" s="346"/>
      <c r="AK21" s="427"/>
      <c r="AM21" s="346"/>
      <c r="AN21" s="346"/>
    </row>
    <row r="22" spans="1:40">
      <c r="AJ22" s="346"/>
      <c r="AK22" s="427"/>
    </row>
    <row r="23" spans="1:40">
      <c r="AJ23" s="346"/>
      <c r="AK23" s="427"/>
    </row>
    <row r="24" spans="1:40">
      <c r="AJ24" s="346"/>
      <c r="AK24" s="427"/>
    </row>
    <row r="25" spans="1:40">
      <c r="AJ25" s="346"/>
      <c r="AK25" s="427"/>
    </row>
    <row r="29" spans="1:40">
      <c r="AK29" s="731"/>
    </row>
    <row r="30" spans="1:40">
      <c r="AH30" s="388"/>
    </row>
    <row r="31" spans="1:40">
      <c r="AH31" s="388"/>
    </row>
    <row r="32" spans="1:40">
      <c r="AH32" s="388"/>
    </row>
    <row r="33" spans="34:34">
      <c r="AH33" s="388"/>
    </row>
    <row r="34" spans="34:34">
      <c r="AH34" s="388"/>
    </row>
    <row r="35" spans="34:34">
      <c r="AH35" s="388"/>
    </row>
  </sheetData>
  <mergeCells count="8">
    <mergeCell ref="AL5:AL7"/>
    <mergeCell ref="I20:J20"/>
    <mergeCell ref="R20:X20"/>
    <mergeCell ref="A2:AA2"/>
    <mergeCell ref="H4:H5"/>
    <mergeCell ref="I4:I5"/>
    <mergeCell ref="O4:Q4"/>
    <mergeCell ref="Z4:AA4"/>
  </mergeCells>
  <conditionalFormatting sqref="AY14:AZ15 BH14:BH15 AP14:AS15 AA14:AA15 AG14:AG15">
    <cfRule type="duplicateValues" dxfId="737" priority="42" stopIfTrue="1"/>
  </conditionalFormatting>
  <conditionalFormatting sqref="AY14:AZ15 BH14:BH15 AP14:AS15 AA14:AA15 AG14:AG15">
    <cfRule type="duplicateValues" dxfId="736" priority="40" stopIfTrue="1"/>
    <cfRule type="duplicateValues" dxfId="735" priority="41" stopIfTrue="1"/>
  </conditionalFormatting>
  <conditionalFormatting sqref="BI14:BI15">
    <cfRule type="duplicateValues" dxfId="734" priority="39" stopIfTrue="1"/>
  </conditionalFormatting>
  <conditionalFormatting sqref="BI14:BI15">
    <cfRule type="duplicateValues" dxfId="733" priority="37" stopIfTrue="1"/>
    <cfRule type="duplicateValues" dxfId="732" priority="38" stopIfTrue="1"/>
  </conditionalFormatting>
  <conditionalFormatting sqref="D13">
    <cfRule type="duplicateValues" dxfId="731" priority="36" stopIfTrue="1"/>
  </conditionalFormatting>
  <conditionalFormatting sqref="D13">
    <cfRule type="duplicateValues" dxfId="730" priority="34" stopIfTrue="1"/>
    <cfRule type="duplicateValues" dxfId="729" priority="35" stopIfTrue="1"/>
  </conditionalFormatting>
  <conditionalFormatting sqref="D10:D11">
    <cfRule type="duplicateValues" dxfId="728" priority="10" stopIfTrue="1"/>
  </conditionalFormatting>
  <conditionalFormatting sqref="D10:D11">
    <cfRule type="duplicateValues" dxfId="727" priority="11" stopIfTrue="1"/>
    <cfRule type="duplicateValues" dxfId="726" priority="12" stopIfTrue="1"/>
  </conditionalFormatting>
  <conditionalFormatting sqref="D9">
    <cfRule type="duplicateValues" dxfId="725" priority="7" stopIfTrue="1"/>
  </conditionalFormatting>
  <conditionalFormatting sqref="D9">
    <cfRule type="duplicateValues" dxfId="724" priority="8" stopIfTrue="1"/>
    <cfRule type="duplicateValues" dxfId="723" priority="9" stopIfTrue="1"/>
  </conditionalFormatting>
  <conditionalFormatting sqref="D8">
    <cfRule type="duplicateValues" dxfId="722" priority="4" stopIfTrue="1"/>
  </conditionalFormatting>
  <conditionalFormatting sqref="D8">
    <cfRule type="duplicateValues" dxfId="721" priority="5" stopIfTrue="1"/>
    <cfRule type="duplicateValues" dxfId="720" priority="6" stopIfTrue="1"/>
  </conditionalFormatting>
  <conditionalFormatting sqref="D12">
    <cfRule type="duplicateValues" dxfId="719" priority="1" stopIfTrue="1"/>
  </conditionalFormatting>
  <conditionalFormatting sqref="D12">
    <cfRule type="duplicateValues" dxfId="718" priority="2" stopIfTrue="1"/>
    <cfRule type="duplicateValues" dxfId="717" priority="3" stopIfTrue="1"/>
  </conditionalFormatting>
  <printOptions horizontalCentered="1"/>
  <pageMargins left="0" right="0" top="0" bottom="0" header="0.31496062992125984" footer="0.31496062992125984"/>
  <pageSetup paperSize="8" scale="70" orientation="landscape" r:id="rId1"/>
  <colBreaks count="1" manualBreakCount="1">
    <brk id="3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44"/>
  <sheetViews>
    <sheetView zoomScale="110" zoomScaleNormal="110" workbookViewId="0">
      <selection activeCell="A17" sqref="A17:XFD17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5.140625" style="388" customWidth="1"/>
    <col min="9" max="9" width="19.7109375" style="388" customWidth="1"/>
    <col min="10" max="10" width="5.85546875" style="388" customWidth="1"/>
    <col min="11" max="11" width="6.5703125" style="388" customWidth="1"/>
    <col min="12" max="12" width="19.7109375" style="388" customWidth="1"/>
    <col min="13" max="13" width="9.7109375" style="388" customWidth="1"/>
    <col min="14" max="14" width="6.7109375" style="388" customWidth="1"/>
    <col min="15" max="15" width="3.42578125" style="388" customWidth="1"/>
    <col min="16" max="16" width="7.140625" style="388" customWidth="1"/>
    <col min="17" max="17" width="6.710937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14.140625" style="388" customWidth="1"/>
    <col min="22" max="22" width="17.7109375" style="388" customWidth="1"/>
    <col min="23" max="23" width="3.5703125" style="388" hidden="1" customWidth="1"/>
    <col min="24" max="24" width="3.28515625" style="388" customWidth="1"/>
    <col min="25" max="25" width="18.425781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5.5703125" style="431" customWidth="1"/>
    <col min="35" max="35" width="4.7109375" style="388" customWidth="1"/>
    <col min="36" max="37" width="4.140625" style="388" customWidth="1"/>
    <col min="38" max="38" width="65.4257812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2156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695" t="s">
        <v>1238</v>
      </c>
      <c r="F4" s="695"/>
      <c r="G4" s="695"/>
      <c r="H4" s="909" t="s">
        <v>15</v>
      </c>
      <c r="I4" s="903" t="s">
        <v>16</v>
      </c>
      <c r="J4" s="346" t="s">
        <v>17</v>
      </c>
      <c r="K4" s="347" t="s">
        <v>18</v>
      </c>
      <c r="L4" s="699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96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99" t="s">
        <v>30</v>
      </c>
      <c r="P5" s="699" t="s">
        <v>31</v>
      </c>
      <c r="Q5" s="699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700" t="s">
        <v>34</v>
      </c>
      <c r="Z5" s="700" t="s">
        <v>42</v>
      </c>
      <c r="AA5" s="700" t="s">
        <v>43</v>
      </c>
      <c r="AB5" s="350" t="s">
        <v>49</v>
      </c>
      <c r="AC5" s="451"/>
      <c r="AD5" s="451"/>
      <c r="AE5" s="452"/>
      <c r="AF5" s="464"/>
      <c r="AG5" s="697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97"/>
      <c r="AH6" s="394"/>
      <c r="AJ6" s="699"/>
      <c r="AK6" s="466"/>
      <c r="AL6" s="904"/>
    </row>
    <row r="7" spans="1:38" s="404" customFormat="1" ht="12" customHeight="1" thickTop="1">
      <c r="A7" s="359"/>
      <c r="B7" s="359"/>
      <c r="C7" s="360"/>
      <c r="D7" s="695"/>
      <c r="E7" s="359"/>
      <c r="F7" s="359"/>
      <c r="G7" s="359"/>
      <c r="H7" s="361"/>
      <c r="I7" s="361"/>
      <c r="J7" s="359"/>
      <c r="K7" s="360"/>
      <c r="L7" s="361" t="s">
        <v>1</v>
      </c>
      <c r="M7" s="695"/>
      <c r="N7" s="361"/>
      <c r="O7" s="695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95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757" customFormat="1" ht="18" customHeight="1">
      <c r="A8" s="246">
        <v>10</v>
      </c>
      <c r="B8" s="247">
        <v>43732</v>
      </c>
      <c r="C8" s="330" t="str">
        <f>"*"&amp;D8&amp;"*"</f>
        <v>*PDR1910-0239*</v>
      </c>
      <c r="D8" s="592" t="s">
        <v>2000</v>
      </c>
      <c r="E8" s="246" t="s">
        <v>1998</v>
      </c>
      <c r="F8" s="246"/>
      <c r="G8" s="498" t="s">
        <v>1762</v>
      </c>
      <c r="H8" s="250" t="s">
        <v>1761</v>
      </c>
      <c r="I8" s="248" t="s">
        <v>1760</v>
      </c>
      <c r="J8" s="611">
        <v>2500</v>
      </c>
      <c r="K8" s="247">
        <v>43750</v>
      </c>
      <c r="L8" s="250" t="s">
        <v>1261</v>
      </c>
      <c r="M8" s="250" t="s">
        <v>1999</v>
      </c>
      <c r="N8" s="592"/>
      <c r="O8" s="592" t="s">
        <v>1181</v>
      </c>
      <c r="P8" s="248"/>
      <c r="Q8" s="248"/>
      <c r="R8" s="247">
        <v>43746</v>
      </c>
      <c r="S8" s="246">
        <v>2500</v>
      </c>
      <c r="T8" s="246"/>
      <c r="U8" s="246" t="s">
        <v>2149</v>
      </c>
      <c r="V8" s="543">
        <v>2500</v>
      </c>
      <c r="W8" s="249"/>
      <c r="X8" s="503" t="s">
        <v>1496</v>
      </c>
      <c r="Y8" s="500" t="s">
        <v>1758</v>
      </c>
      <c r="Z8" s="592">
        <v>464</v>
      </c>
      <c r="AA8" s="251">
        <v>1305</v>
      </c>
      <c r="AB8" s="354">
        <f t="shared" ref="AB8:AB22" si="0">S8/AI8+AJ8</f>
        <v>65</v>
      </c>
      <c r="AC8" s="354">
        <f t="shared" ref="AC8:AC22" si="1">AB8+AC7</f>
        <v>65</v>
      </c>
      <c r="AD8" s="364">
        <f t="shared" ref="AD8:AD22" si="2">(8+(AC8/60))</f>
        <v>9.0833333333333339</v>
      </c>
      <c r="AE8" s="365">
        <f t="shared" ref="AE8:AE22" si="3">FLOOR(AD8,1)</f>
        <v>9</v>
      </c>
      <c r="AF8" s="364">
        <f t="shared" ref="AF8:AF22" si="4">(AE8+((AD8-AE8)*60*0.01))</f>
        <v>9.0500000000000007</v>
      </c>
      <c r="AG8" s="245" t="s">
        <v>1243</v>
      </c>
      <c r="AH8" s="282" t="s">
        <v>2</v>
      </c>
      <c r="AI8" s="281">
        <v>50</v>
      </c>
      <c r="AJ8" s="281">
        <v>15</v>
      </c>
      <c r="AK8" s="281">
        <v>10</v>
      </c>
      <c r="AL8" s="281" t="s">
        <v>1757</v>
      </c>
    </row>
    <row r="9" spans="1:38" s="757" customFormat="1" ht="18" customHeight="1">
      <c r="A9" s="246">
        <v>20</v>
      </c>
      <c r="B9" s="247">
        <v>43747</v>
      </c>
      <c r="C9" s="330" t="str">
        <f t="shared" ref="C9:C21" si="5">"*"&amp;D9&amp;"*"</f>
        <v>*PDR1910-0569*</v>
      </c>
      <c r="D9" s="592" t="s">
        <v>2426</v>
      </c>
      <c r="E9" s="246" t="s">
        <v>2409</v>
      </c>
      <c r="F9" s="246"/>
      <c r="G9" s="498" t="s">
        <v>1800</v>
      </c>
      <c r="H9" s="250" t="s">
        <v>1248</v>
      </c>
      <c r="I9" s="248" t="s">
        <v>1799</v>
      </c>
      <c r="J9" s="611">
        <v>200</v>
      </c>
      <c r="K9" s="247">
        <v>22934</v>
      </c>
      <c r="L9" s="250" t="s">
        <v>1798</v>
      </c>
      <c r="M9" s="250" t="s">
        <v>1797</v>
      </c>
      <c r="N9" s="592" t="s">
        <v>2427</v>
      </c>
      <c r="O9" s="592" t="s">
        <v>1181</v>
      </c>
      <c r="P9" s="592"/>
      <c r="Q9" s="593"/>
      <c r="R9" s="247">
        <v>43748</v>
      </c>
      <c r="S9" s="246">
        <v>200</v>
      </c>
      <c r="T9" s="246"/>
      <c r="U9" s="246">
        <v>200</v>
      </c>
      <c r="V9" s="543">
        <v>200</v>
      </c>
      <c r="W9" s="249"/>
      <c r="X9" s="503" t="s">
        <v>1496</v>
      </c>
      <c r="Y9" s="500" t="s">
        <v>1796</v>
      </c>
      <c r="Z9" s="592">
        <v>854</v>
      </c>
      <c r="AA9" s="251">
        <v>2220</v>
      </c>
      <c r="AB9" s="354">
        <f t="shared" si="0"/>
        <v>55.714285714285715</v>
      </c>
      <c r="AC9" s="354">
        <f t="shared" si="1"/>
        <v>120.71428571428572</v>
      </c>
      <c r="AD9" s="364">
        <f t="shared" si="2"/>
        <v>10.011904761904763</v>
      </c>
      <c r="AE9" s="365">
        <f t="shared" si="3"/>
        <v>10</v>
      </c>
      <c r="AF9" s="364">
        <f t="shared" si="4"/>
        <v>10.007142857142858</v>
      </c>
      <c r="AG9" s="245" t="s">
        <v>1391</v>
      </c>
      <c r="AH9" s="282" t="s">
        <v>65</v>
      </c>
      <c r="AI9" s="281">
        <v>35</v>
      </c>
      <c r="AJ9" s="281">
        <v>50</v>
      </c>
      <c r="AK9" s="281">
        <v>5</v>
      </c>
      <c r="AL9" s="544" t="s">
        <v>1795</v>
      </c>
    </row>
    <row r="10" spans="1:38" s="284" customFormat="1" ht="18" customHeight="1">
      <c r="A10" s="246">
        <v>30</v>
      </c>
      <c r="B10" s="247">
        <v>43725</v>
      </c>
      <c r="C10" s="330" t="str">
        <f t="shared" si="5"/>
        <v>*PDR1910-0099*</v>
      </c>
      <c r="D10" s="592" t="s">
        <v>1908</v>
      </c>
      <c r="E10" s="246" t="s">
        <v>1903</v>
      </c>
      <c r="F10" s="246"/>
      <c r="G10" s="498" t="s">
        <v>1855</v>
      </c>
      <c r="H10" s="250" t="s">
        <v>1248</v>
      </c>
      <c r="I10" s="248" t="s">
        <v>1854</v>
      </c>
      <c r="J10" s="611">
        <v>2000</v>
      </c>
      <c r="K10" s="247">
        <v>22934</v>
      </c>
      <c r="L10" s="250" t="s">
        <v>1392</v>
      </c>
      <c r="M10" s="250" t="s">
        <v>1853</v>
      </c>
      <c r="N10" s="592" t="s">
        <v>1386</v>
      </c>
      <c r="O10" s="592" t="s">
        <v>1181</v>
      </c>
      <c r="P10" s="248"/>
      <c r="Q10" s="248"/>
      <c r="R10" s="247">
        <v>43749</v>
      </c>
      <c r="S10" s="246">
        <v>2000</v>
      </c>
      <c r="T10" s="246"/>
      <c r="U10" s="246">
        <v>2000</v>
      </c>
      <c r="V10" s="543">
        <v>2000</v>
      </c>
      <c r="W10" s="249"/>
      <c r="X10" s="503" t="s">
        <v>1496</v>
      </c>
      <c r="Y10" s="250" t="s">
        <v>101</v>
      </c>
      <c r="Z10" s="592">
        <v>724</v>
      </c>
      <c r="AA10" s="251">
        <v>1915</v>
      </c>
      <c r="AB10" s="354">
        <f t="shared" si="0"/>
        <v>107.14285714285714</v>
      </c>
      <c r="AC10" s="354">
        <f t="shared" si="1"/>
        <v>227.85714285714286</v>
      </c>
      <c r="AD10" s="364">
        <f t="shared" si="2"/>
        <v>11.797619047619047</v>
      </c>
      <c r="AE10" s="365">
        <f t="shared" si="3"/>
        <v>11</v>
      </c>
      <c r="AF10" s="364">
        <f t="shared" si="4"/>
        <v>11.478571428571428</v>
      </c>
      <c r="AG10" s="245" t="s">
        <v>1391</v>
      </c>
      <c r="AH10" s="282" t="s">
        <v>65</v>
      </c>
      <c r="AI10" s="281">
        <v>35</v>
      </c>
      <c r="AJ10" s="281">
        <v>50</v>
      </c>
      <c r="AK10" s="281">
        <v>5</v>
      </c>
      <c r="AL10" s="281" t="s">
        <v>1493</v>
      </c>
    </row>
    <row r="11" spans="1:38" s="284" customFormat="1" ht="18" customHeight="1">
      <c r="A11" s="246">
        <v>40</v>
      </c>
      <c r="B11" s="247">
        <v>43748</v>
      </c>
      <c r="C11" s="330" t="str">
        <f t="shared" si="5"/>
        <v>*PDR1910-0616*</v>
      </c>
      <c r="D11" s="592" t="s">
        <v>2447</v>
      </c>
      <c r="E11" s="246" t="s">
        <v>2445</v>
      </c>
      <c r="F11" s="246"/>
      <c r="G11" s="498" t="s">
        <v>1647</v>
      </c>
      <c r="H11" s="250" t="s">
        <v>1248</v>
      </c>
      <c r="I11" s="248" t="s">
        <v>1648</v>
      </c>
      <c r="J11" s="611">
        <v>1000</v>
      </c>
      <c r="K11" s="247">
        <v>43753</v>
      </c>
      <c r="L11" s="250" t="s">
        <v>1392</v>
      </c>
      <c r="M11" s="250" t="s">
        <v>1649</v>
      </c>
      <c r="N11" s="592" t="s">
        <v>1386</v>
      </c>
      <c r="O11" s="592" t="s">
        <v>1181</v>
      </c>
      <c r="P11" s="592"/>
      <c r="Q11" s="593"/>
      <c r="R11" s="247">
        <v>43749</v>
      </c>
      <c r="S11" s="246">
        <v>1000</v>
      </c>
      <c r="T11" s="246"/>
      <c r="U11" s="246" t="s">
        <v>2493</v>
      </c>
      <c r="V11" s="543">
        <v>1000</v>
      </c>
      <c r="W11" s="249"/>
      <c r="X11" s="503" t="s">
        <v>1496</v>
      </c>
      <c r="Y11" s="250" t="s">
        <v>101</v>
      </c>
      <c r="Z11" s="592">
        <v>745</v>
      </c>
      <c r="AA11" s="251">
        <v>2357</v>
      </c>
      <c r="AB11" s="354">
        <f t="shared" si="0"/>
        <v>78.571428571428569</v>
      </c>
      <c r="AC11" s="354">
        <f t="shared" si="1"/>
        <v>306.42857142857144</v>
      </c>
      <c r="AD11" s="364">
        <f t="shared" si="2"/>
        <v>13.107142857142858</v>
      </c>
      <c r="AE11" s="365">
        <f t="shared" si="3"/>
        <v>13</v>
      </c>
      <c r="AF11" s="364">
        <f t="shared" si="4"/>
        <v>13.064285714285715</v>
      </c>
      <c r="AG11" s="245" t="s">
        <v>1243</v>
      </c>
      <c r="AH11" s="282" t="s">
        <v>2</v>
      </c>
      <c r="AI11" s="281">
        <v>35</v>
      </c>
      <c r="AJ11" s="281">
        <v>50</v>
      </c>
      <c r="AK11" s="281">
        <v>10</v>
      </c>
      <c r="AL11" s="281" t="s">
        <v>1650</v>
      </c>
    </row>
    <row r="12" spans="1:38" s="757" customFormat="1" ht="18" customHeight="1">
      <c r="A12" s="246">
        <v>50</v>
      </c>
      <c r="B12" s="247">
        <v>43747</v>
      </c>
      <c r="C12" s="330" t="str">
        <f t="shared" si="5"/>
        <v>*PDR1910-0106*</v>
      </c>
      <c r="D12" s="592" t="s">
        <v>2418</v>
      </c>
      <c r="E12" s="246" t="s">
        <v>2419</v>
      </c>
      <c r="F12" s="246"/>
      <c r="G12" s="498" t="s">
        <v>2420</v>
      </c>
      <c r="H12" s="250" t="s">
        <v>1248</v>
      </c>
      <c r="I12" s="248" t="s">
        <v>2421</v>
      </c>
      <c r="J12" s="611">
        <v>120</v>
      </c>
      <c r="K12" s="247">
        <v>22936</v>
      </c>
      <c r="L12" s="250" t="s">
        <v>2422</v>
      </c>
      <c r="M12" s="250" t="s">
        <v>2423</v>
      </c>
      <c r="N12" s="592" t="s">
        <v>1167</v>
      </c>
      <c r="O12" s="592" t="s">
        <v>1181</v>
      </c>
      <c r="P12" s="250" t="s">
        <v>2424</v>
      </c>
      <c r="Q12" s="593" t="s">
        <v>1916</v>
      </c>
      <c r="R12" s="247">
        <v>43748</v>
      </c>
      <c r="S12" s="246">
        <v>120</v>
      </c>
      <c r="T12" s="246"/>
      <c r="U12" s="592">
        <v>120</v>
      </c>
      <c r="V12" s="688">
        <v>110</v>
      </c>
      <c r="W12" s="249"/>
      <c r="X12" s="503" t="s">
        <v>1496</v>
      </c>
      <c r="Y12" s="500" t="s">
        <v>165</v>
      </c>
      <c r="Z12" s="592">
        <v>670</v>
      </c>
      <c r="AA12" s="251">
        <v>2070</v>
      </c>
      <c r="AB12" s="354">
        <f t="shared" si="0"/>
        <v>53.428571428571431</v>
      </c>
      <c r="AC12" s="354">
        <f t="shared" si="1"/>
        <v>359.85714285714289</v>
      </c>
      <c r="AD12" s="364">
        <f t="shared" si="2"/>
        <v>13.997619047619049</v>
      </c>
      <c r="AE12" s="365">
        <f t="shared" si="3"/>
        <v>13</v>
      </c>
      <c r="AF12" s="364">
        <f t="shared" si="4"/>
        <v>13.598571428571429</v>
      </c>
      <c r="AG12" s="245" t="s">
        <v>1391</v>
      </c>
      <c r="AH12" s="282" t="s">
        <v>65</v>
      </c>
      <c r="AI12" s="281">
        <v>35</v>
      </c>
      <c r="AJ12" s="281">
        <v>50</v>
      </c>
      <c r="AK12" s="281">
        <v>10</v>
      </c>
      <c r="AL12" s="544" t="s">
        <v>2425</v>
      </c>
    </row>
    <row r="13" spans="1:38" s="284" customFormat="1" ht="18" customHeight="1">
      <c r="A13" s="246" t="s">
        <v>66</v>
      </c>
      <c r="B13" s="247">
        <v>43729</v>
      </c>
      <c r="C13" s="330" t="str">
        <f t="shared" si="5"/>
        <v>*PDW1910-0073*</v>
      </c>
      <c r="D13" s="592" t="s">
        <v>2479</v>
      </c>
      <c r="E13" s="246" t="s">
        <v>1948</v>
      </c>
      <c r="F13" s="246"/>
      <c r="G13" s="498" t="s">
        <v>1546</v>
      </c>
      <c r="H13" s="250" t="s">
        <v>1241</v>
      </c>
      <c r="I13" s="248" t="s">
        <v>1545</v>
      </c>
      <c r="J13" s="611">
        <v>20</v>
      </c>
      <c r="K13" s="247">
        <v>43753</v>
      </c>
      <c r="L13" s="250" t="s">
        <v>1544</v>
      </c>
      <c r="M13" s="250" t="s">
        <v>1543</v>
      </c>
      <c r="N13" s="592" t="s">
        <v>1152</v>
      </c>
      <c r="O13" s="592" t="s">
        <v>1181</v>
      </c>
      <c r="P13" s="248"/>
      <c r="Q13" s="593" t="s">
        <v>2480</v>
      </c>
      <c r="R13" s="247">
        <v>43749</v>
      </c>
      <c r="S13" s="246">
        <v>40</v>
      </c>
      <c r="T13" s="246"/>
      <c r="U13" s="246">
        <v>40</v>
      </c>
      <c r="V13" s="543">
        <v>20</v>
      </c>
      <c r="W13" s="249"/>
      <c r="X13" s="503" t="s">
        <v>1503</v>
      </c>
      <c r="Y13" s="250" t="s">
        <v>1245</v>
      </c>
      <c r="Z13" s="592">
        <v>297</v>
      </c>
      <c r="AA13" s="251">
        <v>1419</v>
      </c>
      <c r="AB13" s="354">
        <f t="shared" si="0"/>
        <v>15.8</v>
      </c>
      <c r="AC13" s="354">
        <f t="shared" si="1"/>
        <v>375.6571428571429</v>
      </c>
      <c r="AD13" s="364">
        <f t="shared" si="2"/>
        <v>14.260952380952382</v>
      </c>
      <c r="AE13" s="365">
        <f t="shared" si="3"/>
        <v>14</v>
      </c>
      <c r="AF13" s="364">
        <f t="shared" si="4"/>
        <v>14.156571428571429</v>
      </c>
      <c r="AG13" s="245" t="s">
        <v>1391</v>
      </c>
      <c r="AH13" s="282" t="s">
        <v>1153</v>
      </c>
      <c r="AI13" s="281">
        <v>50</v>
      </c>
      <c r="AJ13" s="281">
        <v>15</v>
      </c>
      <c r="AK13" s="281">
        <v>20</v>
      </c>
      <c r="AL13" s="281">
        <v>0</v>
      </c>
    </row>
    <row r="14" spans="1:38" s="757" customFormat="1" ht="18" customHeight="1">
      <c r="A14" s="246">
        <v>70</v>
      </c>
      <c r="B14" s="247">
        <v>43747</v>
      </c>
      <c r="C14" s="330" t="str">
        <f t="shared" si="5"/>
        <v>*PDR1910-0598*</v>
      </c>
      <c r="D14" s="592" t="s">
        <v>2431</v>
      </c>
      <c r="E14" s="246" t="s">
        <v>2432</v>
      </c>
      <c r="F14" s="246"/>
      <c r="G14" s="498" t="s">
        <v>1546</v>
      </c>
      <c r="H14" s="250" t="s">
        <v>1241</v>
      </c>
      <c r="I14" s="248" t="s">
        <v>1545</v>
      </c>
      <c r="J14" s="611">
        <v>1000</v>
      </c>
      <c r="K14" s="247">
        <v>22934</v>
      </c>
      <c r="L14" s="250" t="s">
        <v>1544</v>
      </c>
      <c r="M14" s="250" t="s">
        <v>1543</v>
      </c>
      <c r="N14" s="592" t="s">
        <v>1152</v>
      </c>
      <c r="O14" s="592" t="s">
        <v>1181</v>
      </c>
      <c r="P14" s="592"/>
      <c r="Q14" s="593"/>
      <c r="R14" s="247">
        <v>43749</v>
      </c>
      <c r="S14" s="246">
        <v>2000</v>
      </c>
      <c r="T14" s="246"/>
      <c r="U14" s="246" t="s">
        <v>2482</v>
      </c>
      <c r="V14" s="688">
        <v>960</v>
      </c>
      <c r="W14" s="249"/>
      <c r="X14" s="503" t="s">
        <v>1503</v>
      </c>
      <c r="Y14" s="250" t="s">
        <v>1245</v>
      </c>
      <c r="Z14" s="592">
        <v>297</v>
      </c>
      <c r="AA14" s="251">
        <v>1419</v>
      </c>
      <c r="AB14" s="354">
        <f t="shared" si="0"/>
        <v>40</v>
      </c>
      <c r="AC14" s="354">
        <f t="shared" si="1"/>
        <v>415.6571428571429</v>
      </c>
      <c r="AD14" s="364">
        <f t="shared" si="2"/>
        <v>14.927619047619048</v>
      </c>
      <c r="AE14" s="365">
        <f t="shared" si="3"/>
        <v>14</v>
      </c>
      <c r="AF14" s="364">
        <f t="shared" si="4"/>
        <v>14.556571428571429</v>
      </c>
      <c r="AG14" s="245" t="s">
        <v>1391</v>
      </c>
      <c r="AH14" s="282" t="s">
        <v>1153</v>
      </c>
      <c r="AI14" s="281">
        <v>50</v>
      </c>
      <c r="AJ14" s="281"/>
      <c r="AK14" s="281">
        <v>20</v>
      </c>
      <c r="AL14" s="281">
        <v>0</v>
      </c>
    </row>
    <row r="15" spans="1:38" s="284" customFormat="1" ht="18" customHeight="1">
      <c r="A15" s="246">
        <v>80</v>
      </c>
      <c r="B15" s="247">
        <v>43748</v>
      </c>
      <c r="C15" s="330" t="str">
        <f t="shared" si="5"/>
        <v>*PDR1910-0624*</v>
      </c>
      <c r="D15" s="592" t="s">
        <v>2472</v>
      </c>
      <c r="E15" s="246" t="s">
        <v>2449</v>
      </c>
      <c r="F15" s="246"/>
      <c r="G15" s="498" t="s">
        <v>1514</v>
      </c>
      <c r="H15" s="250" t="s">
        <v>1241</v>
      </c>
      <c r="I15" s="248" t="s">
        <v>1515</v>
      </c>
      <c r="J15" s="611">
        <v>500</v>
      </c>
      <c r="K15" s="247">
        <v>22940</v>
      </c>
      <c r="L15" s="250" t="s">
        <v>1512</v>
      </c>
      <c r="M15" s="250" t="s">
        <v>1516</v>
      </c>
      <c r="N15" s="592" t="s">
        <v>1152</v>
      </c>
      <c r="O15" s="592" t="s">
        <v>1181</v>
      </c>
      <c r="P15" s="592"/>
      <c r="Q15" s="593"/>
      <c r="R15" s="247">
        <v>43749</v>
      </c>
      <c r="S15" s="246">
        <v>1000</v>
      </c>
      <c r="T15" s="246"/>
      <c r="U15" s="246" t="s">
        <v>2481</v>
      </c>
      <c r="V15" s="543">
        <v>500</v>
      </c>
      <c r="W15" s="249"/>
      <c r="X15" s="503" t="s">
        <v>1503</v>
      </c>
      <c r="Y15" s="250" t="s">
        <v>1245</v>
      </c>
      <c r="Z15" s="592">
        <v>327</v>
      </c>
      <c r="AA15" s="251">
        <v>1449</v>
      </c>
      <c r="AB15" s="354">
        <f t="shared" si="0"/>
        <v>35</v>
      </c>
      <c r="AC15" s="354">
        <f t="shared" si="1"/>
        <v>450.6571428571429</v>
      </c>
      <c r="AD15" s="364">
        <f t="shared" si="2"/>
        <v>15.510952380952382</v>
      </c>
      <c r="AE15" s="365">
        <f t="shared" si="3"/>
        <v>15</v>
      </c>
      <c r="AF15" s="364">
        <f t="shared" si="4"/>
        <v>15.306571428571429</v>
      </c>
      <c r="AG15" s="245" t="s">
        <v>1391</v>
      </c>
      <c r="AH15" s="282" t="s">
        <v>1153</v>
      </c>
      <c r="AI15" s="281">
        <v>50</v>
      </c>
      <c r="AJ15" s="281">
        <v>15</v>
      </c>
      <c r="AK15" s="281">
        <v>20</v>
      </c>
      <c r="AL15" s="281">
        <v>0</v>
      </c>
    </row>
    <row r="16" spans="1:38" s="284" customFormat="1" ht="18" customHeight="1">
      <c r="A16" s="246">
        <v>90</v>
      </c>
      <c r="B16" s="247">
        <v>43748</v>
      </c>
      <c r="C16" s="330" t="str">
        <f t="shared" si="5"/>
        <v>*PDR1910-0625*</v>
      </c>
      <c r="D16" s="592" t="s">
        <v>2473</v>
      </c>
      <c r="E16" s="246" t="s">
        <v>2449</v>
      </c>
      <c r="F16" s="246"/>
      <c r="G16" s="498" t="s">
        <v>2474</v>
      </c>
      <c r="H16" s="250" t="s">
        <v>1241</v>
      </c>
      <c r="I16" s="248" t="s">
        <v>2475</v>
      </c>
      <c r="J16" s="611">
        <v>520</v>
      </c>
      <c r="K16" s="247">
        <v>22940</v>
      </c>
      <c r="L16" s="250" t="s">
        <v>1258</v>
      </c>
      <c r="M16" s="250" t="s">
        <v>2476</v>
      </c>
      <c r="N16" s="592" t="s">
        <v>1152</v>
      </c>
      <c r="O16" s="592" t="s">
        <v>1181</v>
      </c>
      <c r="P16" s="592"/>
      <c r="Q16" s="593"/>
      <c r="R16" s="247">
        <v>43749</v>
      </c>
      <c r="S16" s="246">
        <v>1040</v>
      </c>
      <c r="T16" s="246"/>
      <c r="U16" s="246" t="s">
        <v>2506</v>
      </c>
      <c r="V16" s="246" t="s">
        <v>2507</v>
      </c>
      <c r="W16" s="249"/>
      <c r="X16" s="503" t="s">
        <v>1503</v>
      </c>
      <c r="Y16" s="250" t="s">
        <v>81</v>
      </c>
      <c r="Z16" s="592">
        <v>297</v>
      </c>
      <c r="AA16" s="251">
        <v>1419</v>
      </c>
      <c r="AB16" s="354">
        <f t="shared" si="0"/>
        <v>35.799999999999997</v>
      </c>
      <c r="AC16" s="354">
        <f t="shared" si="1"/>
        <v>486.45714285714291</v>
      </c>
      <c r="AD16" s="364">
        <f t="shared" si="2"/>
        <v>16.107619047619046</v>
      </c>
      <c r="AE16" s="365">
        <f t="shared" si="3"/>
        <v>16</v>
      </c>
      <c r="AF16" s="364">
        <f t="shared" si="4"/>
        <v>16.064571428571426</v>
      </c>
      <c r="AG16" s="245" t="s">
        <v>1391</v>
      </c>
      <c r="AH16" s="282" t="s">
        <v>1153</v>
      </c>
      <c r="AI16" s="281">
        <v>50</v>
      </c>
      <c r="AJ16" s="281">
        <v>15</v>
      </c>
      <c r="AK16" s="281">
        <v>20</v>
      </c>
      <c r="AL16" s="281">
        <v>0</v>
      </c>
    </row>
    <row r="17" spans="1:184" s="757" customFormat="1" ht="18" customHeight="1">
      <c r="A17" s="246">
        <v>100</v>
      </c>
      <c r="B17" s="247">
        <v>43732</v>
      </c>
      <c r="C17" s="330" t="str">
        <f t="shared" si="5"/>
        <v>*PDR1910-0247*</v>
      </c>
      <c r="D17" s="592" t="s">
        <v>2014</v>
      </c>
      <c r="E17" s="246" t="s">
        <v>2005</v>
      </c>
      <c r="F17" s="246"/>
      <c r="G17" s="498" t="s">
        <v>1937</v>
      </c>
      <c r="H17" s="250" t="s">
        <v>1938</v>
      </c>
      <c r="I17" s="248" t="s">
        <v>1939</v>
      </c>
      <c r="J17" s="611">
        <v>3000</v>
      </c>
      <c r="K17" s="247">
        <v>43750</v>
      </c>
      <c r="L17" s="250" t="s">
        <v>1383</v>
      </c>
      <c r="M17" s="250" t="s">
        <v>1940</v>
      </c>
      <c r="N17" s="592"/>
      <c r="O17" s="592" t="s">
        <v>1181</v>
      </c>
      <c r="P17" s="248"/>
      <c r="Q17" s="248"/>
      <c r="R17" s="247">
        <v>43747</v>
      </c>
      <c r="S17" s="246">
        <v>3000</v>
      </c>
      <c r="T17" s="246"/>
      <c r="U17" s="246">
        <v>3000</v>
      </c>
      <c r="V17" s="246" t="s">
        <v>1181</v>
      </c>
      <c r="W17" s="249"/>
      <c r="X17" s="503" t="s">
        <v>1496</v>
      </c>
      <c r="Y17" s="500" t="s">
        <v>2006</v>
      </c>
      <c r="Z17" s="592">
        <v>432</v>
      </c>
      <c r="AA17" s="251">
        <v>1375</v>
      </c>
      <c r="AB17" s="354">
        <f t="shared" si="0"/>
        <v>75</v>
      </c>
      <c r="AC17" s="354">
        <f t="shared" si="1"/>
        <v>561.45714285714291</v>
      </c>
      <c r="AD17" s="364">
        <f t="shared" si="2"/>
        <v>17.357619047619046</v>
      </c>
      <c r="AE17" s="365">
        <f t="shared" si="3"/>
        <v>17</v>
      </c>
      <c r="AF17" s="364">
        <f t="shared" si="4"/>
        <v>17.214571428571428</v>
      </c>
      <c r="AG17" s="245" t="s">
        <v>1391</v>
      </c>
      <c r="AH17" s="282" t="s">
        <v>65</v>
      </c>
      <c r="AI17" s="281">
        <v>50</v>
      </c>
      <c r="AJ17" s="281">
        <v>15</v>
      </c>
      <c r="AK17" s="281">
        <v>10</v>
      </c>
      <c r="AL17" s="281" t="s">
        <v>1941</v>
      </c>
    </row>
    <row r="18" spans="1:184" s="757" customFormat="1" ht="18" customHeight="1">
      <c r="A18" s="246">
        <v>110</v>
      </c>
      <c r="B18" s="247">
        <v>43732</v>
      </c>
      <c r="C18" s="330" t="str">
        <f t="shared" si="5"/>
        <v>*PDR1909-1182*</v>
      </c>
      <c r="D18" s="592" t="s">
        <v>2007</v>
      </c>
      <c r="E18" s="246" t="s">
        <v>2005</v>
      </c>
      <c r="F18" s="246"/>
      <c r="G18" s="498" t="s">
        <v>2008</v>
      </c>
      <c r="H18" s="250" t="s">
        <v>1938</v>
      </c>
      <c r="I18" s="248" t="s">
        <v>2009</v>
      </c>
      <c r="J18" s="611">
        <v>1000</v>
      </c>
      <c r="K18" s="247">
        <v>43750</v>
      </c>
      <c r="L18" s="250" t="s">
        <v>2010</v>
      </c>
      <c r="M18" s="250" t="s">
        <v>2011</v>
      </c>
      <c r="N18" s="592"/>
      <c r="O18" s="592"/>
      <c r="P18" s="247">
        <v>43732</v>
      </c>
      <c r="Q18" s="248"/>
      <c r="R18" s="247">
        <v>43747</v>
      </c>
      <c r="S18" s="246">
        <v>1000</v>
      </c>
      <c r="T18" s="246"/>
      <c r="U18" s="246">
        <v>1000</v>
      </c>
      <c r="V18" s="543">
        <v>1000</v>
      </c>
      <c r="W18" s="249"/>
      <c r="X18" s="503" t="s">
        <v>1496</v>
      </c>
      <c r="Y18" s="500" t="s">
        <v>2006</v>
      </c>
      <c r="Z18" s="592">
        <v>432</v>
      </c>
      <c r="AA18" s="251">
        <v>1375</v>
      </c>
      <c r="AB18" s="354">
        <f t="shared" si="0"/>
        <v>35</v>
      </c>
      <c r="AC18" s="354">
        <f t="shared" si="1"/>
        <v>596.45714285714291</v>
      </c>
      <c r="AD18" s="364">
        <f t="shared" si="2"/>
        <v>17.940952380952382</v>
      </c>
      <c r="AE18" s="365">
        <f t="shared" si="3"/>
        <v>17</v>
      </c>
      <c r="AF18" s="364">
        <f t="shared" si="4"/>
        <v>17.56457142857143</v>
      </c>
      <c r="AG18" s="245" t="s">
        <v>1391</v>
      </c>
      <c r="AH18" s="282" t="s">
        <v>65</v>
      </c>
      <c r="AI18" s="281">
        <v>50</v>
      </c>
      <c r="AJ18" s="281">
        <v>15</v>
      </c>
      <c r="AK18" s="281">
        <v>10</v>
      </c>
      <c r="AL18" s="281" t="s">
        <v>1941</v>
      </c>
    </row>
    <row r="19" spans="1:184" s="757" customFormat="1" ht="18" customHeight="1">
      <c r="A19" s="246">
        <v>120</v>
      </c>
      <c r="B19" s="247">
        <v>43732</v>
      </c>
      <c r="C19" s="330" t="str">
        <f t="shared" si="5"/>
        <v>*PDR1909-1183*</v>
      </c>
      <c r="D19" s="592" t="s">
        <v>2012</v>
      </c>
      <c r="E19" s="246" t="s">
        <v>2005</v>
      </c>
      <c r="F19" s="246"/>
      <c r="G19" s="498" t="s">
        <v>1942</v>
      </c>
      <c r="H19" s="250" t="s">
        <v>1938</v>
      </c>
      <c r="I19" s="248" t="s">
        <v>1943</v>
      </c>
      <c r="J19" s="611">
        <v>1000</v>
      </c>
      <c r="K19" s="247">
        <v>43750</v>
      </c>
      <c r="L19" s="250" t="s">
        <v>1944</v>
      </c>
      <c r="M19" s="250" t="s">
        <v>1945</v>
      </c>
      <c r="N19" s="592"/>
      <c r="O19" s="592" t="s">
        <v>1181</v>
      </c>
      <c r="P19" s="248"/>
      <c r="Q19" s="248"/>
      <c r="R19" s="247">
        <v>43747</v>
      </c>
      <c r="S19" s="246">
        <v>1000</v>
      </c>
      <c r="T19" s="246"/>
      <c r="U19" s="246">
        <v>1000</v>
      </c>
      <c r="V19" s="246" t="s">
        <v>1181</v>
      </c>
      <c r="W19" s="249"/>
      <c r="X19" s="503" t="s">
        <v>1496</v>
      </c>
      <c r="Y19" s="500" t="s">
        <v>2006</v>
      </c>
      <c r="Z19" s="592">
        <v>432</v>
      </c>
      <c r="AA19" s="251">
        <v>1375</v>
      </c>
      <c r="AB19" s="354">
        <f t="shared" si="0"/>
        <v>35</v>
      </c>
      <c r="AC19" s="354">
        <f t="shared" si="1"/>
        <v>631.45714285714291</v>
      </c>
      <c r="AD19" s="364">
        <f t="shared" si="2"/>
        <v>18.524285714285718</v>
      </c>
      <c r="AE19" s="365">
        <f t="shared" si="3"/>
        <v>18</v>
      </c>
      <c r="AF19" s="364">
        <f t="shared" si="4"/>
        <v>18.31457142857143</v>
      </c>
      <c r="AG19" s="245" t="s">
        <v>1391</v>
      </c>
      <c r="AH19" s="282" t="s">
        <v>65</v>
      </c>
      <c r="AI19" s="281">
        <v>50</v>
      </c>
      <c r="AJ19" s="281">
        <v>15</v>
      </c>
      <c r="AK19" s="281">
        <v>10</v>
      </c>
      <c r="AL19" s="281" t="s">
        <v>1941</v>
      </c>
    </row>
    <row r="20" spans="1:184" s="757" customFormat="1" ht="18" customHeight="1">
      <c r="A20" s="246" t="s">
        <v>1418</v>
      </c>
      <c r="B20" s="247">
        <v>43743</v>
      </c>
      <c r="C20" s="330" t="str">
        <f t="shared" si="5"/>
        <v>*PDE1812-0193*</v>
      </c>
      <c r="D20" s="592" t="s">
        <v>2274</v>
      </c>
      <c r="E20" s="246" t="s">
        <v>2144</v>
      </c>
      <c r="F20" s="246"/>
      <c r="G20" s="498" t="s">
        <v>2143</v>
      </c>
      <c r="H20" s="250" t="s">
        <v>2142</v>
      </c>
      <c r="I20" s="248" t="s">
        <v>2141</v>
      </c>
      <c r="J20" s="611">
        <v>50</v>
      </c>
      <c r="K20" s="247">
        <v>22926</v>
      </c>
      <c r="L20" s="250" t="s">
        <v>1247</v>
      </c>
      <c r="M20" s="250"/>
      <c r="N20" s="709" t="s">
        <v>2275</v>
      </c>
      <c r="O20" s="592" t="s">
        <v>1181</v>
      </c>
      <c r="P20" s="592"/>
      <c r="Q20" s="593" t="s">
        <v>1916</v>
      </c>
      <c r="R20" s="247">
        <v>43745</v>
      </c>
      <c r="S20" s="246">
        <v>10</v>
      </c>
      <c r="T20" s="246"/>
      <c r="U20" s="503"/>
      <c r="V20" s="764" t="s">
        <v>2484</v>
      </c>
      <c r="W20" s="249"/>
      <c r="X20" s="503" t="s">
        <v>1497</v>
      </c>
      <c r="Y20" s="250" t="s">
        <v>2140</v>
      </c>
      <c r="Z20" s="592">
        <v>505</v>
      </c>
      <c r="AA20" s="251">
        <v>1111</v>
      </c>
      <c r="AB20" s="354">
        <f t="shared" si="0"/>
        <v>15.2</v>
      </c>
      <c r="AC20" s="354">
        <f t="shared" si="1"/>
        <v>646.65714285714296</v>
      </c>
      <c r="AD20" s="364">
        <f t="shared" si="2"/>
        <v>18.777619047619048</v>
      </c>
      <c r="AE20" s="365">
        <f t="shared" si="3"/>
        <v>18</v>
      </c>
      <c r="AF20" s="364">
        <f t="shared" si="4"/>
        <v>18.466571428571427</v>
      </c>
      <c r="AG20" s="245" t="s">
        <v>1243</v>
      </c>
      <c r="AH20" s="282" t="s">
        <v>2</v>
      </c>
      <c r="AI20" s="281">
        <v>50</v>
      </c>
      <c r="AJ20" s="281">
        <v>15</v>
      </c>
      <c r="AK20" s="281">
        <v>10</v>
      </c>
      <c r="AL20" s="281">
        <v>0</v>
      </c>
    </row>
    <row r="21" spans="1:184" s="757" customFormat="1" ht="18" customHeight="1">
      <c r="A21" s="246" t="s">
        <v>1418</v>
      </c>
      <c r="B21" s="247">
        <v>43743</v>
      </c>
      <c r="C21" s="330" t="str">
        <f t="shared" si="5"/>
        <v>*PDE1812-0194*</v>
      </c>
      <c r="D21" s="592" t="s">
        <v>2276</v>
      </c>
      <c r="E21" s="246" t="s">
        <v>2277</v>
      </c>
      <c r="F21" s="246"/>
      <c r="G21" s="498" t="s">
        <v>2278</v>
      </c>
      <c r="H21" s="250" t="s">
        <v>2279</v>
      </c>
      <c r="I21" s="248" t="s">
        <v>2280</v>
      </c>
      <c r="J21" s="611">
        <v>20</v>
      </c>
      <c r="K21" s="247">
        <v>22926</v>
      </c>
      <c r="L21" s="250" t="s">
        <v>1247</v>
      </c>
      <c r="M21" s="250"/>
      <c r="N21" s="709" t="s">
        <v>2281</v>
      </c>
      <c r="O21" s="592" t="s">
        <v>1181</v>
      </c>
      <c r="P21" s="592"/>
      <c r="Q21" s="593" t="s">
        <v>1916</v>
      </c>
      <c r="R21" s="247">
        <v>43745</v>
      </c>
      <c r="S21" s="246">
        <v>10</v>
      </c>
      <c r="T21" s="246"/>
      <c r="U21" s="246">
        <v>20</v>
      </c>
      <c r="V21" s="246" t="s">
        <v>1181</v>
      </c>
      <c r="W21" s="249"/>
      <c r="X21" s="503" t="s">
        <v>1497</v>
      </c>
      <c r="Y21" s="250" t="s">
        <v>81</v>
      </c>
      <c r="Z21" s="592">
        <v>569</v>
      </c>
      <c r="AA21" s="251">
        <v>1751</v>
      </c>
      <c r="AB21" s="354">
        <f t="shared" si="0"/>
        <v>15.2</v>
      </c>
      <c r="AC21" s="354">
        <f t="shared" si="1"/>
        <v>661.857142857143</v>
      </c>
      <c r="AD21" s="364">
        <f t="shared" si="2"/>
        <v>19.030952380952385</v>
      </c>
      <c r="AE21" s="365">
        <f t="shared" si="3"/>
        <v>19</v>
      </c>
      <c r="AF21" s="364">
        <f t="shared" si="4"/>
        <v>19.01857142857143</v>
      </c>
      <c r="AG21" s="245" t="s">
        <v>1243</v>
      </c>
      <c r="AH21" s="282" t="s">
        <v>2</v>
      </c>
      <c r="AI21" s="281">
        <v>50</v>
      </c>
      <c r="AJ21" s="281">
        <v>15</v>
      </c>
      <c r="AK21" s="281">
        <v>20</v>
      </c>
      <c r="AL21" s="281">
        <v>0</v>
      </c>
    </row>
    <row r="22" spans="1:184" s="404" customFormat="1" ht="19.5" customHeight="1">
      <c r="A22" s="373"/>
      <c r="B22" s="373"/>
      <c r="C22" s="372"/>
      <c r="D22" s="699"/>
      <c r="E22" s="373"/>
      <c r="F22" s="373"/>
      <c r="G22" s="699"/>
      <c r="H22" s="368"/>
      <c r="I22" s="368"/>
      <c r="J22" s="373"/>
      <c r="K22" s="372"/>
      <c r="L22" s="368" t="s">
        <v>210</v>
      </c>
      <c r="M22" s="377"/>
      <c r="N22" s="699"/>
      <c r="O22" s="699"/>
      <c r="P22" s="368"/>
      <c r="Q22" s="368"/>
      <c r="R22" s="372"/>
      <c r="S22" s="373"/>
      <c r="T22" s="373"/>
      <c r="U22" s="373"/>
      <c r="V22" s="373"/>
      <c r="W22" s="564"/>
      <c r="X22" s="373"/>
      <c r="Y22" s="736"/>
      <c r="Z22" s="737"/>
      <c r="AA22" s="738"/>
      <c r="AB22" s="354">
        <f t="shared" si="0"/>
        <v>60</v>
      </c>
      <c r="AC22" s="354">
        <f t="shared" si="1"/>
        <v>721.857142857143</v>
      </c>
      <c r="AD22" s="364">
        <f t="shared" si="2"/>
        <v>20.030952380952385</v>
      </c>
      <c r="AE22" s="365">
        <f t="shared" si="3"/>
        <v>20</v>
      </c>
      <c r="AF22" s="364">
        <f t="shared" si="4"/>
        <v>20.01857142857143</v>
      </c>
      <c r="AG22" s="735"/>
      <c r="AH22" s="389"/>
      <c r="AI22" s="283">
        <v>35</v>
      </c>
      <c r="AJ22" s="283">
        <v>60</v>
      </c>
      <c r="AK22" s="402"/>
      <c r="AL22" s="389"/>
    </row>
    <row r="23" spans="1:184" s="404" customFormat="1">
      <c r="A23" s="373"/>
      <c r="B23" s="373"/>
      <c r="C23" s="372"/>
      <c r="D23" s="380"/>
      <c r="E23" s="380"/>
      <c r="F23" s="380"/>
      <c r="G23" s="380"/>
      <c r="H23" s="381"/>
      <c r="I23" s="381"/>
      <c r="J23" s="373"/>
      <c r="K23" s="372"/>
      <c r="L23" s="381"/>
      <c r="M23" s="381"/>
      <c r="N23" s="381"/>
      <c r="O23" s="402"/>
      <c r="P23" s="383"/>
      <c r="Q23" s="383"/>
      <c r="R23" s="372"/>
      <c r="S23" s="373"/>
      <c r="T23" s="384"/>
      <c r="U23" s="373"/>
      <c r="V23" s="373"/>
      <c r="W23" s="373"/>
      <c r="X23" s="380"/>
      <c r="Y23" s="381"/>
      <c r="Z23" s="385"/>
      <c r="AA23" s="382"/>
      <c r="AB23" s="386"/>
      <c r="AC23" s="386"/>
      <c r="AD23" s="379"/>
      <c r="AE23" s="387"/>
      <c r="AF23" s="379"/>
      <c r="AG23" s="401"/>
      <c r="AH23" s="403"/>
      <c r="AI23" s="396"/>
      <c r="AJ23" s="396"/>
      <c r="AK23" s="396"/>
      <c r="AL23" s="401"/>
    </row>
    <row r="24" spans="1:184" s="404" customFormat="1">
      <c r="A24" s="373"/>
      <c r="B24" s="373"/>
      <c r="C24" s="372"/>
      <c r="D24" s="380"/>
      <c r="E24" s="380"/>
      <c r="F24" s="380"/>
      <c r="G24" s="380"/>
      <c r="H24" s="381"/>
      <c r="I24" s="381"/>
      <c r="J24" s="373"/>
      <c r="K24" s="372"/>
      <c r="L24" s="381"/>
      <c r="M24" s="381"/>
      <c r="N24" s="381"/>
      <c r="O24" s="402"/>
      <c r="P24" s="383"/>
      <c r="Q24" s="383"/>
      <c r="R24" s="372"/>
      <c r="S24" s="373"/>
      <c r="T24" s="384"/>
      <c r="U24" s="373"/>
      <c r="V24" s="373"/>
      <c r="W24" s="373"/>
      <c r="X24" s="380"/>
      <c r="Y24" s="381"/>
      <c r="Z24" s="385"/>
      <c r="AA24" s="382"/>
      <c r="AB24" s="386"/>
      <c r="AC24" s="386"/>
      <c r="AD24" s="379"/>
      <c r="AE24" s="387"/>
      <c r="AF24" s="379"/>
      <c r="AG24" s="401"/>
      <c r="AH24" s="403"/>
      <c r="AI24" s="396"/>
      <c r="AJ24" s="396"/>
      <c r="AK24" s="396"/>
      <c r="AL24" s="401"/>
    </row>
    <row r="25" spans="1:184" s="404" customFormat="1">
      <c r="A25" s="373"/>
      <c r="B25" s="373"/>
      <c r="C25" s="372"/>
      <c r="D25" s="699"/>
      <c r="E25" s="373"/>
      <c r="F25" s="373"/>
      <c r="G25" s="373"/>
      <c r="H25" s="368"/>
      <c r="I25" s="368"/>
      <c r="J25" s="373">
        <f>SUM(J8:J24)</f>
        <v>12930</v>
      </c>
      <c r="K25" s="372"/>
      <c r="L25" s="368"/>
      <c r="M25" s="699"/>
      <c r="N25" s="368"/>
      <c r="O25" s="699"/>
      <c r="P25" s="368"/>
      <c r="Q25" s="368"/>
      <c r="R25" s="372"/>
      <c r="S25" s="373">
        <f>SUM(S8:S24)</f>
        <v>14920</v>
      </c>
      <c r="T25" s="373"/>
      <c r="U25" s="373"/>
      <c r="V25" s="373"/>
      <c r="W25" s="373"/>
      <c r="X25" s="373"/>
      <c r="Y25" s="377"/>
      <c r="Z25" s="699"/>
      <c r="AA25" s="378"/>
      <c r="AB25" s="386">
        <f>SUM(AB7:AB24)</f>
        <v>721.857142857143</v>
      </c>
      <c r="AC25" s="386"/>
      <c r="AD25" s="379"/>
      <c r="AE25" s="387"/>
      <c r="AF25" s="386">
        <f>AB25/60</f>
        <v>12.030952380952384</v>
      </c>
      <c r="AG25" s="379"/>
      <c r="AH25" s="405"/>
      <c r="AI25" s="426"/>
      <c r="AJ25" s="402"/>
      <c r="AK25" s="402"/>
      <c r="AL25" s="389"/>
      <c r="GB25" s="470"/>
    </row>
    <row r="26" spans="1:184">
      <c r="A26" s="698"/>
      <c r="B26" s="698"/>
      <c r="L26" s="47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Y26" s="698"/>
      <c r="Z26" s="698"/>
      <c r="AA26" s="698"/>
      <c r="AJ26" s="346"/>
      <c r="AK26" s="427"/>
    </row>
    <row r="27" spans="1:184">
      <c r="S27" s="346"/>
      <c r="T27" s="346"/>
      <c r="U27" s="346"/>
      <c r="V27" s="472"/>
      <c r="W27" s="472"/>
      <c r="Z27" s="640" t="s">
        <v>1645</v>
      </c>
      <c r="AJ27" s="346"/>
      <c r="AK27" s="427"/>
    </row>
    <row r="28" spans="1:184">
      <c r="I28" s="431" t="s">
        <v>455</v>
      </c>
      <c r="R28" s="431" t="s">
        <v>457</v>
      </c>
      <c r="AJ28" s="346"/>
      <c r="AK28" s="427"/>
      <c r="AM28" s="346"/>
      <c r="AN28" s="346"/>
    </row>
    <row r="29" spans="1:184" s="698" customFormat="1">
      <c r="I29" s="906"/>
      <c r="J29" s="906"/>
      <c r="R29" s="906" t="s">
        <v>61</v>
      </c>
      <c r="S29" s="906"/>
      <c r="T29" s="906"/>
      <c r="U29" s="906"/>
      <c r="V29" s="906"/>
      <c r="W29" s="906"/>
      <c r="X29" s="906"/>
      <c r="Y29" s="473"/>
      <c r="Z29" s="473"/>
      <c r="AA29" s="473"/>
      <c r="AH29" s="447"/>
      <c r="AJ29" s="441"/>
      <c r="AK29" s="427"/>
      <c r="AL29" s="441"/>
      <c r="AM29" s="441"/>
    </row>
    <row r="30" spans="1:184">
      <c r="A30" s="431"/>
      <c r="B30" s="431"/>
      <c r="C30" s="431"/>
      <c r="I30" s="431" t="s">
        <v>456</v>
      </c>
      <c r="M30" s="431"/>
      <c r="T30" s="431"/>
      <c r="AJ30" s="346"/>
      <c r="AK30" s="427"/>
      <c r="AM30" s="346"/>
      <c r="AN30" s="346"/>
    </row>
    <row r="31" spans="1:184">
      <c r="AJ31" s="346"/>
      <c r="AK31" s="427"/>
    </row>
    <row r="32" spans="1:184">
      <c r="AJ32" s="346"/>
      <c r="AK32" s="427"/>
    </row>
    <row r="33" spans="34:37">
      <c r="AJ33" s="346"/>
      <c r="AK33" s="427"/>
    </row>
    <row r="34" spans="34:37">
      <c r="AJ34" s="346"/>
      <c r="AK34" s="427"/>
    </row>
    <row r="38" spans="34:37">
      <c r="AK38" s="698"/>
    </row>
    <row r="39" spans="34:37">
      <c r="AH39" s="388"/>
    </row>
    <row r="40" spans="34:37">
      <c r="AH40" s="388"/>
    </row>
    <row r="41" spans="34:37">
      <c r="AH41" s="388"/>
    </row>
    <row r="42" spans="34:37">
      <c r="AH42" s="388"/>
    </row>
    <row r="43" spans="34:37">
      <c r="AH43" s="388"/>
    </row>
    <row r="44" spans="34:37">
      <c r="AH44" s="388"/>
    </row>
  </sheetData>
  <mergeCells count="8">
    <mergeCell ref="AL5:AL7"/>
    <mergeCell ref="I29:J29"/>
    <mergeCell ref="R29:X29"/>
    <mergeCell ref="A2:AA2"/>
    <mergeCell ref="H4:H5"/>
    <mergeCell ref="I4:I5"/>
    <mergeCell ref="O4:Q4"/>
    <mergeCell ref="Z4:AA4"/>
  </mergeCells>
  <conditionalFormatting sqref="AY23:AZ24 BH23:BH24 AP23:AS24 AA23:AA24 AG23:AG24">
    <cfRule type="duplicateValues" dxfId="716" priority="57" stopIfTrue="1"/>
  </conditionalFormatting>
  <conditionalFormatting sqref="AY23:AZ24 BH23:BH24 AP23:AS24 AA23:AA24 AG23:AG24">
    <cfRule type="duplicateValues" dxfId="715" priority="55" stopIfTrue="1"/>
    <cfRule type="duplicateValues" dxfId="714" priority="56" stopIfTrue="1"/>
  </conditionalFormatting>
  <conditionalFormatting sqref="BI23:BI24">
    <cfRule type="duplicateValues" dxfId="713" priority="54" stopIfTrue="1"/>
  </conditionalFormatting>
  <conditionalFormatting sqref="BI23:BI24">
    <cfRule type="duplicateValues" dxfId="712" priority="52" stopIfTrue="1"/>
    <cfRule type="duplicateValues" dxfId="711" priority="53" stopIfTrue="1"/>
  </conditionalFormatting>
  <conditionalFormatting sqref="D22">
    <cfRule type="duplicateValues" dxfId="710" priority="51" stopIfTrue="1"/>
  </conditionalFormatting>
  <conditionalFormatting sqref="D22">
    <cfRule type="duplicateValues" dxfId="709" priority="49" stopIfTrue="1"/>
    <cfRule type="duplicateValues" dxfId="708" priority="50" stopIfTrue="1"/>
  </conditionalFormatting>
  <conditionalFormatting sqref="D9 D12">
    <cfRule type="duplicateValues" dxfId="707" priority="37" stopIfTrue="1"/>
  </conditionalFormatting>
  <conditionalFormatting sqref="D9 D12">
    <cfRule type="duplicateValues" dxfId="706" priority="38" stopIfTrue="1"/>
    <cfRule type="duplicateValues" dxfId="705" priority="39" stopIfTrue="1"/>
  </conditionalFormatting>
  <conditionalFormatting sqref="D20:D21">
    <cfRule type="duplicateValues" dxfId="704" priority="34" stopIfTrue="1"/>
  </conditionalFormatting>
  <conditionalFormatting sqref="D20:D21">
    <cfRule type="duplicateValues" dxfId="703" priority="35" stopIfTrue="1"/>
    <cfRule type="duplicateValues" dxfId="702" priority="36" stopIfTrue="1"/>
  </conditionalFormatting>
  <conditionalFormatting sqref="D8">
    <cfRule type="duplicateValues" dxfId="701" priority="31" stopIfTrue="1"/>
  </conditionalFormatting>
  <conditionalFormatting sqref="D8">
    <cfRule type="duplicateValues" dxfId="700" priority="32" stopIfTrue="1"/>
    <cfRule type="duplicateValues" dxfId="699" priority="33" stopIfTrue="1"/>
  </conditionalFormatting>
  <conditionalFormatting sqref="D14">
    <cfRule type="duplicateValues" dxfId="698" priority="25" stopIfTrue="1"/>
  </conditionalFormatting>
  <conditionalFormatting sqref="D14">
    <cfRule type="duplicateValues" dxfId="697" priority="26" stopIfTrue="1"/>
    <cfRule type="duplicateValues" dxfId="696" priority="27" stopIfTrue="1"/>
  </conditionalFormatting>
  <conditionalFormatting sqref="D17:D19">
    <cfRule type="duplicateValues" dxfId="695" priority="22" stopIfTrue="1"/>
  </conditionalFormatting>
  <conditionalFormatting sqref="D17:D19">
    <cfRule type="duplicateValues" dxfId="694" priority="23" stopIfTrue="1"/>
    <cfRule type="duplicateValues" dxfId="693" priority="24" stopIfTrue="1"/>
  </conditionalFormatting>
  <conditionalFormatting sqref="D13">
    <cfRule type="duplicateValues" dxfId="692" priority="16" stopIfTrue="1"/>
  </conditionalFormatting>
  <conditionalFormatting sqref="D13">
    <cfRule type="duplicateValues" dxfId="691" priority="17" stopIfTrue="1"/>
    <cfRule type="duplicateValues" dxfId="690" priority="18" stopIfTrue="1"/>
  </conditionalFormatting>
  <conditionalFormatting sqref="Q13">
    <cfRule type="duplicateValues" dxfId="689" priority="13" stopIfTrue="1"/>
  </conditionalFormatting>
  <conditionalFormatting sqref="Q13">
    <cfRule type="duplicateValues" dxfId="688" priority="14" stopIfTrue="1"/>
    <cfRule type="duplicateValues" dxfId="687" priority="15" stopIfTrue="1"/>
  </conditionalFormatting>
  <conditionalFormatting sqref="D10">
    <cfRule type="duplicateValues" dxfId="686" priority="10" stopIfTrue="1"/>
  </conditionalFormatting>
  <conditionalFormatting sqref="D10">
    <cfRule type="duplicateValues" dxfId="685" priority="11" stopIfTrue="1"/>
    <cfRule type="duplicateValues" dxfId="684" priority="12" stopIfTrue="1"/>
  </conditionalFormatting>
  <conditionalFormatting sqref="D11">
    <cfRule type="duplicateValues" dxfId="683" priority="7" stopIfTrue="1"/>
  </conditionalFormatting>
  <conditionalFormatting sqref="D11">
    <cfRule type="duplicateValues" dxfId="682" priority="8" stopIfTrue="1"/>
    <cfRule type="duplicateValues" dxfId="681" priority="9" stopIfTrue="1"/>
  </conditionalFormatting>
  <conditionalFormatting sqref="D15:D16">
    <cfRule type="duplicateValues" dxfId="680" priority="1" stopIfTrue="1"/>
  </conditionalFormatting>
  <conditionalFormatting sqref="D15:D16">
    <cfRule type="duplicateValues" dxfId="679" priority="2" stopIfTrue="1"/>
    <cfRule type="duplicateValues" dxfId="678" priority="3" stopIfTrue="1"/>
  </conditionalFormatting>
  <printOptions horizontalCentered="1"/>
  <pageMargins left="0" right="0" top="0" bottom="0" header="0.31496062992125984" footer="0.31496062992125984"/>
  <pageSetup paperSize="120" scale="64" orientation="landscape" r:id="rId1"/>
  <colBreaks count="1" manualBreakCount="1">
    <brk id="38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B51"/>
  <sheetViews>
    <sheetView zoomScaleNormal="100"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0" style="15" customWidth="1"/>
    <col min="9" max="10" width="5.85546875" style="15" customWidth="1"/>
    <col min="11" max="11" width="12.140625" style="15" customWidth="1"/>
    <col min="12" max="12" width="11.28515625" style="15" customWidth="1"/>
    <col min="13" max="13" width="6.57031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285156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5.85546875" style="15" customWidth="1"/>
    <col min="37" max="37" width="3.42578125" style="15" customWidth="1"/>
    <col min="38" max="38" width="4.140625" style="15" customWidth="1"/>
    <col min="39" max="16384" width="9.140625" style="15"/>
  </cols>
  <sheetData>
    <row r="1" spans="1:40" ht="6" customHeight="1" thickBot="1"/>
    <row r="2" spans="1:40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40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193</v>
      </c>
      <c r="AC3" s="62"/>
      <c r="AD3" s="63"/>
      <c r="AE3" s="64"/>
      <c r="AF3" s="64"/>
      <c r="AG3" s="64"/>
      <c r="AH3" s="64"/>
      <c r="AI3" s="65"/>
      <c r="AJ3" s="66"/>
    </row>
    <row r="4" spans="1:40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40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40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>AD6+AE5</f>
        <v>0</v>
      </c>
      <c r="AF6" s="109">
        <f>(7+(AE6/60))</f>
        <v>7</v>
      </c>
      <c r="AG6" s="110">
        <f>FLOOR(AF6,1)</f>
        <v>7</v>
      </c>
      <c r="AH6" s="111">
        <f>(AG6+((AF6-AG6)*60*0.01))</f>
        <v>7</v>
      </c>
      <c r="AI6" s="112"/>
      <c r="AJ6" s="113"/>
    </row>
    <row r="7" spans="1:40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>T7/AK7+AL7</f>
        <v>30</v>
      </c>
      <c r="AE7" s="107">
        <f>AD7+AE6</f>
        <v>30</v>
      </c>
      <c r="AF7" s="121">
        <f>(8+(AE7/60))</f>
        <v>8.5</v>
      </c>
      <c r="AG7" s="122">
        <f>FLOOR(AF7,1)</f>
        <v>8</v>
      </c>
      <c r="AH7" s="121">
        <f>(AG7+((AF7-AG7)*60*0.01))</f>
        <v>8.3000000000000007</v>
      </c>
      <c r="AI7" s="121"/>
      <c r="AJ7" s="123"/>
      <c r="AK7" s="124">
        <v>50</v>
      </c>
      <c r="AL7" s="124">
        <v>30</v>
      </c>
    </row>
    <row r="8" spans="1:40" s="24" customFormat="1" ht="15.95" customHeight="1">
      <c r="A8" s="196" t="s">
        <v>69</v>
      </c>
      <c r="B8" s="190">
        <v>42801</v>
      </c>
      <c r="C8" s="191" t="s">
        <v>431</v>
      </c>
      <c r="D8" s="191"/>
      <c r="E8" s="191"/>
      <c r="F8" s="191"/>
      <c r="G8" s="192" t="s">
        <v>55</v>
      </c>
      <c r="H8" s="192" t="s">
        <v>423</v>
      </c>
      <c r="I8" s="193">
        <v>3000</v>
      </c>
      <c r="J8" s="190">
        <v>42817</v>
      </c>
      <c r="K8" s="192" t="s">
        <v>10</v>
      </c>
      <c r="L8" s="192" t="s">
        <v>64</v>
      </c>
      <c r="M8" s="192" t="s">
        <v>64</v>
      </c>
      <c r="N8" s="192" t="s">
        <v>424</v>
      </c>
      <c r="O8" s="192"/>
      <c r="P8" s="25"/>
      <c r="Q8" s="194"/>
      <c r="R8" s="194"/>
      <c r="S8" s="190">
        <v>42815</v>
      </c>
      <c r="T8" s="193">
        <v>3000</v>
      </c>
      <c r="U8" s="193"/>
      <c r="V8" s="193"/>
      <c r="W8" s="193"/>
      <c r="X8" s="193"/>
      <c r="Y8" s="193"/>
      <c r="Z8" s="191" t="s">
        <v>12</v>
      </c>
      <c r="AA8" s="192" t="s">
        <v>425</v>
      </c>
      <c r="AB8" s="195">
        <v>582</v>
      </c>
      <c r="AC8" s="195">
        <v>1797</v>
      </c>
      <c r="AD8" s="107">
        <f t="shared" ref="AD8:AD43" si="0">T8/AK8+AL8</f>
        <v>75</v>
      </c>
      <c r="AE8" s="107">
        <f t="shared" ref="AE8:AE43" si="1">AD8+AE7</f>
        <v>105</v>
      </c>
      <c r="AF8" s="121">
        <f t="shared" ref="AF8:AF43" si="2">(8+(AE8/60))</f>
        <v>9.75</v>
      </c>
      <c r="AG8" s="122">
        <f t="shared" ref="AG8:AG43" si="3">FLOOR(AF8,1)</f>
        <v>9</v>
      </c>
      <c r="AH8" s="121">
        <f t="shared" ref="AH8:AH43" si="4">(AG8+((AF8-AG8)*60*0.01))</f>
        <v>9.4499999999999993</v>
      </c>
      <c r="AI8" s="25"/>
      <c r="AJ8" s="25" t="s">
        <v>394</v>
      </c>
      <c r="AK8" s="25">
        <v>50</v>
      </c>
      <c r="AL8" s="25">
        <v>15</v>
      </c>
      <c r="AN8" s="24" t="s">
        <v>562</v>
      </c>
    </row>
    <row r="9" spans="1:40" s="24" customFormat="1" ht="15.95" customHeight="1">
      <c r="A9" s="196" t="s">
        <v>69</v>
      </c>
      <c r="B9" s="27">
        <v>42809</v>
      </c>
      <c r="C9" s="28" t="s">
        <v>582</v>
      </c>
      <c r="D9" s="28"/>
      <c r="E9" s="28"/>
      <c r="F9" s="28"/>
      <c r="G9" s="29" t="s">
        <v>67</v>
      </c>
      <c r="H9" s="29" t="s">
        <v>347</v>
      </c>
      <c r="I9" s="32">
        <v>10000</v>
      </c>
      <c r="J9" s="27">
        <v>42818</v>
      </c>
      <c r="K9" s="29" t="s">
        <v>346</v>
      </c>
      <c r="L9" s="29" t="s">
        <v>64</v>
      </c>
      <c r="M9" s="29" t="s">
        <v>64</v>
      </c>
      <c r="N9" s="29" t="s">
        <v>345</v>
      </c>
      <c r="O9" s="29"/>
      <c r="P9" s="25"/>
      <c r="Q9" s="30"/>
      <c r="R9" s="30"/>
      <c r="S9" s="27">
        <v>42815</v>
      </c>
      <c r="T9" s="32">
        <v>5510</v>
      </c>
      <c r="U9" s="32"/>
      <c r="V9" s="32"/>
      <c r="W9" s="32"/>
      <c r="X9" s="32"/>
      <c r="Y9" s="32"/>
      <c r="Z9" s="28" t="s">
        <v>11</v>
      </c>
      <c r="AA9" s="29" t="s">
        <v>87</v>
      </c>
      <c r="AB9" s="33">
        <v>570</v>
      </c>
      <c r="AC9" s="33">
        <v>1332</v>
      </c>
      <c r="AD9" s="107">
        <f t="shared" si="0"/>
        <v>125.2</v>
      </c>
      <c r="AE9" s="107">
        <f t="shared" si="1"/>
        <v>230.2</v>
      </c>
      <c r="AF9" s="121">
        <f t="shared" si="2"/>
        <v>11.836666666666666</v>
      </c>
      <c r="AG9" s="122">
        <f t="shared" si="3"/>
        <v>11</v>
      </c>
      <c r="AH9" s="121">
        <f t="shared" si="4"/>
        <v>11.501999999999999</v>
      </c>
      <c r="AI9" s="25"/>
      <c r="AJ9" s="13" t="s">
        <v>162</v>
      </c>
      <c r="AK9" s="25">
        <v>50</v>
      </c>
      <c r="AL9" s="25">
        <v>15</v>
      </c>
    </row>
    <row r="10" spans="1:40" s="24" customFormat="1" ht="14.1" customHeight="1">
      <c r="A10" s="168"/>
      <c r="B10" s="169"/>
      <c r="C10" s="170"/>
      <c r="D10" s="171"/>
      <c r="E10" s="172"/>
      <c r="F10" s="172"/>
      <c r="G10" s="173"/>
      <c r="H10" s="173"/>
      <c r="I10" s="174"/>
      <c r="J10" s="169"/>
      <c r="K10" s="173" t="s">
        <v>210</v>
      </c>
      <c r="L10" s="173"/>
      <c r="M10" s="173"/>
      <c r="N10" s="170"/>
      <c r="O10" s="173"/>
      <c r="P10" s="159"/>
      <c r="Q10" s="175"/>
      <c r="R10" s="175"/>
      <c r="S10" s="169"/>
      <c r="T10" s="174"/>
      <c r="U10" s="174"/>
      <c r="V10" s="168"/>
      <c r="W10" s="176"/>
      <c r="X10" s="176"/>
      <c r="Y10" s="176"/>
      <c r="Z10" s="170"/>
      <c r="AA10" s="173"/>
      <c r="AB10" s="177"/>
      <c r="AC10" s="177"/>
      <c r="AD10" s="107">
        <f t="shared" si="0"/>
        <v>120</v>
      </c>
      <c r="AE10" s="107">
        <f t="shared" si="1"/>
        <v>350.2</v>
      </c>
      <c r="AF10" s="121">
        <f t="shared" si="2"/>
        <v>13.836666666666666</v>
      </c>
      <c r="AG10" s="122">
        <f t="shared" si="3"/>
        <v>13</v>
      </c>
      <c r="AH10" s="121">
        <f t="shared" si="4"/>
        <v>13.501999999999999</v>
      </c>
      <c r="AI10" s="159"/>
      <c r="AJ10" s="159"/>
      <c r="AK10" s="124">
        <v>50</v>
      </c>
      <c r="AL10" s="124">
        <v>120</v>
      </c>
    </row>
    <row r="11" spans="1:40" s="24" customFormat="1" ht="14.1" customHeight="1">
      <c r="A11" s="196" t="s">
        <v>69</v>
      </c>
      <c r="B11" s="190">
        <v>42808</v>
      </c>
      <c r="C11" s="191" t="s">
        <v>555</v>
      </c>
      <c r="D11" s="191"/>
      <c r="E11" s="191"/>
      <c r="F11" s="191"/>
      <c r="G11" s="192" t="s">
        <v>55</v>
      </c>
      <c r="H11" s="192" t="s">
        <v>556</v>
      </c>
      <c r="I11" s="193">
        <v>300</v>
      </c>
      <c r="J11" s="190">
        <v>42819</v>
      </c>
      <c r="K11" s="192" t="s">
        <v>10</v>
      </c>
      <c r="L11" s="192" t="s">
        <v>64</v>
      </c>
      <c r="M11" s="192" t="s">
        <v>64</v>
      </c>
      <c r="N11" s="192" t="s">
        <v>557</v>
      </c>
      <c r="O11" s="192"/>
      <c r="P11" s="25"/>
      <c r="Q11" s="194"/>
      <c r="R11" s="194"/>
      <c r="S11" s="190">
        <v>42815</v>
      </c>
      <c r="T11" s="193">
        <v>305</v>
      </c>
      <c r="U11" s="193"/>
      <c r="V11" s="193"/>
      <c r="W11" s="193"/>
      <c r="X11" s="193"/>
      <c r="Y11" s="193"/>
      <c r="Z11" s="191" t="s">
        <v>12</v>
      </c>
      <c r="AA11" s="192" t="s">
        <v>425</v>
      </c>
      <c r="AB11" s="195">
        <v>609</v>
      </c>
      <c r="AC11" s="195">
        <v>2095</v>
      </c>
      <c r="AD11" s="107">
        <f t="shared" si="0"/>
        <v>21.1</v>
      </c>
      <c r="AE11" s="107">
        <f t="shared" si="1"/>
        <v>371.3</v>
      </c>
      <c r="AF11" s="121">
        <f t="shared" si="2"/>
        <v>14.188333333333333</v>
      </c>
      <c r="AG11" s="122">
        <f t="shared" si="3"/>
        <v>14</v>
      </c>
      <c r="AH11" s="121">
        <f t="shared" si="4"/>
        <v>14.113</v>
      </c>
      <c r="AI11" s="25"/>
      <c r="AJ11" s="159" t="s">
        <v>394</v>
      </c>
      <c r="AK11" s="159">
        <v>50</v>
      </c>
      <c r="AL11" s="159">
        <v>15</v>
      </c>
      <c r="AN11" s="24" t="s">
        <v>562</v>
      </c>
    </row>
    <row r="12" spans="1:40" s="24" customFormat="1" ht="15.95" customHeight="1">
      <c r="A12" s="196" t="s">
        <v>69</v>
      </c>
      <c r="B12" s="27">
        <v>42809</v>
      </c>
      <c r="C12" s="28" t="s">
        <v>616</v>
      </c>
      <c r="D12" s="28"/>
      <c r="E12" s="28"/>
      <c r="F12" s="28"/>
      <c r="G12" s="29" t="s">
        <v>214</v>
      </c>
      <c r="H12" s="29" t="s">
        <v>215</v>
      </c>
      <c r="I12" s="32">
        <v>500</v>
      </c>
      <c r="J12" s="27">
        <v>42818</v>
      </c>
      <c r="K12" s="29" t="s">
        <v>216</v>
      </c>
      <c r="L12" s="29" t="s">
        <v>64</v>
      </c>
      <c r="M12" s="29" t="s">
        <v>64</v>
      </c>
      <c r="N12" s="29" t="s">
        <v>217</v>
      </c>
      <c r="O12" s="29"/>
      <c r="P12" s="25"/>
      <c r="Q12" s="30"/>
      <c r="R12" s="30"/>
      <c r="S12" s="27">
        <v>42815</v>
      </c>
      <c r="T12" s="32">
        <v>510</v>
      </c>
      <c r="U12" s="32"/>
      <c r="V12" s="32"/>
      <c r="W12" s="32"/>
      <c r="X12" s="32"/>
      <c r="Y12" s="32"/>
      <c r="Z12" s="28" t="s">
        <v>12</v>
      </c>
      <c r="AA12" s="29" t="s">
        <v>121</v>
      </c>
      <c r="AB12" s="33">
        <v>491</v>
      </c>
      <c r="AC12" s="33">
        <v>1713</v>
      </c>
      <c r="AD12" s="107">
        <f t="shared" si="0"/>
        <v>25.2</v>
      </c>
      <c r="AE12" s="107">
        <f t="shared" si="1"/>
        <v>396.5</v>
      </c>
      <c r="AF12" s="121">
        <f t="shared" si="2"/>
        <v>14.608333333333334</v>
      </c>
      <c r="AG12" s="122">
        <f t="shared" si="3"/>
        <v>14</v>
      </c>
      <c r="AH12" s="121">
        <f t="shared" si="4"/>
        <v>14.365</v>
      </c>
      <c r="AI12" s="25"/>
      <c r="AJ12" s="13" t="s">
        <v>2</v>
      </c>
      <c r="AK12" s="25">
        <v>50</v>
      </c>
      <c r="AL12" s="25">
        <v>15</v>
      </c>
      <c r="AN12" s="182" t="s">
        <v>657</v>
      </c>
    </row>
    <row r="13" spans="1:40" s="24" customFormat="1" ht="15.95" customHeight="1">
      <c r="A13" s="196" t="s">
        <v>69</v>
      </c>
      <c r="B13" s="27">
        <v>42809</v>
      </c>
      <c r="C13" s="28" t="s">
        <v>591</v>
      </c>
      <c r="D13" s="28"/>
      <c r="E13" s="28"/>
      <c r="F13" s="28"/>
      <c r="G13" s="29" t="s">
        <v>331</v>
      </c>
      <c r="H13" s="29" t="s">
        <v>592</v>
      </c>
      <c r="I13" s="32">
        <v>1000</v>
      </c>
      <c r="J13" s="27">
        <v>42818</v>
      </c>
      <c r="K13" s="29" t="s">
        <v>593</v>
      </c>
      <c r="L13" s="29" t="s">
        <v>332</v>
      </c>
      <c r="M13" s="29" t="s">
        <v>64</v>
      </c>
      <c r="N13" s="29" t="s">
        <v>594</v>
      </c>
      <c r="O13" s="29"/>
      <c r="P13" s="25"/>
      <c r="Q13" s="30"/>
      <c r="R13" s="30"/>
      <c r="S13" s="27">
        <v>42815</v>
      </c>
      <c r="T13" s="32">
        <v>1010</v>
      </c>
      <c r="U13" s="32"/>
      <c r="V13" s="32"/>
      <c r="W13" s="32"/>
      <c r="X13" s="32"/>
      <c r="Y13" s="32"/>
      <c r="Z13" s="28" t="s">
        <v>35</v>
      </c>
      <c r="AA13" s="29" t="s">
        <v>358</v>
      </c>
      <c r="AB13" s="33">
        <v>720</v>
      </c>
      <c r="AC13" s="33">
        <v>1615</v>
      </c>
      <c r="AD13" s="107">
        <f t="shared" si="0"/>
        <v>35.200000000000003</v>
      </c>
      <c r="AE13" s="107">
        <f t="shared" si="1"/>
        <v>431.7</v>
      </c>
      <c r="AF13" s="121">
        <f t="shared" si="2"/>
        <v>15.195</v>
      </c>
      <c r="AG13" s="122">
        <f t="shared" si="3"/>
        <v>15</v>
      </c>
      <c r="AH13" s="121">
        <f t="shared" si="4"/>
        <v>15.117000000000001</v>
      </c>
      <c r="AI13" s="25"/>
      <c r="AJ13" s="13" t="s">
        <v>2</v>
      </c>
      <c r="AK13" s="25">
        <v>50</v>
      </c>
      <c r="AL13" s="25">
        <v>15</v>
      </c>
    </row>
    <row r="14" spans="1:40" s="24" customFormat="1" ht="15.95" customHeight="1">
      <c r="A14" s="196" t="s">
        <v>66</v>
      </c>
      <c r="B14" s="190">
        <v>42781</v>
      </c>
      <c r="C14" s="191" t="s">
        <v>339</v>
      </c>
      <c r="D14" s="191"/>
      <c r="E14" s="191"/>
      <c r="F14" s="191"/>
      <c r="G14" s="192" t="s">
        <v>83</v>
      </c>
      <c r="H14" s="192" t="s">
        <v>113</v>
      </c>
      <c r="I14" s="193">
        <v>10</v>
      </c>
      <c r="J14" s="190">
        <v>42812</v>
      </c>
      <c r="K14" s="192" t="s">
        <v>84</v>
      </c>
      <c r="L14" s="192" t="s">
        <v>10</v>
      </c>
      <c r="M14" s="192" t="s">
        <v>64</v>
      </c>
      <c r="N14" s="192" t="s">
        <v>114</v>
      </c>
      <c r="O14" s="192"/>
      <c r="P14" s="25"/>
      <c r="Q14" s="194"/>
      <c r="R14" s="194"/>
      <c r="S14" s="190">
        <v>42815</v>
      </c>
      <c r="T14" s="193">
        <v>20</v>
      </c>
      <c r="U14" s="193"/>
      <c r="V14" s="193"/>
      <c r="W14" s="193"/>
      <c r="X14" s="193"/>
      <c r="Y14" s="193"/>
      <c r="Z14" s="191" t="s">
        <v>35</v>
      </c>
      <c r="AA14" s="192" t="s">
        <v>81</v>
      </c>
      <c r="AB14" s="195">
        <v>490</v>
      </c>
      <c r="AC14" s="195">
        <v>1075</v>
      </c>
      <c r="AD14" s="107">
        <f t="shared" si="0"/>
        <v>15.4</v>
      </c>
      <c r="AE14" s="107">
        <f t="shared" si="1"/>
        <v>447.09999999999997</v>
      </c>
      <c r="AF14" s="121">
        <f t="shared" si="2"/>
        <v>15.451666666666666</v>
      </c>
      <c r="AG14" s="122">
        <f t="shared" si="3"/>
        <v>15</v>
      </c>
      <c r="AH14" s="121">
        <f t="shared" si="4"/>
        <v>15.270999999999999</v>
      </c>
      <c r="AI14" s="25"/>
      <c r="AJ14" s="25" t="s">
        <v>2</v>
      </c>
      <c r="AK14" s="25">
        <v>50</v>
      </c>
      <c r="AL14" s="25">
        <v>15</v>
      </c>
      <c r="AN14" s="24" t="s">
        <v>542</v>
      </c>
    </row>
    <row r="15" spans="1:40" s="24" customFormat="1" ht="14.1" customHeight="1">
      <c r="A15" s="31" t="s">
        <v>69</v>
      </c>
      <c r="B15" s="27">
        <v>42809</v>
      </c>
      <c r="C15" s="28" t="s">
        <v>597</v>
      </c>
      <c r="D15" s="28"/>
      <c r="E15" s="28"/>
      <c r="F15" s="28"/>
      <c r="G15" s="29" t="s">
        <v>211</v>
      </c>
      <c r="H15" s="29" t="s">
        <v>598</v>
      </c>
      <c r="I15" s="32">
        <v>500</v>
      </c>
      <c r="J15" s="27">
        <v>42818</v>
      </c>
      <c r="K15" s="29" t="s">
        <v>599</v>
      </c>
      <c r="L15" s="29" t="s">
        <v>10</v>
      </c>
      <c r="M15" s="29" t="s">
        <v>64</v>
      </c>
      <c r="N15" s="29" t="s">
        <v>600</v>
      </c>
      <c r="O15" s="29"/>
      <c r="P15" s="25"/>
      <c r="Q15" s="30"/>
      <c r="R15" s="30"/>
      <c r="S15" s="27">
        <v>42815</v>
      </c>
      <c r="T15" s="32">
        <v>510</v>
      </c>
      <c r="U15" s="32"/>
      <c r="V15" s="32"/>
      <c r="W15" s="32"/>
      <c r="X15" s="32"/>
      <c r="Y15" s="32"/>
      <c r="Z15" s="28" t="s">
        <v>35</v>
      </c>
      <c r="AA15" s="29" t="s">
        <v>350</v>
      </c>
      <c r="AB15" s="33">
        <v>370</v>
      </c>
      <c r="AC15" s="33">
        <v>1145</v>
      </c>
      <c r="AD15" s="107">
        <f t="shared" si="0"/>
        <v>25.2</v>
      </c>
      <c r="AE15" s="107">
        <f t="shared" si="1"/>
        <v>472.29999999999995</v>
      </c>
      <c r="AF15" s="121">
        <f t="shared" si="2"/>
        <v>15.871666666666666</v>
      </c>
      <c r="AG15" s="122">
        <f t="shared" si="3"/>
        <v>15</v>
      </c>
      <c r="AH15" s="121">
        <f t="shared" si="4"/>
        <v>15.523</v>
      </c>
      <c r="AI15" s="25"/>
      <c r="AJ15" s="13" t="s">
        <v>2</v>
      </c>
      <c r="AK15" s="25">
        <v>50</v>
      </c>
      <c r="AL15" s="25">
        <v>15</v>
      </c>
      <c r="AN15" s="182" t="s">
        <v>522</v>
      </c>
    </row>
    <row r="16" spans="1:40" s="24" customFormat="1" ht="14.1" customHeight="1">
      <c r="A16" s="31" t="s">
        <v>69</v>
      </c>
      <c r="B16" s="27">
        <v>42809</v>
      </c>
      <c r="C16" s="28" t="s">
        <v>601</v>
      </c>
      <c r="D16" s="28"/>
      <c r="E16" s="28"/>
      <c r="F16" s="28"/>
      <c r="G16" s="29" t="s">
        <v>211</v>
      </c>
      <c r="H16" s="29" t="s">
        <v>602</v>
      </c>
      <c r="I16" s="32">
        <v>500</v>
      </c>
      <c r="J16" s="27">
        <v>42818</v>
      </c>
      <c r="K16" s="29" t="s">
        <v>213</v>
      </c>
      <c r="L16" s="29" t="s">
        <v>603</v>
      </c>
      <c r="M16" s="29" t="s">
        <v>64</v>
      </c>
      <c r="N16" s="29" t="s">
        <v>604</v>
      </c>
      <c r="O16" s="29"/>
      <c r="P16" s="25"/>
      <c r="Q16" s="30"/>
      <c r="R16" s="30"/>
      <c r="S16" s="27">
        <v>42815</v>
      </c>
      <c r="T16" s="32">
        <v>510</v>
      </c>
      <c r="U16" s="32"/>
      <c r="V16" s="32"/>
      <c r="W16" s="32"/>
      <c r="X16" s="32"/>
      <c r="Y16" s="32"/>
      <c r="Z16" s="28" t="s">
        <v>35</v>
      </c>
      <c r="AA16" s="29" t="s">
        <v>301</v>
      </c>
      <c r="AB16" s="33">
        <v>491</v>
      </c>
      <c r="AC16" s="33">
        <v>1339</v>
      </c>
      <c r="AD16" s="107">
        <f t="shared" si="0"/>
        <v>25.2</v>
      </c>
      <c r="AE16" s="107">
        <f t="shared" si="1"/>
        <v>497.49999999999994</v>
      </c>
      <c r="AF16" s="121">
        <f t="shared" si="2"/>
        <v>16.291666666666664</v>
      </c>
      <c r="AG16" s="122">
        <f t="shared" si="3"/>
        <v>16</v>
      </c>
      <c r="AH16" s="121">
        <f t="shared" si="4"/>
        <v>16.174999999999997</v>
      </c>
      <c r="AI16" s="25"/>
      <c r="AJ16" s="13" t="s">
        <v>2</v>
      </c>
      <c r="AK16" s="25">
        <v>50</v>
      </c>
      <c r="AL16" s="25">
        <v>15</v>
      </c>
      <c r="AN16" s="182" t="s">
        <v>522</v>
      </c>
    </row>
    <row r="17" spans="1:40" s="24" customFormat="1" ht="14.1" customHeight="1">
      <c r="A17" s="31" t="s">
        <v>69</v>
      </c>
      <c r="B17" s="27">
        <v>42809</v>
      </c>
      <c r="C17" s="28" t="s">
        <v>605</v>
      </c>
      <c r="D17" s="28"/>
      <c r="E17" s="28"/>
      <c r="F17" s="28"/>
      <c r="G17" s="29" t="s">
        <v>211</v>
      </c>
      <c r="H17" s="29" t="s">
        <v>606</v>
      </c>
      <c r="I17" s="32">
        <v>500</v>
      </c>
      <c r="J17" s="27">
        <v>42818</v>
      </c>
      <c r="K17" s="29" t="s">
        <v>213</v>
      </c>
      <c r="L17" s="29" t="s">
        <v>607</v>
      </c>
      <c r="M17" s="29" t="s">
        <v>64</v>
      </c>
      <c r="N17" s="29" t="s">
        <v>608</v>
      </c>
      <c r="O17" s="29"/>
      <c r="P17" s="25"/>
      <c r="Q17" s="30"/>
      <c r="R17" s="30"/>
      <c r="S17" s="27">
        <v>42815</v>
      </c>
      <c r="T17" s="32">
        <v>510</v>
      </c>
      <c r="U17" s="32"/>
      <c r="V17" s="32"/>
      <c r="W17" s="32"/>
      <c r="X17" s="32"/>
      <c r="Y17" s="32"/>
      <c r="Z17" s="28" t="s">
        <v>11</v>
      </c>
      <c r="AA17" s="29" t="s">
        <v>203</v>
      </c>
      <c r="AB17" s="33">
        <v>330</v>
      </c>
      <c r="AC17" s="33">
        <v>1425</v>
      </c>
      <c r="AD17" s="107">
        <f t="shared" si="0"/>
        <v>25.2</v>
      </c>
      <c r="AE17" s="107">
        <f t="shared" si="1"/>
        <v>522.69999999999993</v>
      </c>
      <c r="AF17" s="121">
        <f t="shared" si="2"/>
        <v>16.711666666666666</v>
      </c>
      <c r="AG17" s="122">
        <f t="shared" si="3"/>
        <v>16</v>
      </c>
      <c r="AH17" s="121">
        <f t="shared" si="4"/>
        <v>16.427</v>
      </c>
      <c r="AI17" s="25"/>
      <c r="AJ17" s="13" t="s">
        <v>2</v>
      </c>
      <c r="AK17" s="25">
        <v>50</v>
      </c>
      <c r="AL17" s="25">
        <v>15</v>
      </c>
      <c r="AN17" s="182" t="s">
        <v>522</v>
      </c>
    </row>
    <row r="18" spans="1:40" s="24" customFormat="1" ht="14.1" customHeight="1">
      <c r="A18" s="31" t="s">
        <v>69</v>
      </c>
      <c r="B18" s="27">
        <v>42809</v>
      </c>
      <c r="C18" s="28" t="s">
        <v>609</v>
      </c>
      <c r="D18" s="28"/>
      <c r="E18" s="28"/>
      <c r="F18" s="28"/>
      <c r="G18" s="29" t="s">
        <v>211</v>
      </c>
      <c r="H18" s="29" t="s">
        <v>610</v>
      </c>
      <c r="I18" s="32">
        <v>500</v>
      </c>
      <c r="J18" s="27">
        <v>42818</v>
      </c>
      <c r="K18" s="29" t="s">
        <v>611</v>
      </c>
      <c r="L18" s="29" t="s">
        <v>447</v>
      </c>
      <c r="M18" s="29" t="s">
        <v>64</v>
      </c>
      <c r="N18" s="29" t="s">
        <v>612</v>
      </c>
      <c r="O18" s="29"/>
      <c r="P18" s="25"/>
      <c r="Q18" s="30"/>
      <c r="R18" s="30"/>
      <c r="S18" s="27">
        <v>42815</v>
      </c>
      <c r="T18" s="32">
        <v>510</v>
      </c>
      <c r="U18" s="32"/>
      <c r="V18" s="32"/>
      <c r="W18" s="32"/>
      <c r="X18" s="32"/>
      <c r="Y18" s="32"/>
      <c r="Z18" s="28" t="s">
        <v>11</v>
      </c>
      <c r="AA18" s="29" t="s">
        <v>301</v>
      </c>
      <c r="AB18" s="33">
        <v>380</v>
      </c>
      <c r="AC18" s="33">
        <v>1269</v>
      </c>
      <c r="AD18" s="107">
        <f t="shared" si="0"/>
        <v>25.2</v>
      </c>
      <c r="AE18" s="107">
        <f t="shared" si="1"/>
        <v>547.9</v>
      </c>
      <c r="AF18" s="121">
        <f t="shared" si="2"/>
        <v>17.131666666666668</v>
      </c>
      <c r="AG18" s="122">
        <f t="shared" si="3"/>
        <v>17</v>
      </c>
      <c r="AH18" s="121">
        <f t="shared" si="4"/>
        <v>17.079000000000001</v>
      </c>
      <c r="AI18" s="25"/>
      <c r="AJ18" s="13" t="s">
        <v>2</v>
      </c>
      <c r="AK18" s="25">
        <v>50</v>
      </c>
      <c r="AL18" s="25">
        <v>15</v>
      </c>
      <c r="AN18" s="182" t="s">
        <v>522</v>
      </c>
    </row>
    <row r="19" spans="1:40" s="24" customFormat="1" ht="14.1" customHeight="1">
      <c r="A19" s="31" t="s">
        <v>69</v>
      </c>
      <c r="B19" s="27">
        <v>42809</v>
      </c>
      <c r="C19" s="28" t="s">
        <v>613</v>
      </c>
      <c r="D19" s="28"/>
      <c r="E19" s="28"/>
      <c r="F19" s="28"/>
      <c r="G19" s="29" t="s">
        <v>211</v>
      </c>
      <c r="H19" s="29" t="s">
        <v>614</v>
      </c>
      <c r="I19" s="32">
        <v>500</v>
      </c>
      <c r="J19" s="27">
        <v>42818</v>
      </c>
      <c r="K19" s="29" t="s">
        <v>607</v>
      </c>
      <c r="L19" s="29" t="s">
        <v>213</v>
      </c>
      <c r="M19" s="29" t="s">
        <v>64</v>
      </c>
      <c r="N19" s="29" t="s">
        <v>615</v>
      </c>
      <c r="O19" s="29"/>
      <c r="P19" s="25"/>
      <c r="Q19" s="30"/>
      <c r="R19" s="30"/>
      <c r="S19" s="27">
        <v>42815</v>
      </c>
      <c r="T19" s="32">
        <v>510</v>
      </c>
      <c r="U19" s="32"/>
      <c r="V19" s="32"/>
      <c r="W19" s="32"/>
      <c r="X19" s="32"/>
      <c r="Y19" s="32"/>
      <c r="Z19" s="28" t="s">
        <v>11</v>
      </c>
      <c r="AA19" s="29" t="s">
        <v>301</v>
      </c>
      <c r="AB19" s="33">
        <v>380</v>
      </c>
      <c r="AC19" s="33">
        <v>1269</v>
      </c>
      <c r="AD19" s="107">
        <f t="shared" si="0"/>
        <v>25.2</v>
      </c>
      <c r="AE19" s="107">
        <f t="shared" si="1"/>
        <v>573.1</v>
      </c>
      <c r="AF19" s="121">
        <f t="shared" si="2"/>
        <v>17.551666666666669</v>
      </c>
      <c r="AG19" s="122">
        <f t="shared" si="3"/>
        <v>17</v>
      </c>
      <c r="AH19" s="121">
        <f t="shared" si="4"/>
        <v>17.331000000000003</v>
      </c>
      <c r="AI19" s="25"/>
      <c r="AJ19" s="13" t="s">
        <v>2</v>
      </c>
      <c r="AK19" s="25">
        <v>50</v>
      </c>
      <c r="AL19" s="25">
        <v>15</v>
      </c>
      <c r="AN19" s="182" t="s">
        <v>522</v>
      </c>
    </row>
    <row r="20" spans="1:40" s="24" customFormat="1" ht="14.1" customHeight="1">
      <c r="A20" s="31" t="s">
        <v>69</v>
      </c>
      <c r="B20" s="27">
        <v>42809</v>
      </c>
      <c r="C20" s="28" t="s">
        <v>617</v>
      </c>
      <c r="D20" s="28"/>
      <c r="E20" s="28"/>
      <c r="F20" s="28"/>
      <c r="G20" s="29" t="s">
        <v>211</v>
      </c>
      <c r="H20" s="29" t="s">
        <v>618</v>
      </c>
      <c r="I20" s="32">
        <v>500</v>
      </c>
      <c r="J20" s="27">
        <v>42818</v>
      </c>
      <c r="K20" s="29" t="s">
        <v>619</v>
      </c>
      <c r="L20" s="29" t="s">
        <v>64</v>
      </c>
      <c r="M20" s="29" t="s">
        <v>64</v>
      </c>
      <c r="N20" s="29" t="s">
        <v>620</v>
      </c>
      <c r="O20" s="29"/>
      <c r="P20" s="25"/>
      <c r="Q20" s="30"/>
      <c r="R20" s="30"/>
      <c r="S20" s="27">
        <v>42815</v>
      </c>
      <c r="T20" s="32">
        <v>510</v>
      </c>
      <c r="U20" s="32"/>
      <c r="V20" s="32"/>
      <c r="W20" s="32"/>
      <c r="X20" s="32"/>
      <c r="Y20" s="32"/>
      <c r="Z20" s="28" t="s">
        <v>35</v>
      </c>
      <c r="AA20" s="29" t="s">
        <v>350</v>
      </c>
      <c r="AB20" s="33">
        <v>816</v>
      </c>
      <c r="AC20" s="33">
        <v>1767</v>
      </c>
      <c r="AD20" s="107">
        <f t="shared" si="0"/>
        <v>25.2</v>
      </c>
      <c r="AE20" s="107">
        <f t="shared" si="1"/>
        <v>598.30000000000007</v>
      </c>
      <c r="AF20" s="121">
        <f t="shared" si="2"/>
        <v>17.971666666666668</v>
      </c>
      <c r="AG20" s="122">
        <f t="shared" si="3"/>
        <v>17</v>
      </c>
      <c r="AH20" s="121">
        <f t="shared" si="4"/>
        <v>17.583000000000002</v>
      </c>
      <c r="AI20" s="25"/>
      <c r="AJ20" s="13" t="s">
        <v>2</v>
      </c>
      <c r="AK20" s="25">
        <v>50</v>
      </c>
      <c r="AL20" s="25">
        <v>15</v>
      </c>
      <c r="AN20" s="182" t="s">
        <v>522</v>
      </c>
    </row>
    <row r="21" spans="1:40" s="24" customFormat="1" ht="14.1" customHeight="1">
      <c r="A21" s="196" t="s">
        <v>70</v>
      </c>
      <c r="B21" s="190">
        <v>42811</v>
      </c>
      <c r="C21" s="191" t="s">
        <v>665</v>
      </c>
      <c r="D21" s="191"/>
      <c r="E21" s="191"/>
      <c r="F21" s="191"/>
      <c r="G21" s="192" t="s">
        <v>666</v>
      </c>
      <c r="H21" s="192" t="s">
        <v>667</v>
      </c>
      <c r="I21" s="193">
        <v>1000</v>
      </c>
      <c r="J21" s="190">
        <v>42818</v>
      </c>
      <c r="K21" s="192" t="s">
        <v>60</v>
      </c>
      <c r="L21" s="192" t="s">
        <v>668</v>
      </c>
      <c r="M21" s="192" t="s">
        <v>64</v>
      </c>
      <c r="N21" s="192" t="s">
        <v>669</v>
      </c>
      <c r="O21" s="192"/>
      <c r="P21" s="25"/>
      <c r="Q21" s="194"/>
      <c r="R21" s="194"/>
      <c r="S21" s="190">
        <v>42814</v>
      </c>
      <c r="T21" s="193">
        <v>1010</v>
      </c>
      <c r="U21" s="193"/>
      <c r="V21" s="193"/>
      <c r="W21" s="193"/>
      <c r="X21" s="193"/>
      <c r="Y21" s="193"/>
      <c r="Z21" s="191" t="s">
        <v>35</v>
      </c>
      <c r="AA21" s="192" t="s">
        <v>670</v>
      </c>
      <c r="AB21" s="195">
        <v>504</v>
      </c>
      <c r="AC21" s="195">
        <v>1065</v>
      </c>
      <c r="AD21" s="107">
        <f t="shared" si="0"/>
        <v>35.200000000000003</v>
      </c>
      <c r="AE21" s="107">
        <f t="shared" si="1"/>
        <v>633.50000000000011</v>
      </c>
      <c r="AF21" s="121">
        <f t="shared" si="2"/>
        <v>18.558333333333337</v>
      </c>
      <c r="AG21" s="122">
        <f t="shared" si="3"/>
        <v>18</v>
      </c>
      <c r="AH21" s="121">
        <f t="shared" si="4"/>
        <v>18.335000000000001</v>
      </c>
      <c r="AI21" s="25"/>
      <c r="AJ21" s="25" t="s">
        <v>2</v>
      </c>
      <c r="AK21" s="25">
        <v>50</v>
      </c>
      <c r="AL21" s="25">
        <v>15</v>
      </c>
      <c r="AN21" s="24" t="s">
        <v>519</v>
      </c>
    </row>
    <row r="22" spans="1:40" s="24" customFormat="1" ht="14.1" customHeight="1">
      <c r="A22" s="196">
        <v>140</v>
      </c>
      <c r="B22" s="190">
        <v>42811</v>
      </c>
      <c r="C22" s="191" t="s">
        <v>682</v>
      </c>
      <c r="D22" s="191"/>
      <c r="E22" s="191"/>
      <c r="F22" s="191"/>
      <c r="G22" s="192" t="s">
        <v>138</v>
      </c>
      <c r="H22" s="192" t="s">
        <v>683</v>
      </c>
      <c r="I22" s="193">
        <v>500</v>
      </c>
      <c r="J22" s="190">
        <v>42818</v>
      </c>
      <c r="K22" s="192" t="s">
        <v>10</v>
      </c>
      <c r="L22" s="192" t="s">
        <v>64</v>
      </c>
      <c r="M22" s="192" t="s">
        <v>64</v>
      </c>
      <c r="N22" s="192" t="s">
        <v>684</v>
      </c>
      <c r="O22" s="192"/>
      <c r="P22" s="25"/>
      <c r="Q22" s="194"/>
      <c r="R22" s="194"/>
      <c r="S22" s="190">
        <v>42815</v>
      </c>
      <c r="T22" s="193">
        <v>510</v>
      </c>
      <c r="U22" s="193"/>
      <c r="V22" s="193"/>
      <c r="W22" s="193"/>
      <c r="X22" s="193"/>
      <c r="Y22" s="193"/>
      <c r="Z22" s="191" t="s">
        <v>12</v>
      </c>
      <c r="AA22" s="192" t="s">
        <v>139</v>
      </c>
      <c r="AB22" s="195">
        <v>514</v>
      </c>
      <c r="AC22" s="195">
        <v>1855</v>
      </c>
      <c r="AD22" s="107">
        <f t="shared" si="0"/>
        <v>25.2</v>
      </c>
      <c r="AE22" s="107">
        <f t="shared" si="1"/>
        <v>658.70000000000016</v>
      </c>
      <c r="AF22" s="121">
        <f t="shared" si="2"/>
        <v>18.978333333333335</v>
      </c>
      <c r="AG22" s="122">
        <f t="shared" si="3"/>
        <v>18</v>
      </c>
      <c r="AH22" s="121">
        <f t="shared" si="4"/>
        <v>18.587</v>
      </c>
      <c r="AI22" s="25"/>
      <c r="AJ22" s="25" t="s">
        <v>2</v>
      </c>
      <c r="AK22" s="25">
        <v>50</v>
      </c>
      <c r="AL22" s="25">
        <v>15</v>
      </c>
      <c r="AN22" s="24" t="s">
        <v>717</v>
      </c>
    </row>
    <row r="23" spans="1:40" s="24" customFormat="1" ht="14.1" customHeight="1">
      <c r="A23" s="196">
        <v>150</v>
      </c>
      <c r="B23" s="190">
        <v>42811</v>
      </c>
      <c r="C23" s="191" t="s">
        <v>681</v>
      </c>
      <c r="D23" s="191"/>
      <c r="E23" s="191"/>
      <c r="F23" s="191"/>
      <c r="G23" s="192" t="s">
        <v>133</v>
      </c>
      <c r="H23" s="192" t="s">
        <v>240</v>
      </c>
      <c r="I23" s="193">
        <v>1000</v>
      </c>
      <c r="J23" s="190">
        <v>42818</v>
      </c>
      <c r="K23" s="192" t="s">
        <v>134</v>
      </c>
      <c r="L23" s="192" t="s">
        <v>86</v>
      </c>
      <c r="M23" s="192" t="s">
        <v>64</v>
      </c>
      <c r="N23" s="192" t="s">
        <v>241</v>
      </c>
      <c r="O23" s="192"/>
      <c r="P23" s="25"/>
      <c r="Q23" s="194"/>
      <c r="R23" s="194"/>
      <c r="S23" s="190">
        <v>42815</v>
      </c>
      <c r="T23" s="193">
        <v>1010</v>
      </c>
      <c r="U23" s="193"/>
      <c r="V23" s="193"/>
      <c r="W23" s="193"/>
      <c r="X23" s="193"/>
      <c r="Y23" s="193"/>
      <c r="Z23" s="191" t="s">
        <v>35</v>
      </c>
      <c r="AA23" s="192" t="s">
        <v>242</v>
      </c>
      <c r="AB23" s="195">
        <v>700</v>
      </c>
      <c r="AC23" s="195">
        <v>2017</v>
      </c>
      <c r="AD23" s="107">
        <f t="shared" si="0"/>
        <v>35.200000000000003</v>
      </c>
      <c r="AE23" s="107">
        <f t="shared" si="1"/>
        <v>693.9000000000002</v>
      </c>
      <c r="AF23" s="121">
        <f t="shared" si="2"/>
        <v>19.565000000000005</v>
      </c>
      <c r="AG23" s="122">
        <f t="shared" si="3"/>
        <v>19</v>
      </c>
      <c r="AH23" s="121">
        <f t="shared" si="4"/>
        <v>19.339000000000002</v>
      </c>
      <c r="AI23" s="25"/>
      <c r="AJ23" s="25" t="s">
        <v>394</v>
      </c>
      <c r="AK23" s="25">
        <v>50</v>
      </c>
      <c r="AL23" s="25">
        <v>15</v>
      </c>
      <c r="AN23" s="24" t="s">
        <v>716</v>
      </c>
    </row>
    <row r="24" spans="1:40" s="24" customFormat="1" ht="14.1" customHeight="1">
      <c r="A24" s="196">
        <v>160</v>
      </c>
      <c r="B24" s="190">
        <v>42811</v>
      </c>
      <c r="C24" s="191" t="s">
        <v>685</v>
      </c>
      <c r="D24" s="191"/>
      <c r="E24" s="191"/>
      <c r="F24" s="191"/>
      <c r="G24" s="192" t="s">
        <v>331</v>
      </c>
      <c r="H24" s="192" t="s">
        <v>686</v>
      </c>
      <c r="I24" s="193">
        <v>500</v>
      </c>
      <c r="J24" s="190">
        <v>42818</v>
      </c>
      <c r="K24" s="192" t="s">
        <v>367</v>
      </c>
      <c r="L24" s="192" t="s">
        <v>332</v>
      </c>
      <c r="M24" s="192" t="s">
        <v>64</v>
      </c>
      <c r="N24" s="192" t="s">
        <v>687</v>
      </c>
      <c r="O24" s="192"/>
      <c r="P24" s="25"/>
      <c r="Q24" s="194"/>
      <c r="R24" s="194"/>
      <c r="S24" s="190">
        <v>42815</v>
      </c>
      <c r="T24" s="193">
        <v>510</v>
      </c>
      <c r="U24" s="193"/>
      <c r="V24" s="193"/>
      <c r="W24" s="193"/>
      <c r="X24" s="193"/>
      <c r="Y24" s="193"/>
      <c r="Z24" s="191" t="s">
        <v>12</v>
      </c>
      <c r="AA24" s="192" t="s">
        <v>333</v>
      </c>
      <c r="AB24" s="195">
        <v>904</v>
      </c>
      <c r="AC24" s="195">
        <v>1675</v>
      </c>
      <c r="AD24" s="107">
        <f t="shared" si="0"/>
        <v>25.2</v>
      </c>
      <c r="AE24" s="107">
        <f t="shared" si="1"/>
        <v>719.10000000000025</v>
      </c>
      <c r="AF24" s="121">
        <f t="shared" si="2"/>
        <v>19.985000000000007</v>
      </c>
      <c r="AG24" s="122">
        <f t="shared" si="3"/>
        <v>19</v>
      </c>
      <c r="AH24" s="121">
        <f t="shared" si="4"/>
        <v>19.591000000000005</v>
      </c>
      <c r="AI24" s="25"/>
      <c r="AJ24" s="25" t="s">
        <v>2</v>
      </c>
      <c r="AK24" s="25">
        <v>50</v>
      </c>
      <c r="AL24" s="25">
        <v>15</v>
      </c>
    </row>
    <row r="25" spans="1:40" s="24" customFormat="1" ht="14.1" customHeight="1">
      <c r="A25" s="196">
        <v>170</v>
      </c>
      <c r="B25" s="190">
        <v>42811</v>
      </c>
      <c r="C25" s="191" t="s">
        <v>688</v>
      </c>
      <c r="D25" s="191"/>
      <c r="E25" s="191"/>
      <c r="F25" s="191"/>
      <c r="G25" s="192" t="s">
        <v>331</v>
      </c>
      <c r="H25" s="192" t="s">
        <v>686</v>
      </c>
      <c r="I25" s="193">
        <v>500</v>
      </c>
      <c r="J25" s="190">
        <v>42818</v>
      </c>
      <c r="K25" s="192" t="s">
        <v>367</v>
      </c>
      <c r="L25" s="192" t="s">
        <v>332</v>
      </c>
      <c r="M25" s="192" t="s">
        <v>64</v>
      </c>
      <c r="N25" s="192" t="s">
        <v>687</v>
      </c>
      <c r="O25" s="192"/>
      <c r="P25" s="25"/>
      <c r="Q25" s="194"/>
      <c r="R25" s="194"/>
      <c r="S25" s="190">
        <v>42815</v>
      </c>
      <c r="T25" s="193">
        <v>510</v>
      </c>
      <c r="U25" s="193"/>
      <c r="V25" s="193"/>
      <c r="W25" s="193"/>
      <c r="X25" s="193"/>
      <c r="Y25" s="193"/>
      <c r="Z25" s="191" t="s">
        <v>12</v>
      </c>
      <c r="AA25" s="192" t="s">
        <v>333</v>
      </c>
      <c r="AB25" s="195">
        <v>904</v>
      </c>
      <c r="AC25" s="195">
        <v>1675</v>
      </c>
      <c r="AD25" s="107">
        <f t="shared" si="0"/>
        <v>25.2</v>
      </c>
      <c r="AE25" s="107">
        <f t="shared" si="1"/>
        <v>744.3000000000003</v>
      </c>
      <c r="AF25" s="121">
        <f t="shared" si="2"/>
        <v>20.405000000000005</v>
      </c>
      <c r="AG25" s="122">
        <f t="shared" si="3"/>
        <v>20</v>
      </c>
      <c r="AH25" s="121">
        <f t="shared" si="4"/>
        <v>20.243000000000002</v>
      </c>
      <c r="AI25" s="25"/>
      <c r="AJ25" s="25" t="s">
        <v>2</v>
      </c>
      <c r="AK25" s="25">
        <v>50</v>
      </c>
      <c r="AL25" s="25">
        <v>15</v>
      </c>
    </row>
    <row r="26" spans="1:40" s="24" customFormat="1" ht="14.1" customHeight="1">
      <c r="A26" s="196" t="s">
        <v>70</v>
      </c>
      <c r="B26" s="190">
        <v>42811</v>
      </c>
      <c r="C26" s="191" t="s">
        <v>671</v>
      </c>
      <c r="D26" s="191"/>
      <c r="E26" s="191"/>
      <c r="F26" s="191"/>
      <c r="G26" s="192" t="s">
        <v>666</v>
      </c>
      <c r="H26" s="192" t="s">
        <v>672</v>
      </c>
      <c r="I26" s="193">
        <v>10000</v>
      </c>
      <c r="J26" s="190">
        <v>42818</v>
      </c>
      <c r="K26" s="192" t="s">
        <v>60</v>
      </c>
      <c r="L26" s="192" t="s">
        <v>668</v>
      </c>
      <c r="M26" s="192" t="s">
        <v>64</v>
      </c>
      <c r="N26" s="192" t="s">
        <v>673</v>
      </c>
      <c r="O26" s="192"/>
      <c r="P26" s="25"/>
      <c r="Q26" s="194"/>
      <c r="R26" s="194"/>
      <c r="S26" s="190">
        <v>42814</v>
      </c>
      <c r="T26" s="193">
        <v>10010</v>
      </c>
      <c r="U26" s="193"/>
      <c r="V26" s="193"/>
      <c r="W26" s="193"/>
      <c r="X26" s="193"/>
      <c r="Y26" s="193"/>
      <c r="Z26" s="191" t="s">
        <v>35</v>
      </c>
      <c r="AA26" s="192" t="s">
        <v>670</v>
      </c>
      <c r="AB26" s="195">
        <v>502</v>
      </c>
      <c r="AC26" s="195">
        <v>1043</v>
      </c>
      <c r="AD26" s="107">
        <f t="shared" si="0"/>
        <v>215.2</v>
      </c>
      <c r="AE26" s="107">
        <f t="shared" si="1"/>
        <v>959.50000000000023</v>
      </c>
      <c r="AF26" s="121">
        <f t="shared" si="2"/>
        <v>23.991666666666671</v>
      </c>
      <c r="AG26" s="122">
        <f t="shared" si="3"/>
        <v>23</v>
      </c>
      <c r="AH26" s="121">
        <f t="shared" si="4"/>
        <v>23.595000000000002</v>
      </c>
      <c r="AI26" s="25"/>
      <c r="AJ26" s="25" t="s">
        <v>2</v>
      </c>
      <c r="AK26" s="25">
        <v>50</v>
      </c>
      <c r="AL26" s="25">
        <v>15</v>
      </c>
      <c r="AN26" s="24" t="s">
        <v>519</v>
      </c>
    </row>
    <row r="27" spans="1:40" s="24" customFormat="1" ht="14.1" customHeight="1">
      <c r="A27" s="196">
        <v>190</v>
      </c>
      <c r="B27" s="190">
        <v>42811</v>
      </c>
      <c r="C27" s="191" t="s">
        <v>762</v>
      </c>
      <c r="D27" s="191"/>
      <c r="E27" s="191"/>
      <c r="F27" s="191"/>
      <c r="G27" s="192" t="s">
        <v>340</v>
      </c>
      <c r="H27" s="192" t="s">
        <v>763</v>
      </c>
      <c r="I27" s="193">
        <v>2000</v>
      </c>
      <c r="J27" s="190">
        <v>42819</v>
      </c>
      <c r="K27" s="192" t="s">
        <v>764</v>
      </c>
      <c r="L27" s="192" t="s">
        <v>765</v>
      </c>
      <c r="M27" s="192" t="s">
        <v>64</v>
      </c>
      <c r="N27" s="192" t="s">
        <v>766</v>
      </c>
      <c r="O27" s="192"/>
      <c r="P27" s="25"/>
      <c r="Q27" s="194"/>
      <c r="R27" s="194"/>
      <c r="S27" s="190">
        <v>42815</v>
      </c>
      <c r="T27" s="193">
        <v>2055</v>
      </c>
      <c r="U27" s="193"/>
      <c r="V27" s="193"/>
      <c r="W27" s="193"/>
      <c r="X27" s="193"/>
      <c r="Y27" s="193"/>
      <c r="Z27" s="191" t="s">
        <v>12</v>
      </c>
      <c r="AA27" s="192" t="s">
        <v>203</v>
      </c>
      <c r="AB27" s="195">
        <v>508</v>
      </c>
      <c r="AC27" s="195">
        <v>1355</v>
      </c>
      <c r="AD27" s="107">
        <f t="shared" si="0"/>
        <v>56.1</v>
      </c>
      <c r="AE27" s="107">
        <f t="shared" si="1"/>
        <v>1015.6000000000003</v>
      </c>
      <c r="AF27" s="121">
        <f t="shared" si="2"/>
        <v>24.926666666666669</v>
      </c>
      <c r="AG27" s="122">
        <f t="shared" si="3"/>
        <v>24</v>
      </c>
      <c r="AH27" s="121">
        <f t="shared" si="4"/>
        <v>24.556000000000001</v>
      </c>
      <c r="AI27" s="25"/>
      <c r="AJ27" s="25" t="s">
        <v>65</v>
      </c>
      <c r="AK27" s="25">
        <v>50</v>
      </c>
      <c r="AL27" s="25">
        <v>15</v>
      </c>
      <c r="AN27" s="24" t="s">
        <v>521</v>
      </c>
    </row>
    <row r="28" spans="1:40" s="24" customFormat="1" ht="14.1" customHeight="1">
      <c r="A28" s="196" t="s">
        <v>70</v>
      </c>
      <c r="B28" s="190">
        <v>42811</v>
      </c>
      <c r="C28" s="191" t="s">
        <v>692</v>
      </c>
      <c r="D28" s="191"/>
      <c r="E28" s="191"/>
      <c r="F28" s="191"/>
      <c r="G28" s="192" t="s">
        <v>75</v>
      </c>
      <c r="H28" s="192" t="s">
        <v>693</v>
      </c>
      <c r="I28" s="193">
        <v>300</v>
      </c>
      <c r="J28" s="190">
        <v>42819</v>
      </c>
      <c r="K28" s="192" t="s">
        <v>694</v>
      </c>
      <c r="L28" s="192" t="s">
        <v>64</v>
      </c>
      <c r="M28" s="192" t="s">
        <v>88</v>
      </c>
      <c r="N28" s="192" t="s">
        <v>695</v>
      </c>
      <c r="O28" s="192"/>
      <c r="P28" s="25"/>
      <c r="Q28" s="194"/>
      <c r="R28" s="194"/>
      <c r="S28" s="190">
        <v>42816</v>
      </c>
      <c r="T28" s="193">
        <v>326</v>
      </c>
      <c r="U28" s="193"/>
      <c r="V28" s="193"/>
      <c r="W28" s="193"/>
      <c r="X28" s="193"/>
      <c r="Y28" s="193"/>
      <c r="Z28" s="191" t="s">
        <v>35</v>
      </c>
      <c r="AA28" s="192" t="s">
        <v>74</v>
      </c>
      <c r="AB28" s="195">
        <v>475</v>
      </c>
      <c r="AC28" s="195">
        <v>703</v>
      </c>
      <c r="AD28" s="107">
        <f t="shared" si="0"/>
        <v>21.52</v>
      </c>
      <c r="AE28" s="107">
        <f t="shared" si="1"/>
        <v>1037.1200000000003</v>
      </c>
      <c r="AF28" s="121">
        <f t="shared" si="2"/>
        <v>25.285333333333337</v>
      </c>
      <c r="AG28" s="122">
        <f t="shared" si="3"/>
        <v>25</v>
      </c>
      <c r="AH28" s="121">
        <f t="shared" si="4"/>
        <v>25.171200000000002</v>
      </c>
      <c r="AI28" s="25"/>
      <c r="AJ28" s="25" t="s">
        <v>411</v>
      </c>
      <c r="AK28" s="25">
        <v>50</v>
      </c>
      <c r="AL28" s="25">
        <v>15</v>
      </c>
      <c r="AN28" s="24" t="s">
        <v>511</v>
      </c>
    </row>
    <row r="29" spans="1:40" s="24" customFormat="1" ht="14.1" customHeight="1">
      <c r="A29" s="196" t="s">
        <v>70</v>
      </c>
      <c r="B29" s="190">
        <v>42811</v>
      </c>
      <c r="C29" s="191" t="s">
        <v>692</v>
      </c>
      <c r="D29" s="191"/>
      <c r="E29" s="191"/>
      <c r="F29" s="191"/>
      <c r="G29" s="192" t="s">
        <v>75</v>
      </c>
      <c r="H29" s="192" t="s">
        <v>693</v>
      </c>
      <c r="I29" s="193">
        <v>300</v>
      </c>
      <c r="J29" s="190">
        <v>42819</v>
      </c>
      <c r="K29" s="192" t="s">
        <v>694</v>
      </c>
      <c r="L29" s="192" t="s">
        <v>64</v>
      </c>
      <c r="M29" s="192" t="s">
        <v>103</v>
      </c>
      <c r="N29" s="192" t="s">
        <v>695</v>
      </c>
      <c r="O29" s="192"/>
      <c r="P29" s="25"/>
      <c r="Q29" s="194"/>
      <c r="R29" s="194"/>
      <c r="S29" s="190">
        <v>42816</v>
      </c>
      <c r="T29" s="193">
        <v>326</v>
      </c>
      <c r="U29" s="193"/>
      <c r="V29" s="193"/>
      <c r="W29" s="193"/>
      <c r="X29" s="193"/>
      <c r="Y29" s="193"/>
      <c r="Z29" s="191" t="s">
        <v>35</v>
      </c>
      <c r="AA29" s="192" t="s">
        <v>74</v>
      </c>
      <c r="AB29" s="195">
        <v>475</v>
      </c>
      <c r="AC29" s="195">
        <v>703</v>
      </c>
      <c r="AD29" s="107">
        <f t="shared" si="0"/>
        <v>21.52</v>
      </c>
      <c r="AE29" s="107">
        <f t="shared" si="1"/>
        <v>1058.6400000000003</v>
      </c>
      <c r="AF29" s="121">
        <f t="shared" si="2"/>
        <v>25.644000000000005</v>
      </c>
      <c r="AG29" s="122">
        <f t="shared" si="3"/>
        <v>25</v>
      </c>
      <c r="AH29" s="121">
        <f t="shared" si="4"/>
        <v>25.386400000000002</v>
      </c>
      <c r="AI29" s="25"/>
      <c r="AJ29" s="25" t="s">
        <v>411</v>
      </c>
      <c r="AK29" s="25">
        <v>50</v>
      </c>
      <c r="AL29" s="25">
        <v>15</v>
      </c>
      <c r="AN29" s="24" t="s">
        <v>511</v>
      </c>
    </row>
    <row r="30" spans="1:40" s="24" customFormat="1" ht="14.1" customHeight="1">
      <c r="A30" s="196">
        <v>220</v>
      </c>
      <c r="B30" s="190">
        <v>42811</v>
      </c>
      <c r="C30" s="191" t="s">
        <v>705</v>
      </c>
      <c r="D30" s="191"/>
      <c r="E30" s="191"/>
      <c r="F30" s="191"/>
      <c r="G30" s="192" t="s">
        <v>368</v>
      </c>
      <c r="H30" s="192" t="s">
        <v>706</v>
      </c>
      <c r="I30" s="193">
        <v>500</v>
      </c>
      <c r="J30" s="190">
        <v>42819</v>
      </c>
      <c r="K30" s="192" t="s">
        <v>369</v>
      </c>
      <c r="L30" s="192" t="s">
        <v>64</v>
      </c>
      <c r="M30" s="192" t="s">
        <v>64</v>
      </c>
      <c r="N30" s="192" t="s">
        <v>707</v>
      </c>
      <c r="O30" s="192"/>
      <c r="P30" s="25"/>
      <c r="Q30" s="194"/>
      <c r="R30" s="194"/>
      <c r="S30" s="190">
        <v>42816</v>
      </c>
      <c r="T30" s="193">
        <v>525</v>
      </c>
      <c r="U30" s="193"/>
      <c r="V30" s="193"/>
      <c r="W30" s="193"/>
      <c r="X30" s="193"/>
      <c r="Y30" s="193"/>
      <c r="Z30" s="191" t="s">
        <v>12</v>
      </c>
      <c r="AA30" s="192" t="s">
        <v>708</v>
      </c>
      <c r="AB30" s="195">
        <v>428</v>
      </c>
      <c r="AC30" s="195">
        <v>1361</v>
      </c>
      <c r="AD30" s="107">
        <f t="shared" si="0"/>
        <v>25.5</v>
      </c>
      <c r="AE30" s="107">
        <f t="shared" si="1"/>
        <v>1084.1400000000003</v>
      </c>
      <c r="AF30" s="121">
        <f t="shared" si="2"/>
        <v>26.069000000000006</v>
      </c>
      <c r="AG30" s="122">
        <f t="shared" si="3"/>
        <v>26</v>
      </c>
      <c r="AH30" s="121">
        <f t="shared" si="4"/>
        <v>26.041400000000003</v>
      </c>
      <c r="AI30" s="25"/>
      <c r="AJ30" s="25" t="s">
        <v>65</v>
      </c>
      <c r="AK30" s="25">
        <v>50</v>
      </c>
      <c r="AL30" s="25">
        <v>15</v>
      </c>
    </row>
    <row r="31" spans="1:40" s="24" customFormat="1" ht="14.1" customHeight="1">
      <c r="A31" s="196">
        <v>230</v>
      </c>
      <c r="B31" s="190">
        <v>42811</v>
      </c>
      <c r="C31" s="191" t="s">
        <v>720</v>
      </c>
      <c r="D31" s="191"/>
      <c r="E31" s="191"/>
      <c r="F31" s="191"/>
      <c r="G31" s="192" t="s">
        <v>372</v>
      </c>
      <c r="H31" s="192" t="s">
        <v>374</v>
      </c>
      <c r="I31" s="193">
        <v>2000</v>
      </c>
      <c r="J31" s="190">
        <v>42818</v>
      </c>
      <c r="K31" s="192" t="s">
        <v>375</v>
      </c>
      <c r="L31" s="192" t="s">
        <v>64</v>
      </c>
      <c r="M31" s="192" t="s">
        <v>64</v>
      </c>
      <c r="N31" s="192" t="s">
        <v>376</v>
      </c>
      <c r="O31" s="192"/>
      <c r="P31" s="25"/>
      <c r="Q31" s="194"/>
      <c r="R31" s="194"/>
      <c r="S31" s="190">
        <v>42815</v>
      </c>
      <c r="T31" s="193">
        <v>1010</v>
      </c>
      <c r="U31" s="193"/>
      <c r="V31" s="193"/>
      <c r="W31" s="193"/>
      <c r="X31" s="193"/>
      <c r="Y31" s="193"/>
      <c r="Z31" s="191" t="s">
        <v>11</v>
      </c>
      <c r="AA31" s="192" t="s">
        <v>373</v>
      </c>
      <c r="AB31" s="195">
        <v>666</v>
      </c>
      <c r="AC31" s="195">
        <v>784</v>
      </c>
      <c r="AD31" s="107">
        <f t="shared" si="0"/>
        <v>35.200000000000003</v>
      </c>
      <c r="AE31" s="107">
        <f t="shared" si="1"/>
        <v>1119.3400000000004</v>
      </c>
      <c r="AF31" s="121">
        <f t="shared" si="2"/>
        <v>26.655666666666672</v>
      </c>
      <c r="AG31" s="122">
        <f t="shared" si="3"/>
        <v>26</v>
      </c>
      <c r="AH31" s="121">
        <f t="shared" si="4"/>
        <v>26.393400000000003</v>
      </c>
      <c r="AI31" s="25"/>
      <c r="AJ31" s="25" t="s">
        <v>253</v>
      </c>
      <c r="AK31" s="25">
        <v>50</v>
      </c>
      <c r="AL31" s="25">
        <v>15</v>
      </c>
      <c r="AN31" s="24" t="s">
        <v>511</v>
      </c>
    </row>
    <row r="32" spans="1:40" s="24" customFormat="1" ht="14.1" customHeight="1">
      <c r="A32" s="196">
        <v>240</v>
      </c>
      <c r="B32" s="190">
        <v>42811</v>
      </c>
      <c r="C32" s="191" t="s">
        <v>719</v>
      </c>
      <c r="D32" s="191"/>
      <c r="E32" s="191"/>
      <c r="F32" s="191"/>
      <c r="G32" s="192" t="s">
        <v>372</v>
      </c>
      <c r="H32" s="192" t="s">
        <v>374</v>
      </c>
      <c r="I32" s="193">
        <v>2000</v>
      </c>
      <c r="J32" s="190">
        <v>42819</v>
      </c>
      <c r="K32" s="192" t="s">
        <v>375</v>
      </c>
      <c r="L32" s="192" t="s">
        <v>64</v>
      </c>
      <c r="M32" s="192" t="s">
        <v>64</v>
      </c>
      <c r="N32" s="192" t="s">
        <v>376</v>
      </c>
      <c r="O32" s="192"/>
      <c r="P32" s="25"/>
      <c r="Q32" s="194"/>
      <c r="R32" s="194"/>
      <c r="S32" s="190">
        <v>42815</v>
      </c>
      <c r="T32" s="193">
        <v>1010</v>
      </c>
      <c r="U32" s="193"/>
      <c r="V32" s="193"/>
      <c r="W32" s="193"/>
      <c r="X32" s="193"/>
      <c r="Y32" s="193"/>
      <c r="Z32" s="191" t="s">
        <v>11</v>
      </c>
      <c r="AA32" s="192" t="s">
        <v>373</v>
      </c>
      <c r="AB32" s="195">
        <v>666</v>
      </c>
      <c r="AC32" s="195">
        <v>784</v>
      </c>
      <c r="AD32" s="107">
        <f t="shared" si="0"/>
        <v>35.200000000000003</v>
      </c>
      <c r="AE32" s="107">
        <f t="shared" si="1"/>
        <v>1154.5400000000004</v>
      </c>
      <c r="AF32" s="121">
        <f t="shared" si="2"/>
        <v>27.242333333333342</v>
      </c>
      <c r="AG32" s="122">
        <f t="shared" si="3"/>
        <v>27</v>
      </c>
      <c r="AH32" s="121">
        <f t="shared" si="4"/>
        <v>27.145400000000006</v>
      </c>
      <c r="AI32" s="25"/>
      <c r="AJ32" s="25" t="s">
        <v>253</v>
      </c>
      <c r="AK32" s="25">
        <v>50</v>
      </c>
      <c r="AL32" s="25">
        <v>15</v>
      </c>
      <c r="AN32" s="24" t="s">
        <v>511</v>
      </c>
    </row>
    <row r="33" spans="1:184" s="24" customFormat="1" ht="14.1" customHeight="1">
      <c r="A33" s="196">
        <v>250</v>
      </c>
      <c r="B33" s="166">
        <v>42793</v>
      </c>
      <c r="C33" s="165" t="s">
        <v>328</v>
      </c>
      <c r="D33" s="165"/>
      <c r="E33" s="165"/>
      <c r="F33" s="165"/>
      <c r="G33" s="164" t="s">
        <v>313</v>
      </c>
      <c r="H33" s="164" t="s">
        <v>314</v>
      </c>
      <c r="I33" s="163">
        <v>3000</v>
      </c>
      <c r="J33" s="166">
        <v>42819</v>
      </c>
      <c r="K33" s="164" t="s">
        <v>315</v>
      </c>
      <c r="L33" s="164" t="s">
        <v>316</v>
      </c>
      <c r="M33" s="164" t="s">
        <v>64</v>
      </c>
      <c r="N33" s="164" t="s">
        <v>317</v>
      </c>
      <c r="O33" s="164"/>
      <c r="P33" s="25"/>
      <c r="Q33" s="162"/>
      <c r="R33" s="162"/>
      <c r="S33" s="166">
        <v>42816</v>
      </c>
      <c r="T33" s="163">
        <v>3160</v>
      </c>
      <c r="U33" s="163"/>
      <c r="V33" s="163"/>
      <c r="W33" s="163"/>
      <c r="X33" s="163"/>
      <c r="Y33" s="163"/>
      <c r="Z33" s="165" t="s">
        <v>35</v>
      </c>
      <c r="AA33" s="164" t="s">
        <v>111</v>
      </c>
      <c r="AB33" s="161">
        <v>633</v>
      </c>
      <c r="AC33" s="161">
        <v>2123</v>
      </c>
      <c r="AD33" s="107">
        <f t="shared" si="0"/>
        <v>78.2</v>
      </c>
      <c r="AE33" s="107">
        <f t="shared" si="1"/>
        <v>1232.7400000000005</v>
      </c>
      <c r="AF33" s="121">
        <f t="shared" si="2"/>
        <v>28.545666666666673</v>
      </c>
      <c r="AG33" s="122">
        <f t="shared" si="3"/>
        <v>28</v>
      </c>
      <c r="AH33" s="121">
        <f t="shared" si="4"/>
        <v>28.327400000000004</v>
      </c>
      <c r="AI33" s="25"/>
      <c r="AJ33" s="25" t="s">
        <v>2</v>
      </c>
      <c r="AK33" s="25">
        <v>50</v>
      </c>
      <c r="AL33" s="25">
        <v>15</v>
      </c>
    </row>
    <row r="34" spans="1:184" s="24" customFormat="1" ht="14.1" customHeight="1">
      <c r="A34" s="196">
        <v>260</v>
      </c>
      <c r="B34" s="190">
        <v>42812</v>
      </c>
      <c r="C34" s="191" t="s">
        <v>737</v>
      </c>
      <c r="D34" s="191"/>
      <c r="E34" s="191"/>
      <c r="F34" s="191"/>
      <c r="G34" s="192" t="s">
        <v>383</v>
      </c>
      <c r="H34" s="192" t="s">
        <v>738</v>
      </c>
      <c r="I34" s="193">
        <v>300</v>
      </c>
      <c r="J34" s="190">
        <v>42819</v>
      </c>
      <c r="K34" s="192" t="s">
        <v>10</v>
      </c>
      <c r="L34" s="192" t="s">
        <v>64</v>
      </c>
      <c r="M34" s="192" t="s">
        <v>64</v>
      </c>
      <c r="N34" s="192" t="s">
        <v>739</v>
      </c>
      <c r="O34" s="192"/>
      <c r="P34" s="25"/>
      <c r="Q34" s="194"/>
      <c r="R34" s="194"/>
      <c r="S34" s="190">
        <v>42815</v>
      </c>
      <c r="T34" s="193">
        <v>310</v>
      </c>
      <c r="U34" s="193"/>
      <c r="V34" s="193"/>
      <c r="W34" s="193"/>
      <c r="X34" s="193"/>
      <c r="Y34" s="193"/>
      <c r="Z34" s="191" t="s">
        <v>12</v>
      </c>
      <c r="AA34" s="192" t="s">
        <v>740</v>
      </c>
      <c r="AB34" s="195">
        <v>964</v>
      </c>
      <c r="AC34" s="195">
        <v>2201</v>
      </c>
      <c r="AD34" s="107">
        <f t="shared" si="0"/>
        <v>21.2</v>
      </c>
      <c r="AE34" s="107">
        <f t="shared" si="1"/>
        <v>1253.9400000000005</v>
      </c>
      <c r="AF34" s="121">
        <f t="shared" si="2"/>
        <v>28.899000000000008</v>
      </c>
      <c r="AG34" s="122">
        <f t="shared" si="3"/>
        <v>28</v>
      </c>
      <c r="AH34" s="121">
        <f t="shared" si="4"/>
        <v>28.539400000000004</v>
      </c>
      <c r="AI34" s="25"/>
      <c r="AJ34" s="25" t="s">
        <v>2</v>
      </c>
      <c r="AK34" s="25">
        <v>50</v>
      </c>
      <c r="AL34" s="25">
        <v>15</v>
      </c>
      <c r="AN34" s="24" t="s">
        <v>577</v>
      </c>
    </row>
    <row r="35" spans="1:184" s="24" customFormat="1" ht="14.1" customHeight="1">
      <c r="A35" s="31" t="s">
        <v>70</v>
      </c>
      <c r="B35" s="27">
        <v>42809</v>
      </c>
      <c r="C35" s="28" t="s">
        <v>627</v>
      </c>
      <c r="D35" s="28"/>
      <c r="E35" s="28"/>
      <c r="F35" s="28"/>
      <c r="G35" s="29" t="s">
        <v>63</v>
      </c>
      <c r="H35" s="29" t="s">
        <v>628</v>
      </c>
      <c r="I35" s="32">
        <v>5</v>
      </c>
      <c r="J35" s="27">
        <v>42818</v>
      </c>
      <c r="K35" s="29" t="s">
        <v>94</v>
      </c>
      <c r="L35" s="29" t="s">
        <v>64</v>
      </c>
      <c r="M35" s="29" t="s">
        <v>64</v>
      </c>
      <c r="N35" s="29" t="s">
        <v>629</v>
      </c>
      <c r="O35" s="29"/>
      <c r="P35" s="25"/>
      <c r="Q35" s="30"/>
      <c r="R35" s="30"/>
      <c r="S35" s="27">
        <v>42814</v>
      </c>
      <c r="T35" s="32">
        <v>30</v>
      </c>
      <c r="U35" s="32"/>
      <c r="V35" s="32"/>
      <c r="W35" s="32"/>
      <c r="X35" s="32"/>
      <c r="Y35" s="32"/>
      <c r="Z35" s="28" t="s">
        <v>11</v>
      </c>
      <c r="AA35" s="29" t="s">
        <v>81</v>
      </c>
      <c r="AB35" s="33">
        <v>329</v>
      </c>
      <c r="AC35" s="33">
        <v>1419</v>
      </c>
      <c r="AD35" s="107">
        <f t="shared" si="0"/>
        <v>15.6</v>
      </c>
      <c r="AE35" s="107">
        <f t="shared" si="1"/>
        <v>1269.5400000000004</v>
      </c>
      <c r="AF35" s="121">
        <f t="shared" si="2"/>
        <v>29.159000000000006</v>
      </c>
      <c r="AG35" s="122">
        <f t="shared" si="3"/>
        <v>29</v>
      </c>
      <c r="AH35" s="121">
        <f t="shared" si="4"/>
        <v>29.095400000000005</v>
      </c>
      <c r="AI35" s="25"/>
      <c r="AJ35" s="13" t="s">
        <v>65</v>
      </c>
      <c r="AK35" s="25">
        <v>50</v>
      </c>
      <c r="AL35" s="25">
        <v>15</v>
      </c>
    </row>
    <row r="36" spans="1:184" s="24" customFormat="1" ht="14.1" customHeight="1">
      <c r="A36" s="31" t="s">
        <v>70</v>
      </c>
      <c r="B36" s="27">
        <v>42809</v>
      </c>
      <c r="C36" s="28" t="s">
        <v>621</v>
      </c>
      <c r="D36" s="28"/>
      <c r="E36" s="28"/>
      <c r="F36" s="28"/>
      <c r="G36" s="29" t="s">
        <v>63</v>
      </c>
      <c r="H36" s="29" t="s">
        <v>622</v>
      </c>
      <c r="I36" s="32">
        <v>5</v>
      </c>
      <c r="J36" s="27">
        <v>42818</v>
      </c>
      <c r="K36" s="29" t="s">
        <v>10</v>
      </c>
      <c r="L36" s="29" t="s">
        <v>64</v>
      </c>
      <c r="M36" s="29" t="s">
        <v>64</v>
      </c>
      <c r="N36" s="29" t="s">
        <v>623</v>
      </c>
      <c r="O36" s="29"/>
      <c r="P36" s="25"/>
      <c r="Q36" s="30"/>
      <c r="R36" s="30"/>
      <c r="S36" s="27">
        <v>42814</v>
      </c>
      <c r="T36" s="32">
        <v>30</v>
      </c>
      <c r="U36" s="32"/>
      <c r="V36" s="32"/>
      <c r="W36" s="32"/>
      <c r="X36" s="32"/>
      <c r="Y36" s="32"/>
      <c r="Z36" s="28" t="s">
        <v>11</v>
      </c>
      <c r="AA36" s="29" t="s">
        <v>81</v>
      </c>
      <c r="AB36" s="33">
        <v>311</v>
      </c>
      <c r="AC36" s="33">
        <v>1370</v>
      </c>
      <c r="AD36" s="107">
        <f t="shared" si="0"/>
        <v>15.6</v>
      </c>
      <c r="AE36" s="107">
        <f t="shared" si="1"/>
        <v>1285.1400000000003</v>
      </c>
      <c r="AF36" s="121">
        <f t="shared" si="2"/>
        <v>29.419000000000004</v>
      </c>
      <c r="AG36" s="122">
        <f t="shared" si="3"/>
        <v>29</v>
      </c>
      <c r="AH36" s="121">
        <f t="shared" si="4"/>
        <v>29.251400000000004</v>
      </c>
      <c r="AI36" s="25"/>
      <c r="AJ36" s="13" t="s">
        <v>65</v>
      </c>
      <c r="AK36" s="25">
        <v>50</v>
      </c>
      <c r="AL36" s="25">
        <v>15</v>
      </c>
    </row>
    <row r="37" spans="1:184" s="24" customFormat="1" ht="14.1" customHeight="1">
      <c r="A37" s="31" t="s">
        <v>70</v>
      </c>
      <c r="B37" s="27">
        <v>42809</v>
      </c>
      <c r="C37" s="28" t="s">
        <v>624</v>
      </c>
      <c r="D37" s="28"/>
      <c r="E37" s="28"/>
      <c r="F37" s="28"/>
      <c r="G37" s="29" t="s">
        <v>63</v>
      </c>
      <c r="H37" s="29" t="s">
        <v>625</v>
      </c>
      <c r="I37" s="32">
        <v>5</v>
      </c>
      <c r="J37" s="27">
        <v>42818</v>
      </c>
      <c r="K37" s="29" t="s">
        <v>10</v>
      </c>
      <c r="L37" s="29" t="s">
        <v>64</v>
      </c>
      <c r="M37" s="29" t="s">
        <v>64</v>
      </c>
      <c r="N37" s="29" t="s">
        <v>626</v>
      </c>
      <c r="O37" s="29"/>
      <c r="P37" s="25"/>
      <c r="Q37" s="30"/>
      <c r="R37" s="30"/>
      <c r="S37" s="27">
        <v>42814</v>
      </c>
      <c r="T37" s="32">
        <v>15</v>
      </c>
      <c r="U37" s="32"/>
      <c r="V37" s="32"/>
      <c r="W37" s="32"/>
      <c r="X37" s="32"/>
      <c r="Y37" s="32"/>
      <c r="Z37" s="28" t="s">
        <v>11</v>
      </c>
      <c r="AA37" s="29" t="s">
        <v>81</v>
      </c>
      <c r="AB37" s="33">
        <v>329</v>
      </c>
      <c r="AC37" s="33">
        <v>1587</v>
      </c>
      <c r="AD37" s="107">
        <f t="shared" si="0"/>
        <v>15.3</v>
      </c>
      <c r="AE37" s="107">
        <f t="shared" si="1"/>
        <v>1300.4400000000003</v>
      </c>
      <c r="AF37" s="121">
        <f t="shared" si="2"/>
        <v>29.674000000000003</v>
      </c>
      <c r="AG37" s="122">
        <f t="shared" si="3"/>
        <v>29</v>
      </c>
      <c r="AH37" s="121">
        <f t="shared" si="4"/>
        <v>29.404400000000003</v>
      </c>
      <c r="AI37" s="25"/>
      <c r="AJ37" s="13" t="s">
        <v>2</v>
      </c>
      <c r="AK37" s="25">
        <v>50</v>
      </c>
      <c r="AL37" s="25">
        <v>15</v>
      </c>
    </row>
    <row r="38" spans="1:184" s="24" customFormat="1" ht="14.1" customHeight="1">
      <c r="A38" s="31" t="s">
        <v>70</v>
      </c>
      <c r="B38" s="27">
        <v>42809</v>
      </c>
      <c r="C38" s="28" t="s">
        <v>630</v>
      </c>
      <c r="D38" s="28"/>
      <c r="E38" s="28"/>
      <c r="F38" s="28"/>
      <c r="G38" s="29" t="s">
        <v>63</v>
      </c>
      <c r="H38" s="29" t="s">
        <v>631</v>
      </c>
      <c r="I38" s="32">
        <v>5</v>
      </c>
      <c r="J38" s="27">
        <v>42818</v>
      </c>
      <c r="K38" s="29" t="s">
        <v>10</v>
      </c>
      <c r="L38" s="29" t="s">
        <v>64</v>
      </c>
      <c r="M38" s="29" t="s">
        <v>64</v>
      </c>
      <c r="N38" s="29" t="s">
        <v>632</v>
      </c>
      <c r="O38" s="29"/>
      <c r="P38" s="25"/>
      <c r="Q38" s="30"/>
      <c r="R38" s="30"/>
      <c r="S38" s="27">
        <v>42814</v>
      </c>
      <c r="T38" s="32">
        <v>15</v>
      </c>
      <c r="U38" s="32"/>
      <c r="V38" s="32"/>
      <c r="W38" s="32"/>
      <c r="X38" s="32"/>
      <c r="Y38" s="32"/>
      <c r="Z38" s="28" t="s">
        <v>11</v>
      </c>
      <c r="AA38" s="29" t="s">
        <v>81</v>
      </c>
      <c r="AB38" s="33">
        <v>311</v>
      </c>
      <c r="AC38" s="33">
        <v>1487</v>
      </c>
      <c r="AD38" s="107">
        <f t="shared" si="0"/>
        <v>15.3</v>
      </c>
      <c r="AE38" s="107">
        <f t="shared" si="1"/>
        <v>1315.7400000000002</v>
      </c>
      <c r="AF38" s="121">
        <f t="shared" si="2"/>
        <v>29.929000000000006</v>
      </c>
      <c r="AG38" s="122">
        <f t="shared" si="3"/>
        <v>29</v>
      </c>
      <c r="AH38" s="121">
        <f t="shared" si="4"/>
        <v>29.557400000000005</v>
      </c>
      <c r="AI38" s="25"/>
      <c r="AJ38" s="13" t="s">
        <v>2</v>
      </c>
      <c r="AK38" s="25">
        <v>50</v>
      </c>
      <c r="AL38" s="25">
        <v>15</v>
      </c>
    </row>
    <row r="39" spans="1:184" s="24" customFormat="1" ht="14.1" customHeight="1">
      <c r="A39" s="196" t="s">
        <v>70</v>
      </c>
      <c r="B39" s="190">
        <v>42812</v>
      </c>
      <c r="C39" s="191" t="s">
        <v>779</v>
      </c>
      <c r="D39" s="191"/>
      <c r="E39" s="191"/>
      <c r="F39" s="191"/>
      <c r="G39" s="192" t="s">
        <v>63</v>
      </c>
      <c r="H39" s="192" t="s">
        <v>780</v>
      </c>
      <c r="I39" s="193">
        <v>5</v>
      </c>
      <c r="J39" s="190">
        <v>42818</v>
      </c>
      <c r="K39" s="192" t="s">
        <v>100</v>
      </c>
      <c r="L39" s="192" t="s">
        <v>64</v>
      </c>
      <c r="M39" s="192" t="s">
        <v>64</v>
      </c>
      <c r="N39" s="192" t="s">
        <v>781</v>
      </c>
      <c r="O39" s="192"/>
      <c r="P39" s="25"/>
      <c r="Q39" s="194"/>
      <c r="R39" s="194"/>
      <c r="S39" s="190">
        <v>42816</v>
      </c>
      <c r="T39" s="193">
        <v>10</v>
      </c>
      <c r="U39" s="193"/>
      <c r="V39" s="193"/>
      <c r="W39" s="193"/>
      <c r="X39" s="193"/>
      <c r="Y39" s="193"/>
      <c r="Z39" s="191" t="s">
        <v>11</v>
      </c>
      <c r="AA39" s="192" t="s">
        <v>81</v>
      </c>
      <c r="AB39" s="195">
        <v>554</v>
      </c>
      <c r="AC39" s="195">
        <v>1615</v>
      </c>
      <c r="AD39" s="107">
        <f t="shared" si="0"/>
        <v>15.2</v>
      </c>
      <c r="AE39" s="107">
        <f t="shared" si="1"/>
        <v>1330.9400000000003</v>
      </c>
      <c r="AF39" s="121">
        <f t="shared" si="2"/>
        <v>30.182333333333339</v>
      </c>
      <c r="AG39" s="122">
        <f t="shared" si="3"/>
        <v>30</v>
      </c>
      <c r="AH39" s="121">
        <f t="shared" si="4"/>
        <v>30.109400000000004</v>
      </c>
      <c r="AI39" s="25"/>
      <c r="AJ39" s="25" t="s">
        <v>2</v>
      </c>
      <c r="AK39" s="25">
        <v>50</v>
      </c>
      <c r="AL39" s="25">
        <v>15</v>
      </c>
    </row>
    <row r="40" spans="1:184" s="24" customFormat="1" ht="14.1" customHeight="1">
      <c r="A40" s="196" t="s">
        <v>70</v>
      </c>
      <c r="B40" s="190">
        <v>42812</v>
      </c>
      <c r="C40" s="191" t="s">
        <v>782</v>
      </c>
      <c r="D40" s="191"/>
      <c r="E40" s="191"/>
      <c r="F40" s="191"/>
      <c r="G40" s="192" t="s">
        <v>63</v>
      </c>
      <c r="H40" s="192" t="s">
        <v>783</v>
      </c>
      <c r="I40" s="193">
        <v>5</v>
      </c>
      <c r="J40" s="190">
        <v>42818</v>
      </c>
      <c r="K40" s="192" t="s">
        <v>100</v>
      </c>
      <c r="L40" s="192" t="s">
        <v>64</v>
      </c>
      <c r="M40" s="192" t="s">
        <v>64</v>
      </c>
      <c r="N40" s="192" t="s">
        <v>784</v>
      </c>
      <c r="O40" s="192"/>
      <c r="P40" s="25"/>
      <c r="Q40" s="194"/>
      <c r="R40" s="194"/>
      <c r="S40" s="190">
        <v>42816</v>
      </c>
      <c r="T40" s="193">
        <v>10</v>
      </c>
      <c r="U40" s="193"/>
      <c r="V40" s="193"/>
      <c r="W40" s="193"/>
      <c r="X40" s="193"/>
      <c r="Y40" s="193"/>
      <c r="Z40" s="191" t="s">
        <v>11</v>
      </c>
      <c r="AA40" s="192" t="s">
        <v>81</v>
      </c>
      <c r="AB40" s="195">
        <v>595</v>
      </c>
      <c r="AC40" s="195">
        <v>1781</v>
      </c>
      <c r="AD40" s="107">
        <f t="shared" si="0"/>
        <v>15.2</v>
      </c>
      <c r="AE40" s="107">
        <f t="shared" si="1"/>
        <v>1346.1400000000003</v>
      </c>
      <c r="AF40" s="121">
        <f t="shared" si="2"/>
        <v>30.435666666666673</v>
      </c>
      <c r="AG40" s="122">
        <f t="shared" si="3"/>
        <v>30</v>
      </c>
      <c r="AH40" s="121">
        <f t="shared" si="4"/>
        <v>30.261400000000005</v>
      </c>
      <c r="AI40" s="25"/>
      <c r="AJ40" s="25" t="s">
        <v>2</v>
      </c>
      <c r="AK40" s="25">
        <v>50</v>
      </c>
      <c r="AL40" s="25">
        <v>15</v>
      </c>
    </row>
    <row r="41" spans="1:184" s="24" customFormat="1" ht="14.1" customHeight="1">
      <c r="A41" s="196" t="s">
        <v>70</v>
      </c>
      <c r="B41" s="190">
        <v>42812</v>
      </c>
      <c r="C41" s="191" t="s">
        <v>785</v>
      </c>
      <c r="D41" s="191"/>
      <c r="E41" s="191"/>
      <c r="F41" s="191"/>
      <c r="G41" s="192" t="s">
        <v>63</v>
      </c>
      <c r="H41" s="192" t="s">
        <v>395</v>
      </c>
      <c r="I41" s="193">
        <v>5</v>
      </c>
      <c r="J41" s="190">
        <v>42818</v>
      </c>
      <c r="K41" s="192" t="s">
        <v>94</v>
      </c>
      <c r="L41" s="192" t="s">
        <v>64</v>
      </c>
      <c r="M41" s="192" t="s">
        <v>64</v>
      </c>
      <c r="N41" s="192" t="s">
        <v>396</v>
      </c>
      <c r="O41" s="192"/>
      <c r="P41" s="25"/>
      <c r="Q41" s="194"/>
      <c r="R41" s="194"/>
      <c r="S41" s="190">
        <v>42816</v>
      </c>
      <c r="T41" s="193">
        <v>10</v>
      </c>
      <c r="U41" s="193"/>
      <c r="V41" s="193"/>
      <c r="W41" s="193"/>
      <c r="X41" s="193"/>
      <c r="Y41" s="193"/>
      <c r="Z41" s="191" t="s">
        <v>12</v>
      </c>
      <c r="AA41" s="192" t="s">
        <v>397</v>
      </c>
      <c r="AB41" s="195">
        <v>476</v>
      </c>
      <c r="AC41" s="195">
        <v>1909</v>
      </c>
      <c r="AD41" s="107">
        <f t="shared" si="0"/>
        <v>15.2</v>
      </c>
      <c r="AE41" s="107">
        <f t="shared" si="1"/>
        <v>1361.3400000000004</v>
      </c>
      <c r="AF41" s="121">
        <f t="shared" si="2"/>
        <v>30.689000000000007</v>
      </c>
      <c r="AG41" s="122">
        <f t="shared" si="3"/>
        <v>30</v>
      </c>
      <c r="AH41" s="121">
        <f t="shared" si="4"/>
        <v>30.413400000000003</v>
      </c>
      <c r="AI41" s="25"/>
      <c r="AJ41" s="25" t="s">
        <v>2</v>
      </c>
      <c r="AK41" s="25">
        <v>50</v>
      </c>
      <c r="AL41" s="25">
        <v>15</v>
      </c>
    </row>
    <row r="42" spans="1:184" s="24" customFormat="1" ht="14.1" customHeight="1">
      <c r="A42" s="196" t="s">
        <v>70</v>
      </c>
      <c r="B42" s="190">
        <v>42812</v>
      </c>
      <c r="C42" s="191" t="s">
        <v>786</v>
      </c>
      <c r="D42" s="191"/>
      <c r="E42" s="191"/>
      <c r="F42" s="191"/>
      <c r="G42" s="192" t="s">
        <v>63</v>
      </c>
      <c r="H42" s="192" t="s">
        <v>398</v>
      </c>
      <c r="I42" s="193">
        <v>5</v>
      </c>
      <c r="J42" s="190">
        <v>42818</v>
      </c>
      <c r="K42" s="192" t="s">
        <v>94</v>
      </c>
      <c r="L42" s="192" t="s">
        <v>64</v>
      </c>
      <c r="M42" s="192" t="s">
        <v>64</v>
      </c>
      <c r="N42" s="192" t="s">
        <v>399</v>
      </c>
      <c r="O42" s="192"/>
      <c r="P42" s="25"/>
      <c r="Q42" s="194"/>
      <c r="R42" s="194"/>
      <c r="S42" s="190">
        <v>42816</v>
      </c>
      <c r="T42" s="193">
        <v>10</v>
      </c>
      <c r="U42" s="193"/>
      <c r="V42" s="193"/>
      <c r="W42" s="193"/>
      <c r="X42" s="193"/>
      <c r="Y42" s="193"/>
      <c r="Z42" s="191" t="s">
        <v>12</v>
      </c>
      <c r="AA42" s="192" t="s">
        <v>397</v>
      </c>
      <c r="AB42" s="195">
        <v>608</v>
      </c>
      <c r="AC42" s="195">
        <v>2313</v>
      </c>
      <c r="AD42" s="107">
        <f t="shared" si="0"/>
        <v>15.2</v>
      </c>
      <c r="AE42" s="107">
        <f t="shared" si="1"/>
        <v>1376.5400000000004</v>
      </c>
      <c r="AF42" s="121">
        <f t="shared" si="2"/>
        <v>30.942333333333341</v>
      </c>
      <c r="AG42" s="122">
        <f t="shared" si="3"/>
        <v>30</v>
      </c>
      <c r="AH42" s="121">
        <f t="shared" si="4"/>
        <v>30.565400000000004</v>
      </c>
      <c r="AI42" s="25"/>
      <c r="AJ42" s="25" t="s">
        <v>2</v>
      </c>
      <c r="AK42" s="25">
        <v>50</v>
      </c>
      <c r="AL42" s="25">
        <v>15</v>
      </c>
    </row>
    <row r="43" spans="1:184" s="24" customFormat="1" ht="14.1" customHeight="1">
      <c r="A43" s="31">
        <v>350</v>
      </c>
      <c r="B43" s="27">
        <v>42809</v>
      </c>
      <c r="C43" s="28" t="s">
        <v>640</v>
      </c>
      <c r="D43" s="28"/>
      <c r="E43" s="28"/>
      <c r="F43" s="28"/>
      <c r="G43" s="29" t="s">
        <v>63</v>
      </c>
      <c r="H43" s="29" t="s">
        <v>641</v>
      </c>
      <c r="I43" s="32">
        <v>200</v>
      </c>
      <c r="J43" s="27">
        <v>42818</v>
      </c>
      <c r="K43" s="29" t="s">
        <v>642</v>
      </c>
      <c r="L43" s="29" t="s">
        <v>64</v>
      </c>
      <c r="M43" s="29" t="s">
        <v>64</v>
      </c>
      <c r="N43" s="29" t="s">
        <v>643</v>
      </c>
      <c r="O43" s="29"/>
      <c r="P43" s="25"/>
      <c r="Q43" s="30"/>
      <c r="R43" s="30"/>
      <c r="S43" s="27">
        <v>42814</v>
      </c>
      <c r="T43" s="32">
        <v>210</v>
      </c>
      <c r="U43" s="32"/>
      <c r="V43" s="32"/>
      <c r="W43" s="32"/>
      <c r="X43" s="32"/>
      <c r="Y43" s="32"/>
      <c r="Z43" s="28" t="s">
        <v>11</v>
      </c>
      <c r="AA43" s="29" t="s">
        <v>285</v>
      </c>
      <c r="AB43" s="33">
        <v>357</v>
      </c>
      <c r="AC43" s="33">
        <v>1643</v>
      </c>
      <c r="AD43" s="107">
        <f t="shared" si="0"/>
        <v>19.2</v>
      </c>
      <c r="AE43" s="107">
        <f t="shared" si="1"/>
        <v>1395.7400000000005</v>
      </c>
      <c r="AF43" s="121">
        <f t="shared" si="2"/>
        <v>31.262333333333341</v>
      </c>
      <c r="AG43" s="122">
        <f t="shared" si="3"/>
        <v>31</v>
      </c>
      <c r="AH43" s="121">
        <f t="shared" si="4"/>
        <v>31.157400000000006</v>
      </c>
      <c r="AI43" s="25"/>
      <c r="AJ43" s="13" t="s">
        <v>394</v>
      </c>
      <c r="AK43" s="25">
        <v>50</v>
      </c>
      <c r="AL43" s="25">
        <v>15</v>
      </c>
    </row>
    <row r="44" spans="1:184" s="9" customFormat="1" ht="12.75" customHeight="1">
      <c r="A44" s="3"/>
      <c r="B44" s="4"/>
      <c r="C44" s="14"/>
      <c r="D44" s="5"/>
      <c r="E44" s="3"/>
      <c r="F44" s="3"/>
      <c r="G44" s="1"/>
      <c r="H44" s="1"/>
      <c r="I44" s="3">
        <f>SUM(I8:I43)</f>
        <v>41950</v>
      </c>
      <c r="J44" s="4"/>
      <c r="K44" s="1"/>
      <c r="L44" s="1"/>
      <c r="M44" s="1"/>
      <c r="N44" s="14"/>
      <c r="O44" s="1"/>
      <c r="P44" s="1"/>
      <c r="Q44" s="1"/>
      <c r="R44" s="1"/>
      <c r="S44" s="4"/>
      <c r="T44" s="3">
        <f>SUM(T8:T43)</f>
        <v>36037</v>
      </c>
      <c r="U44" s="3"/>
      <c r="V44" s="3"/>
      <c r="W44" s="3"/>
      <c r="X44" s="3"/>
      <c r="Y44" s="12"/>
      <c r="Z44" s="3"/>
      <c r="AA44" s="6"/>
      <c r="AB44" s="14"/>
      <c r="AC44" s="7"/>
      <c r="AD44" s="11">
        <f>SUM(AD7:AD43)</f>
        <v>1395.7400000000005</v>
      </c>
      <c r="AE44" s="11"/>
      <c r="AF44" s="126"/>
      <c r="AG44" s="127"/>
      <c r="AH44" s="11">
        <f>AD44/60</f>
        <v>23.262333333333341</v>
      </c>
      <c r="AI44" s="8"/>
      <c r="AJ44" s="23"/>
      <c r="AK44" s="2"/>
      <c r="AL44" s="2"/>
      <c r="GB44" s="10"/>
    </row>
    <row r="45" spans="1:184" ht="12.75" customHeight="1" thickBot="1">
      <c r="A45" s="128" t="s">
        <v>3</v>
      </c>
      <c r="B45" s="129"/>
      <c r="C45" s="129"/>
      <c r="D45" s="130"/>
      <c r="E45" s="130"/>
      <c r="F45" s="131"/>
      <c r="G45" s="129"/>
      <c r="H45" s="132"/>
      <c r="I45" s="132"/>
      <c r="J45" s="133"/>
      <c r="K45" s="133" t="s">
        <v>4</v>
      </c>
      <c r="L45" s="134"/>
      <c r="M45" s="135"/>
      <c r="N45" s="135"/>
      <c r="O45" s="135"/>
      <c r="P45" s="135"/>
      <c r="Q45" s="135"/>
      <c r="R45" s="135"/>
      <c r="S45" s="136"/>
      <c r="T45" s="137"/>
      <c r="U45" s="20"/>
      <c r="V45" s="20"/>
      <c r="W45" s="138"/>
      <c r="X45" s="139"/>
      <c r="Y45" s="140"/>
      <c r="Z45" s="141"/>
      <c r="AA45" s="135"/>
      <c r="AB45" s="135"/>
      <c r="AC45" s="135"/>
      <c r="AD45" s="142"/>
      <c r="AE45" s="143"/>
      <c r="AF45" s="143"/>
      <c r="AG45" s="144"/>
      <c r="AH45" s="145"/>
      <c r="AI45" s="146"/>
      <c r="AJ45" s="147"/>
      <c r="AK45" s="148"/>
      <c r="AL45" s="35"/>
      <c r="AM45" s="22"/>
      <c r="AN45" s="22"/>
      <c r="AO45" s="22"/>
      <c r="AP45" s="22"/>
      <c r="AQ45" s="22"/>
      <c r="AR45" s="22"/>
      <c r="AS45" s="22"/>
    </row>
    <row r="46" spans="1:184" s="149" customFormat="1" ht="18" customHeight="1" thickBot="1">
      <c r="A46" s="887" t="s">
        <v>5</v>
      </c>
      <c r="B46" s="888"/>
      <c r="C46" s="888"/>
      <c r="D46" s="888"/>
      <c r="E46" s="888"/>
      <c r="F46" s="888"/>
      <c r="G46" s="888"/>
      <c r="H46" s="888"/>
      <c r="I46" s="888"/>
      <c r="J46" s="888"/>
      <c r="K46" s="888"/>
      <c r="L46" s="888"/>
      <c r="M46" s="888"/>
      <c r="N46" s="888"/>
      <c r="O46" s="888"/>
      <c r="P46" s="888"/>
      <c r="Q46" s="888"/>
      <c r="R46" s="888"/>
      <c r="S46" s="888"/>
      <c r="T46" s="888"/>
      <c r="U46" s="888"/>
      <c r="V46" s="888"/>
      <c r="W46" s="888"/>
      <c r="X46" s="888"/>
      <c r="Y46" s="888"/>
      <c r="Z46" s="888"/>
      <c r="AA46" s="888"/>
      <c r="AB46" s="888"/>
      <c r="AC46" s="888"/>
      <c r="AD46" s="888"/>
      <c r="AE46" s="888"/>
      <c r="AF46" s="888"/>
      <c r="AG46" s="888"/>
      <c r="AH46" s="888"/>
      <c r="AI46" s="888"/>
      <c r="AJ46" s="888"/>
      <c r="AK46" s="888"/>
      <c r="AL46" s="889"/>
    </row>
    <row r="47" spans="1:184" ht="14.25" customHeight="1">
      <c r="A47" s="150"/>
      <c r="H47" s="151"/>
      <c r="I47" s="151"/>
      <c r="J47" s="151"/>
      <c r="K47" s="152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153"/>
      <c r="Z47" s="151"/>
      <c r="AA47" s="154"/>
      <c r="AB47" s="154"/>
      <c r="AC47" s="154"/>
      <c r="AD47" s="155"/>
      <c r="AE47" s="151"/>
      <c r="AF47" s="151"/>
      <c r="AG47" s="151"/>
      <c r="AH47" s="151"/>
      <c r="AI47" s="151"/>
      <c r="AJ47" s="151"/>
    </row>
    <row r="48" spans="1:184" ht="14.25" customHeight="1">
      <c r="T48" s="22"/>
      <c r="U48" s="22"/>
      <c r="V48" s="22"/>
      <c r="W48" s="156"/>
      <c r="X48" s="156"/>
      <c r="Y48" s="157"/>
      <c r="AB48" s="158" t="s">
        <v>160</v>
      </c>
    </row>
    <row r="49" spans="1:40" ht="19.5" customHeight="1">
      <c r="H49" s="58" t="s">
        <v>455</v>
      </c>
      <c r="S49" s="58" t="s">
        <v>457</v>
      </c>
      <c r="Y49" s="15"/>
    </row>
    <row r="50" spans="1:40" s="179" customFormat="1" ht="16.5" customHeight="1">
      <c r="H50" s="886"/>
      <c r="I50" s="886"/>
      <c r="S50" s="886" t="s">
        <v>61</v>
      </c>
      <c r="T50" s="886"/>
      <c r="U50" s="886"/>
      <c r="V50" s="886"/>
      <c r="W50" s="886"/>
      <c r="X50" s="886"/>
      <c r="Y50" s="886"/>
      <c r="Z50" s="886"/>
      <c r="AA50" s="180"/>
      <c r="AB50" s="180"/>
      <c r="AC50" s="180"/>
      <c r="AN50" s="181"/>
    </row>
    <row r="51" spans="1:40" ht="19.5" customHeight="1">
      <c r="A51" s="58"/>
      <c r="B51" s="58"/>
      <c r="H51" s="58" t="s">
        <v>456</v>
      </c>
      <c r="N51" s="58"/>
      <c r="T51" s="58"/>
      <c r="U51" s="58"/>
      <c r="Y51" s="15"/>
    </row>
  </sheetData>
  <mergeCells count="10">
    <mergeCell ref="S50:Z50"/>
    <mergeCell ref="A46:AL46"/>
    <mergeCell ref="H50:I50"/>
    <mergeCell ref="A2:AC2"/>
    <mergeCell ref="D4:E5"/>
    <mergeCell ref="G4:G5"/>
    <mergeCell ref="H4:H5"/>
    <mergeCell ref="K4:M4"/>
    <mergeCell ref="P4:R4"/>
    <mergeCell ref="AB4:AC4"/>
  </mergeCells>
  <conditionalFormatting sqref="C44:C48 C52:C65536">
    <cfRule type="duplicateValues" dxfId="2573" priority="298" stopIfTrue="1"/>
  </conditionalFormatting>
  <conditionalFormatting sqref="C44:C48 C1:C7 C52:C65536">
    <cfRule type="duplicateValues" dxfId="2572" priority="299" stopIfTrue="1"/>
  </conditionalFormatting>
  <conditionalFormatting sqref="C44:C48 C1:C7 C52:C65536">
    <cfRule type="duplicateValues" dxfId="2571" priority="300" stopIfTrue="1"/>
    <cfRule type="duplicateValues" dxfId="2570" priority="301" stopIfTrue="1"/>
  </conditionalFormatting>
  <conditionalFormatting sqref="C49:C51">
    <cfRule type="duplicateValues" dxfId="2569" priority="214" stopIfTrue="1"/>
    <cfRule type="duplicateValues" dxfId="2568" priority="215" stopIfTrue="1"/>
  </conditionalFormatting>
  <conditionalFormatting sqref="C49:C51">
    <cfRule type="duplicateValues" dxfId="2567" priority="216" stopIfTrue="1"/>
  </conditionalFormatting>
  <conditionalFormatting sqref="C49:C51">
    <cfRule type="duplicateValues" dxfId="2566" priority="217" stopIfTrue="1"/>
  </conditionalFormatting>
  <conditionalFormatting sqref="C49:C51">
    <cfRule type="duplicateValues" dxfId="2565" priority="218" stopIfTrue="1"/>
    <cfRule type="duplicateValues" dxfId="2564" priority="219" stopIfTrue="1"/>
  </conditionalFormatting>
  <conditionalFormatting sqref="C10">
    <cfRule type="duplicateValues" dxfId="2563" priority="211" stopIfTrue="1"/>
  </conditionalFormatting>
  <conditionalFormatting sqref="C10">
    <cfRule type="duplicateValues" dxfId="2562" priority="212" stopIfTrue="1"/>
    <cfRule type="duplicateValues" dxfId="2561" priority="213" stopIfTrue="1"/>
  </conditionalFormatting>
  <conditionalFormatting sqref="AJ10">
    <cfRule type="duplicateValues" dxfId="2560" priority="208" stopIfTrue="1"/>
  </conditionalFormatting>
  <conditionalFormatting sqref="AJ10">
    <cfRule type="duplicateValues" dxfId="2559" priority="209" stopIfTrue="1"/>
    <cfRule type="duplicateValues" dxfId="2558" priority="210" stopIfTrue="1"/>
  </conditionalFormatting>
  <conditionalFormatting sqref="AP33:AS33 BH33 AY33:AZ33 C33:AC33 AI33:AL33">
    <cfRule type="duplicateValues" dxfId="2557" priority="172" stopIfTrue="1"/>
  </conditionalFormatting>
  <conditionalFormatting sqref="AP33:AS33 BH33 AY33:AZ33 C33:AC33 AI33:AL33">
    <cfRule type="duplicateValues" dxfId="2556" priority="173" stopIfTrue="1"/>
    <cfRule type="duplicateValues" dxfId="2555" priority="174" stopIfTrue="1"/>
  </conditionalFormatting>
  <conditionalFormatting sqref="BI33">
    <cfRule type="duplicateValues" dxfId="2554" priority="175" stopIfTrue="1"/>
  </conditionalFormatting>
  <conditionalFormatting sqref="BI33">
    <cfRule type="duplicateValues" dxfId="2553" priority="176" stopIfTrue="1"/>
    <cfRule type="duplicateValues" dxfId="2552" priority="177" stopIfTrue="1"/>
  </conditionalFormatting>
  <conditionalFormatting sqref="BH21:BI21 BQ21 AP21:AS21 AY21:BB21 C21:AC21 AI21:AL21">
    <cfRule type="duplicateValues" dxfId="2551" priority="166" stopIfTrue="1"/>
  </conditionalFormatting>
  <conditionalFormatting sqref="BH21:BI21 BQ21 AP21:AS21 AY21:BB21 C21:AC21 AI21:AL21">
    <cfRule type="duplicateValues" dxfId="2550" priority="167" stopIfTrue="1"/>
    <cfRule type="duplicateValues" dxfId="2549" priority="168" stopIfTrue="1"/>
  </conditionalFormatting>
  <conditionalFormatting sqref="BR21">
    <cfRule type="duplicateValues" dxfId="2548" priority="169" stopIfTrue="1"/>
  </conditionalFormatting>
  <conditionalFormatting sqref="BR21">
    <cfRule type="duplicateValues" dxfId="2547" priority="170" stopIfTrue="1"/>
    <cfRule type="duplicateValues" dxfId="2546" priority="171" stopIfTrue="1"/>
  </conditionalFormatting>
  <conditionalFormatting sqref="BH29:BI29 BQ29 AP29:AS29 AY29:BB29 C29:AC29 AI29:AL29">
    <cfRule type="duplicateValues" dxfId="2545" priority="148" stopIfTrue="1"/>
  </conditionalFormatting>
  <conditionalFormatting sqref="BH29:BI29 BQ29 AP29:AS29 AY29:BB29 C29:AC29 AI29:AL29">
    <cfRule type="duplicateValues" dxfId="2544" priority="149" stopIfTrue="1"/>
    <cfRule type="duplicateValues" dxfId="2543" priority="150" stopIfTrue="1"/>
  </conditionalFormatting>
  <conditionalFormatting sqref="BR29">
    <cfRule type="duplicateValues" dxfId="2542" priority="151" stopIfTrue="1"/>
  </conditionalFormatting>
  <conditionalFormatting sqref="BR29">
    <cfRule type="duplicateValues" dxfId="2541" priority="152" stopIfTrue="1"/>
    <cfRule type="duplicateValues" dxfId="2540" priority="153" stopIfTrue="1"/>
  </conditionalFormatting>
  <conditionalFormatting sqref="C31:F32">
    <cfRule type="duplicateValues" dxfId="2539" priority="145" stopIfTrue="1"/>
  </conditionalFormatting>
  <conditionalFormatting sqref="C31:F32">
    <cfRule type="duplicateValues" dxfId="2538" priority="146" stopIfTrue="1"/>
    <cfRule type="duplicateValues" dxfId="2537" priority="147" stopIfTrue="1"/>
  </conditionalFormatting>
  <conditionalFormatting sqref="BH27:BI27 BQ27 AP27:AS27 AY27:BB27 C27:AC27 AI27:AL27">
    <cfRule type="duplicateValues" dxfId="2536" priority="124" stopIfTrue="1"/>
  </conditionalFormatting>
  <conditionalFormatting sqref="BH27:BI27 BQ27 AP27:AS27 AY27:BB27 C27:AC27 AI27:AL27">
    <cfRule type="duplicateValues" dxfId="2535" priority="125" stopIfTrue="1"/>
    <cfRule type="duplicateValues" dxfId="2534" priority="126" stopIfTrue="1"/>
  </conditionalFormatting>
  <conditionalFormatting sqref="BR27">
    <cfRule type="duplicateValues" dxfId="2533" priority="127" stopIfTrue="1"/>
  </conditionalFormatting>
  <conditionalFormatting sqref="BR27">
    <cfRule type="duplicateValues" dxfId="2532" priority="128" stopIfTrue="1"/>
    <cfRule type="duplicateValues" dxfId="2531" priority="129" stopIfTrue="1"/>
  </conditionalFormatting>
  <conditionalFormatting sqref="BH28:BI28 C30:AC30 AK31:AL32 BQ28 AY28:BB28 C28:AC28 AY30:BB30 AP30:AS30 BQ30 BH30:BI30 AP28:AS28 AI30:AL30 AI28:AL28">
    <cfRule type="duplicateValues" dxfId="2530" priority="63978" stopIfTrue="1"/>
  </conditionalFormatting>
  <conditionalFormatting sqref="BH28:BI28 C30:AC30 AK31:AL32 BQ28 AY28:BB28 C28:AC28 AY30:BB30 AP30:AS30 BQ30 BH30:BI30 AP28:AS28 AI30:AL30 AI28:AL28">
    <cfRule type="duplicateValues" dxfId="2529" priority="64003" stopIfTrue="1"/>
    <cfRule type="duplicateValues" dxfId="2528" priority="64004" stopIfTrue="1"/>
  </conditionalFormatting>
  <conditionalFormatting sqref="BR30 BR28">
    <cfRule type="duplicateValues" dxfId="2527" priority="64053" stopIfTrue="1"/>
  </conditionalFormatting>
  <conditionalFormatting sqref="BR30 BR28">
    <cfRule type="duplicateValues" dxfId="2526" priority="64057" stopIfTrue="1"/>
    <cfRule type="duplicateValues" dxfId="2525" priority="64058" stopIfTrue="1"/>
  </conditionalFormatting>
  <conditionalFormatting sqref="AI22:AL25 AP22:AS25 C22:AC25 AY22:BB25 BQ22:BQ25 BH22:BI25">
    <cfRule type="duplicateValues" dxfId="2524" priority="64070" stopIfTrue="1"/>
  </conditionalFormatting>
  <conditionalFormatting sqref="AI22:AL25 AP22:AS25 C22:AC25 AY22:BB25 BQ22:BQ25 BH22:BI25">
    <cfRule type="duplicateValues" dxfId="2523" priority="64088" stopIfTrue="1"/>
    <cfRule type="duplicateValues" dxfId="2522" priority="64089" stopIfTrue="1"/>
  </conditionalFormatting>
  <conditionalFormatting sqref="BR22:BR25">
    <cfRule type="duplicateValues" dxfId="2521" priority="64124" stopIfTrue="1"/>
  </conditionalFormatting>
  <conditionalFormatting sqref="BR22:BR25">
    <cfRule type="duplicateValues" dxfId="2520" priority="64127" stopIfTrue="1"/>
    <cfRule type="duplicateValues" dxfId="2519" priority="64128" stopIfTrue="1"/>
  </conditionalFormatting>
  <conditionalFormatting sqref="BH39:BI42 BQ39:BQ42 AY39:BB42 AP39:AS42 C39:AC42 AI39:AL42">
    <cfRule type="duplicateValues" dxfId="2518" priority="118" stopIfTrue="1"/>
  </conditionalFormatting>
  <conditionalFormatting sqref="BH39:BI42 BQ39:BQ42 AY39:BB42 AP39:AS42 C39:AC42 AI39:AL42">
    <cfRule type="duplicateValues" dxfId="2517" priority="119" stopIfTrue="1"/>
    <cfRule type="duplicateValues" dxfId="2516" priority="120" stopIfTrue="1"/>
  </conditionalFormatting>
  <conditionalFormatting sqref="BR39:BR42">
    <cfRule type="duplicateValues" dxfId="2515" priority="121" stopIfTrue="1"/>
  </conditionalFormatting>
  <conditionalFormatting sqref="BR39:BR42">
    <cfRule type="duplicateValues" dxfId="2514" priority="122" stopIfTrue="1"/>
    <cfRule type="duplicateValues" dxfId="2513" priority="123" stopIfTrue="1"/>
  </conditionalFormatting>
  <conditionalFormatting sqref="BH43:BI43 AI43:AL43 C43:AC43 BQ43 AP43:AS43 AY43:BB43">
    <cfRule type="duplicateValues" dxfId="2512" priority="106" stopIfTrue="1"/>
  </conditionalFormatting>
  <conditionalFormatting sqref="BH43:BI43 AI43:AL43 C43:AC43 BQ43 AP43:AS43 AY43:BB43">
    <cfRule type="duplicateValues" dxfId="2511" priority="107" stopIfTrue="1"/>
    <cfRule type="duplicateValues" dxfId="2510" priority="108" stopIfTrue="1"/>
  </conditionalFormatting>
  <conditionalFormatting sqref="BR43">
    <cfRule type="duplicateValues" dxfId="2509" priority="109" stopIfTrue="1"/>
  </conditionalFormatting>
  <conditionalFormatting sqref="BR43">
    <cfRule type="duplicateValues" dxfId="2508" priority="110" stopIfTrue="1"/>
    <cfRule type="duplicateValues" dxfId="2507" priority="111" stopIfTrue="1"/>
  </conditionalFormatting>
  <conditionalFormatting sqref="BH26:BI26 BQ26 AP26:AS26 AY26:BB26 C26:AC26 AI26">
    <cfRule type="duplicateValues" dxfId="2506" priority="97" stopIfTrue="1"/>
  </conditionalFormatting>
  <conditionalFormatting sqref="BH26:BI26 BQ26 AP26:AS26 AY26:BB26 C26:AC26 AI26">
    <cfRule type="duplicateValues" dxfId="2505" priority="98" stopIfTrue="1"/>
    <cfRule type="duplicateValues" dxfId="2504" priority="99" stopIfTrue="1"/>
  </conditionalFormatting>
  <conditionalFormatting sqref="BR26">
    <cfRule type="duplicateValues" dxfId="2503" priority="100" stopIfTrue="1"/>
  </conditionalFormatting>
  <conditionalFormatting sqref="BR26">
    <cfRule type="duplicateValues" dxfId="2502" priority="101" stopIfTrue="1"/>
    <cfRule type="duplicateValues" dxfId="2501" priority="102" stopIfTrue="1"/>
  </conditionalFormatting>
  <conditionalFormatting sqref="AJ26:AL26">
    <cfRule type="duplicateValues" dxfId="2500" priority="94" stopIfTrue="1"/>
  </conditionalFormatting>
  <conditionalFormatting sqref="AJ26:AL26">
    <cfRule type="duplicateValues" dxfId="2499" priority="95" stopIfTrue="1"/>
    <cfRule type="duplicateValues" dxfId="2498" priority="96" stopIfTrue="1"/>
  </conditionalFormatting>
  <conditionalFormatting sqref="AI34:AL34 BH34:BI34 BQ34 AP34:AS34 AY34:BB34 C34:AC34">
    <cfRule type="duplicateValues" dxfId="2497" priority="64257" stopIfTrue="1"/>
  </conditionalFormatting>
  <conditionalFormatting sqref="AI34:AL34 BH34:BI34 BQ34 AP34:AS34 AY34:BB34 C34:AC34">
    <cfRule type="duplicateValues" dxfId="2496" priority="64269" stopIfTrue="1"/>
    <cfRule type="duplicateValues" dxfId="2495" priority="64270" stopIfTrue="1"/>
  </conditionalFormatting>
  <conditionalFormatting sqref="BR34">
    <cfRule type="duplicateValues" dxfId="2494" priority="64293" stopIfTrue="1"/>
  </conditionalFormatting>
  <conditionalFormatting sqref="BR34">
    <cfRule type="duplicateValues" dxfId="2493" priority="64295" stopIfTrue="1"/>
    <cfRule type="duplicateValues" dxfId="2492" priority="64296" stopIfTrue="1"/>
  </conditionalFormatting>
  <conditionalFormatting sqref="AR11:AU11 C11:AC11 AI11:AL11 BA11:BD11 BS11 BJ11:BK11">
    <cfRule type="duplicateValues" dxfId="2491" priority="46" stopIfTrue="1"/>
  </conditionalFormatting>
  <conditionalFormatting sqref="AR11:AU11 C11:AC11 AI11:AL11 BA11:BD11 BS11 BJ11:BK11">
    <cfRule type="duplicateValues" dxfId="2490" priority="47" stopIfTrue="1"/>
    <cfRule type="duplicateValues" dxfId="2489" priority="48" stopIfTrue="1"/>
  </conditionalFormatting>
  <conditionalFormatting sqref="BT11">
    <cfRule type="duplicateValues" dxfId="2488" priority="49" stopIfTrue="1"/>
  </conditionalFormatting>
  <conditionalFormatting sqref="BT11">
    <cfRule type="duplicateValues" dxfId="2487" priority="50" stopIfTrue="1"/>
    <cfRule type="duplicateValues" dxfId="2486" priority="51" stopIfTrue="1"/>
  </conditionalFormatting>
  <conditionalFormatting sqref="BA35:BD38 AR35:AU38 BS35:BS38 BJ35:BK38 C35:AC38 AI35:AL38">
    <cfRule type="duplicateValues" dxfId="2485" priority="34" stopIfTrue="1"/>
  </conditionalFormatting>
  <conditionalFormatting sqref="BA35:BD38 AR35:AU38 BS35:BS38 BJ35:BK38 C35:AC38 AI35:AL38">
    <cfRule type="duplicateValues" dxfId="2484" priority="35" stopIfTrue="1"/>
    <cfRule type="duplicateValues" dxfId="2483" priority="36" stopIfTrue="1"/>
  </conditionalFormatting>
  <conditionalFormatting sqref="BT35:BT38">
    <cfRule type="duplicateValues" dxfId="2482" priority="37" stopIfTrue="1"/>
  </conditionalFormatting>
  <conditionalFormatting sqref="BT35:BT38">
    <cfRule type="duplicateValues" dxfId="2481" priority="38" stopIfTrue="1"/>
    <cfRule type="duplicateValues" dxfId="2480" priority="39" stopIfTrue="1"/>
  </conditionalFormatting>
  <conditionalFormatting sqref="AI15:AL20 C15:AC20 BJ15:BK20 BS15:BS20 AR15:AU20 BA15:BD20">
    <cfRule type="duplicateValues" dxfId="2479" priority="28" stopIfTrue="1"/>
  </conditionalFormatting>
  <conditionalFormatting sqref="AI15:AL20 C15:AC20 BJ15:BK20 BS15:BS20 AR15:AU20 BA15:BD20">
    <cfRule type="duplicateValues" dxfId="2478" priority="29" stopIfTrue="1"/>
    <cfRule type="duplicateValues" dxfId="2477" priority="30" stopIfTrue="1"/>
  </conditionalFormatting>
  <conditionalFormatting sqref="BT15:BT20">
    <cfRule type="duplicateValues" dxfId="2476" priority="31" stopIfTrue="1"/>
  </conditionalFormatting>
  <conditionalFormatting sqref="BT15:BT20">
    <cfRule type="duplicateValues" dxfId="2475" priority="32" stopIfTrue="1"/>
    <cfRule type="duplicateValues" dxfId="2474" priority="33" stopIfTrue="1"/>
  </conditionalFormatting>
  <conditionalFormatting sqref="AK8:AL8">
    <cfRule type="duplicateValues" dxfId="2473" priority="19" stopIfTrue="1"/>
  </conditionalFormatting>
  <conditionalFormatting sqref="AK8:AL8">
    <cfRule type="duplicateValues" dxfId="2472" priority="20" stopIfTrue="1"/>
    <cfRule type="duplicateValues" dxfId="2471" priority="21" stopIfTrue="1"/>
  </conditionalFormatting>
  <conditionalFormatting sqref="AJ8">
    <cfRule type="duplicateValues" dxfId="2470" priority="22" stopIfTrue="1"/>
  </conditionalFormatting>
  <conditionalFormatting sqref="AJ8">
    <cfRule type="duplicateValues" dxfId="2469" priority="23" stopIfTrue="1"/>
    <cfRule type="duplicateValues" dxfId="2468" priority="24" stopIfTrue="1"/>
  </conditionalFormatting>
  <conditionalFormatting sqref="C8:L8">
    <cfRule type="duplicateValues" dxfId="2467" priority="25" stopIfTrue="1"/>
  </conditionalFormatting>
  <conditionalFormatting sqref="C8:L8">
    <cfRule type="duplicateValues" dxfId="2466" priority="26" stopIfTrue="1"/>
    <cfRule type="duplicateValues" dxfId="2465" priority="27" stopIfTrue="1"/>
  </conditionalFormatting>
  <conditionalFormatting sqref="AK9:AL9">
    <cfRule type="duplicateValues" dxfId="2464" priority="16" stopIfTrue="1"/>
  </conditionalFormatting>
  <conditionalFormatting sqref="AK9:AL9">
    <cfRule type="duplicateValues" dxfId="2463" priority="17" stopIfTrue="1"/>
    <cfRule type="duplicateValues" dxfId="2462" priority="18" stopIfTrue="1"/>
  </conditionalFormatting>
  <conditionalFormatting sqref="C9:F9">
    <cfRule type="duplicateValues" dxfId="2461" priority="13" stopIfTrue="1"/>
  </conditionalFormatting>
  <conditionalFormatting sqref="C9:F9">
    <cfRule type="duplicateValues" dxfId="2460" priority="14" stopIfTrue="1"/>
    <cfRule type="duplicateValues" dxfId="2459" priority="15" stopIfTrue="1"/>
  </conditionalFormatting>
  <conditionalFormatting sqref="BA12:BD13 AR12:AU13 BS12:BS13 BJ12:BK13 C12:AC13 AI12:AL13">
    <cfRule type="duplicateValues" dxfId="2458" priority="7" stopIfTrue="1"/>
  </conditionalFormatting>
  <conditionalFormatting sqref="BA12:BD13 AR12:AU13 BS12:BS13 BJ12:BK13 C12:AC13 AI12:AL13">
    <cfRule type="duplicateValues" dxfId="2457" priority="8" stopIfTrue="1"/>
    <cfRule type="duplicateValues" dxfId="2456" priority="9" stopIfTrue="1"/>
  </conditionalFormatting>
  <conditionalFormatting sqref="BT12:BT13">
    <cfRule type="duplicateValues" dxfId="2455" priority="10" stopIfTrue="1"/>
  </conditionalFormatting>
  <conditionalFormatting sqref="BT12:BT13">
    <cfRule type="duplicateValues" dxfId="2454" priority="11" stopIfTrue="1"/>
    <cfRule type="duplicateValues" dxfId="2453" priority="12" stopIfTrue="1"/>
  </conditionalFormatting>
  <conditionalFormatting sqref="C14:L14">
    <cfRule type="duplicateValues" dxfId="2452" priority="4" stopIfTrue="1"/>
  </conditionalFormatting>
  <conditionalFormatting sqref="C14:L14">
    <cfRule type="duplicateValues" dxfId="2451" priority="5" stopIfTrue="1"/>
    <cfRule type="duplicateValues" dxfId="2450" priority="6" stopIfTrue="1"/>
  </conditionalFormatting>
  <conditionalFormatting sqref="AK14:AL14">
    <cfRule type="duplicateValues" dxfId="2449" priority="1" stopIfTrue="1"/>
  </conditionalFormatting>
  <conditionalFormatting sqref="AK14:AL14">
    <cfRule type="duplicateValues" dxfId="2448" priority="2" stopIfTrue="1"/>
    <cfRule type="duplicateValues" dxfId="2447" priority="3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48"/>
  <sheetViews>
    <sheetView zoomScale="110" zoomScaleNormal="110" workbookViewId="0">
      <selection activeCell="M13" sqref="M13"/>
    </sheetView>
  </sheetViews>
  <sheetFormatPr defaultRowHeight="18"/>
  <cols>
    <col min="1" max="1" width="8.285156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7.7109375" style="388" customWidth="1"/>
    <col min="9" max="9" width="19.28515625" style="388" customWidth="1"/>
    <col min="10" max="10" width="5.85546875" style="388" customWidth="1"/>
    <col min="11" max="11" width="6.5703125" style="388" customWidth="1"/>
    <col min="12" max="12" width="26.5703125" style="388" customWidth="1"/>
    <col min="13" max="13" width="9.5703125" style="388" customWidth="1"/>
    <col min="14" max="14" width="7.140625" style="388" customWidth="1"/>
    <col min="15" max="15" width="3.42578125" style="388" customWidth="1"/>
    <col min="16" max="16" width="6.8554687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13.85546875" style="388" customWidth="1"/>
    <col min="23" max="23" width="3.5703125" style="388" hidden="1" customWidth="1"/>
    <col min="24" max="24" width="4.85546875" style="388" customWidth="1"/>
    <col min="25" max="25" width="17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5.85546875" style="431" customWidth="1"/>
    <col min="35" max="35" width="4.7109375" style="388" customWidth="1"/>
    <col min="36" max="37" width="4.140625" style="388" customWidth="1"/>
    <col min="38" max="38" width="65.8554687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2157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695" t="s">
        <v>1238</v>
      </c>
      <c r="F4" s="695"/>
      <c r="G4" s="695"/>
      <c r="H4" s="909" t="s">
        <v>15</v>
      </c>
      <c r="I4" s="903" t="s">
        <v>16</v>
      </c>
      <c r="J4" s="346" t="s">
        <v>17</v>
      </c>
      <c r="K4" s="347" t="s">
        <v>18</v>
      </c>
      <c r="L4" s="699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96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99" t="s">
        <v>30</v>
      </c>
      <c r="P5" s="699" t="s">
        <v>31</v>
      </c>
      <c r="Q5" s="699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700" t="s">
        <v>34</v>
      </c>
      <c r="Z5" s="700" t="s">
        <v>42</v>
      </c>
      <c r="AA5" s="700" t="s">
        <v>43</v>
      </c>
      <c r="AB5" s="350" t="s">
        <v>49</v>
      </c>
      <c r="AC5" s="451"/>
      <c r="AD5" s="451"/>
      <c r="AE5" s="452"/>
      <c r="AF5" s="464"/>
      <c r="AG5" s="697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97"/>
      <c r="AH6" s="394"/>
      <c r="AJ6" s="699"/>
      <c r="AK6" s="466"/>
      <c r="AL6" s="904"/>
    </row>
    <row r="7" spans="1:38" s="404" customFormat="1" ht="12" customHeight="1" thickTop="1">
      <c r="A7" s="359"/>
      <c r="B7" s="359"/>
      <c r="C7" s="360"/>
      <c r="D7" s="695"/>
      <c r="E7" s="359"/>
      <c r="F7" s="359"/>
      <c r="G7" s="359"/>
      <c r="H7" s="361"/>
      <c r="I7" s="361"/>
      <c r="J7" s="359"/>
      <c r="K7" s="360"/>
      <c r="L7" s="361" t="s">
        <v>1</v>
      </c>
      <c r="M7" s="695"/>
      <c r="N7" s="361"/>
      <c r="O7" s="695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95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777" customFormat="1" ht="18" customHeight="1">
      <c r="A8" s="256" t="s">
        <v>1852</v>
      </c>
      <c r="B8" s="334">
        <v>43732</v>
      </c>
      <c r="C8" s="339" t="str">
        <f t="shared" ref="C8:C10" si="0">"*"&amp;D8&amp;"*"</f>
        <v>*PDR1910-0247*</v>
      </c>
      <c r="D8" s="505" t="s">
        <v>2014</v>
      </c>
      <c r="E8" s="256" t="s">
        <v>2005</v>
      </c>
      <c r="F8" s="256"/>
      <c r="G8" s="566" t="s">
        <v>1937</v>
      </c>
      <c r="H8" s="501" t="s">
        <v>1938</v>
      </c>
      <c r="I8" s="567" t="s">
        <v>1939</v>
      </c>
      <c r="J8" s="613">
        <v>3000</v>
      </c>
      <c r="K8" s="334">
        <v>43750</v>
      </c>
      <c r="L8" s="501" t="s">
        <v>1383</v>
      </c>
      <c r="M8" s="501" t="s">
        <v>1940</v>
      </c>
      <c r="N8" s="505"/>
      <c r="O8" s="505" t="s">
        <v>1181</v>
      </c>
      <c r="P8" s="567"/>
      <c r="Q8" s="567"/>
      <c r="R8" s="334">
        <v>43747</v>
      </c>
      <c r="S8" s="256">
        <v>3000</v>
      </c>
      <c r="T8" s="256"/>
      <c r="U8" s="256">
        <v>3000</v>
      </c>
      <c r="V8" s="543">
        <v>3000</v>
      </c>
      <c r="W8" s="568"/>
      <c r="X8" s="569" t="s">
        <v>1496</v>
      </c>
      <c r="Y8" s="614" t="s">
        <v>2006</v>
      </c>
      <c r="Z8" s="505">
        <v>432</v>
      </c>
      <c r="AA8" s="570">
        <v>1375</v>
      </c>
      <c r="AB8" s="354">
        <f t="shared" ref="AB8:AB26" si="1">S8/AI8+AJ8</f>
        <v>75</v>
      </c>
      <c r="AC8" s="354">
        <f t="shared" ref="AC8:AC26" si="2">AB8+AC7</f>
        <v>75</v>
      </c>
      <c r="AD8" s="364">
        <f t="shared" ref="AD8:AD26" si="3">(8+(AC8/60))</f>
        <v>9.25</v>
      </c>
      <c r="AE8" s="365">
        <f t="shared" ref="AE8:AE26" si="4">FLOOR(AD8,1)</f>
        <v>9</v>
      </c>
      <c r="AF8" s="364">
        <f t="shared" ref="AF8:AF26" si="5">(AE8+((AD8-AE8)*60*0.01))</f>
        <v>9.15</v>
      </c>
      <c r="AG8" s="571" t="s">
        <v>1391</v>
      </c>
      <c r="AH8" s="616" t="s">
        <v>65</v>
      </c>
      <c r="AI8" s="506">
        <v>50</v>
      </c>
      <c r="AJ8" s="506">
        <v>15</v>
      </c>
      <c r="AK8" s="506">
        <v>10</v>
      </c>
      <c r="AL8" s="506" t="s">
        <v>1941</v>
      </c>
    </row>
    <row r="9" spans="1:38" s="777" customFormat="1" ht="18" customHeight="1">
      <c r="A9" s="256" t="s">
        <v>1852</v>
      </c>
      <c r="B9" s="334">
        <v>43732</v>
      </c>
      <c r="C9" s="339" t="str">
        <f t="shared" si="0"/>
        <v>*PDR1909-1183*</v>
      </c>
      <c r="D9" s="505" t="s">
        <v>2012</v>
      </c>
      <c r="E9" s="256" t="s">
        <v>2005</v>
      </c>
      <c r="F9" s="256"/>
      <c r="G9" s="566" t="s">
        <v>1942</v>
      </c>
      <c r="H9" s="501" t="s">
        <v>1938</v>
      </c>
      <c r="I9" s="567" t="s">
        <v>1943</v>
      </c>
      <c r="J9" s="613">
        <v>1000</v>
      </c>
      <c r="K9" s="334">
        <v>43750</v>
      </c>
      <c r="L9" s="501" t="s">
        <v>1944</v>
      </c>
      <c r="M9" s="501" t="s">
        <v>1945</v>
      </c>
      <c r="N9" s="505"/>
      <c r="O9" s="505" t="s">
        <v>1181</v>
      </c>
      <c r="P9" s="567"/>
      <c r="Q9" s="567"/>
      <c r="R9" s="334">
        <v>43747</v>
      </c>
      <c r="S9" s="256">
        <v>1000</v>
      </c>
      <c r="T9" s="256"/>
      <c r="U9" s="256">
        <v>1000</v>
      </c>
      <c r="V9" s="543">
        <v>1000</v>
      </c>
      <c r="W9" s="568"/>
      <c r="X9" s="569" t="s">
        <v>1496</v>
      </c>
      <c r="Y9" s="614" t="s">
        <v>2006</v>
      </c>
      <c r="Z9" s="505">
        <v>432</v>
      </c>
      <c r="AA9" s="570">
        <v>1375</v>
      </c>
      <c r="AB9" s="354">
        <f t="shared" si="1"/>
        <v>35</v>
      </c>
      <c r="AC9" s="354">
        <f t="shared" si="2"/>
        <v>110</v>
      </c>
      <c r="AD9" s="364">
        <f t="shared" si="3"/>
        <v>9.8333333333333339</v>
      </c>
      <c r="AE9" s="365">
        <f t="shared" si="4"/>
        <v>9</v>
      </c>
      <c r="AF9" s="364">
        <f t="shared" si="5"/>
        <v>9.5</v>
      </c>
      <c r="AG9" s="571" t="s">
        <v>1391</v>
      </c>
      <c r="AH9" s="616" t="s">
        <v>65</v>
      </c>
      <c r="AI9" s="506">
        <v>50</v>
      </c>
      <c r="AJ9" s="506">
        <v>15</v>
      </c>
      <c r="AK9" s="506">
        <v>10</v>
      </c>
      <c r="AL9" s="506" t="s">
        <v>1941</v>
      </c>
    </row>
    <row r="10" spans="1:38" s="777" customFormat="1" ht="18" customHeight="1">
      <c r="A10" s="256" t="s">
        <v>1418</v>
      </c>
      <c r="B10" s="334">
        <v>43743</v>
      </c>
      <c r="C10" s="339" t="str">
        <f t="shared" si="0"/>
        <v>*PDE1812-0194*</v>
      </c>
      <c r="D10" s="505" t="s">
        <v>2276</v>
      </c>
      <c r="E10" s="256" t="s">
        <v>2277</v>
      </c>
      <c r="F10" s="256"/>
      <c r="G10" s="566" t="s">
        <v>2278</v>
      </c>
      <c r="H10" s="501" t="s">
        <v>2279</v>
      </c>
      <c r="I10" s="567" t="s">
        <v>2280</v>
      </c>
      <c r="J10" s="613">
        <v>20</v>
      </c>
      <c r="K10" s="334">
        <v>22926</v>
      </c>
      <c r="L10" s="501" t="s">
        <v>1247</v>
      </c>
      <c r="M10" s="501"/>
      <c r="N10" s="778" t="s">
        <v>2281</v>
      </c>
      <c r="O10" s="505" t="s">
        <v>1181</v>
      </c>
      <c r="P10" s="505"/>
      <c r="Q10" s="651" t="s">
        <v>1916</v>
      </c>
      <c r="R10" s="334">
        <v>43745</v>
      </c>
      <c r="S10" s="256">
        <v>10</v>
      </c>
      <c r="T10" s="256"/>
      <c r="U10" s="256">
        <v>20</v>
      </c>
      <c r="V10" s="543">
        <v>20</v>
      </c>
      <c r="W10" s="568"/>
      <c r="X10" s="569" t="s">
        <v>1497</v>
      </c>
      <c r="Y10" s="501" t="s">
        <v>81</v>
      </c>
      <c r="Z10" s="505">
        <v>569</v>
      </c>
      <c r="AA10" s="570">
        <v>1751</v>
      </c>
      <c r="AB10" s="354">
        <f t="shared" si="1"/>
        <v>15.2</v>
      </c>
      <c r="AC10" s="354">
        <f t="shared" si="2"/>
        <v>125.2</v>
      </c>
      <c r="AD10" s="364">
        <f t="shared" si="3"/>
        <v>10.086666666666666</v>
      </c>
      <c r="AE10" s="365">
        <f t="shared" si="4"/>
        <v>10</v>
      </c>
      <c r="AF10" s="364">
        <f t="shared" si="5"/>
        <v>10.052</v>
      </c>
      <c r="AG10" s="571" t="s">
        <v>1243</v>
      </c>
      <c r="AH10" s="616" t="s">
        <v>2</v>
      </c>
      <c r="AI10" s="506">
        <v>50</v>
      </c>
      <c r="AJ10" s="506">
        <v>15</v>
      </c>
      <c r="AK10" s="506">
        <v>20</v>
      </c>
      <c r="AL10" s="506">
        <v>0</v>
      </c>
    </row>
    <row r="11" spans="1:38" s="284" customFormat="1" ht="20.100000000000001" customHeight="1">
      <c r="A11" s="246" t="s">
        <v>66</v>
      </c>
      <c r="B11" s="247">
        <v>43748</v>
      </c>
      <c r="C11" s="330" t="str">
        <f t="shared" ref="C11:C25" si="6">"*"&amp;D11&amp;"*"</f>
        <v>*PDW1910-0060*</v>
      </c>
      <c r="D11" s="592" t="s">
        <v>2462</v>
      </c>
      <c r="E11" s="246" t="s">
        <v>2091</v>
      </c>
      <c r="F11" s="246"/>
      <c r="G11" s="498" t="s">
        <v>2092</v>
      </c>
      <c r="H11" s="250" t="s">
        <v>2093</v>
      </c>
      <c r="I11" s="248" t="s">
        <v>2094</v>
      </c>
      <c r="J11" s="611">
        <v>46</v>
      </c>
      <c r="K11" s="247">
        <v>22931</v>
      </c>
      <c r="L11" s="250" t="s">
        <v>2095</v>
      </c>
      <c r="M11" s="250" t="s">
        <v>2096</v>
      </c>
      <c r="N11" s="592"/>
      <c r="O11" s="592" t="s">
        <v>1181</v>
      </c>
      <c r="P11" s="592"/>
      <c r="Q11" s="593"/>
      <c r="R11" s="247">
        <v>43749</v>
      </c>
      <c r="S11" s="246">
        <v>50</v>
      </c>
      <c r="T11" s="246"/>
      <c r="U11" s="246" t="s">
        <v>2501</v>
      </c>
      <c r="V11" s="543">
        <v>46</v>
      </c>
      <c r="W11" s="249"/>
      <c r="X11" s="503" t="s">
        <v>1496</v>
      </c>
      <c r="Y11" s="765" t="s">
        <v>2097</v>
      </c>
      <c r="Z11" s="766">
        <v>945</v>
      </c>
      <c r="AA11" s="767">
        <v>2079</v>
      </c>
      <c r="AB11" s="354">
        <f t="shared" si="1"/>
        <v>16</v>
      </c>
      <c r="AC11" s="354">
        <f t="shared" si="2"/>
        <v>141.19999999999999</v>
      </c>
      <c r="AD11" s="364">
        <f t="shared" si="3"/>
        <v>10.353333333333333</v>
      </c>
      <c r="AE11" s="365">
        <f t="shared" si="4"/>
        <v>10</v>
      </c>
      <c r="AF11" s="364">
        <f t="shared" si="5"/>
        <v>10.212</v>
      </c>
      <c r="AG11" s="770" t="s">
        <v>1243</v>
      </c>
      <c r="AH11" s="612" t="s">
        <v>2</v>
      </c>
      <c r="AI11" s="283">
        <v>50</v>
      </c>
      <c r="AJ11" s="283">
        <v>15</v>
      </c>
      <c r="AK11" s="283">
        <v>10</v>
      </c>
      <c r="AL11" s="283" t="s">
        <v>2098</v>
      </c>
    </row>
    <row r="12" spans="1:38" s="284" customFormat="1" ht="20.100000000000001" customHeight="1">
      <c r="A12" s="246" t="s">
        <v>66</v>
      </c>
      <c r="B12" s="247">
        <v>43749</v>
      </c>
      <c r="C12" s="330" t="str">
        <f t="shared" si="6"/>
        <v>*PDW1910-0077*</v>
      </c>
      <c r="D12" s="592" t="s">
        <v>2483</v>
      </c>
      <c r="E12" s="246" t="s">
        <v>2223</v>
      </c>
      <c r="F12" s="246"/>
      <c r="G12" s="498" t="s">
        <v>2222</v>
      </c>
      <c r="H12" s="250" t="s">
        <v>1664</v>
      </c>
      <c r="I12" s="248" t="s">
        <v>2221</v>
      </c>
      <c r="J12" s="611">
        <v>55</v>
      </c>
      <c r="K12" s="247">
        <v>22934</v>
      </c>
      <c r="L12" s="250" t="s">
        <v>1261</v>
      </c>
      <c r="M12" s="250" t="s">
        <v>2220</v>
      </c>
      <c r="N12" s="592"/>
      <c r="O12" s="592" t="s">
        <v>1181</v>
      </c>
      <c r="P12" s="592"/>
      <c r="Q12" s="593" t="s">
        <v>1916</v>
      </c>
      <c r="R12" s="247" t="s">
        <v>312</v>
      </c>
      <c r="S12" s="246">
        <v>60</v>
      </c>
      <c r="T12" s="246"/>
      <c r="U12" s="246">
        <v>60</v>
      </c>
      <c r="V12" s="543">
        <v>55</v>
      </c>
      <c r="W12" s="249"/>
      <c r="X12" s="503" t="s">
        <v>1496</v>
      </c>
      <c r="Y12" s="765" t="s">
        <v>2106</v>
      </c>
      <c r="Z12" s="766">
        <v>503</v>
      </c>
      <c r="AA12" s="767">
        <v>1111</v>
      </c>
      <c r="AB12" s="354">
        <f t="shared" si="1"/>
        <v>16.2</v>
      </c>
      <c r="AC12" s="354">
        <f t="shared" si="2"/>
        <v>157.39999999999998</v>
      </c>
      <c r="AD12" s="364">
        <f t="shared" si="3"/>
        <v>10.623333333333333</v>
      </c>
      <c r="AE12" s="365">
        <f t="shared" si="4"/>
        <v>10</v>
      </c>
      <c r="AF12" s="364">
        <f t="shared" si="5"/>
        <v>10.374000000000001</v>
      </c>
      <c r="AG12" s="770" t="s">
        <v>1243</v>
      </c>
      <c r="AH12" s="612" t="s">
        <v>2</v>
      </c>
      <c r="AI12" s="283">
        <v>50</v>
      </c>
      <c r="AJ12" s="283">
        <v>15</v>
      </c>
      <c r="AK12" s="283">
        <v>10</v>
      </c>
      <c r="AL12" s="283">
        <v>0</v>
      </c>
    </row>
    <row r="13" spans="1:38" s="284" customFormat="1" ht="20.100000000000001" customHeight="1">
      <c r="A13" s="246">
        <v>30</v>
      </c>
      <c r="B13" s="247">
        <v>43748</v>
      </c>
      <c r="C13" s="330" t="str">
        <f t="shared" si="6"/>
        <v>*PDR1910-0622*</v>
      </c>
      <c r="D13" s="592" t="s">
        <v>2463</v>
      </c>
      <c r="E13" s="246" t="s">
        <v>2464</v>
      </c>
      <c r="F13" s="246"/>
      <c r="G13" s="498" t="s">
        <v>2465</v>
      </c>
      <c r="H13" s="250" t="s">
        <v>1241</v>
      </c>
      <c r="I13" s="248" t="s">
        <v>2466</v>
      </c>
      <c r="J13" s="611">
        <v>500</v>
      </c>
      <c r="K13" s="247">
        <v>22934</v>
      </c>
      <c r="L13" s="250" t="s">
        <v>1394</v>
      </c>
      <c r="M13" s="250" t="s">
        <v>2467</v>
      </c>
      <c r="N13" s="592"/>
      <c r="O13" s="592" t="s">
        <v>1181</v>
      </c>
      <c r="P13" s="592"/>
      <c r="Q13" s="593"/>
      <c r="R13" s="247">
        <v>43749</v>
      </c>
      <c r="S13" s="246">
        <v>500</v>
      </c>
      <c r="T13" s="246"/>
      <c r="U13" s="246" t="s">
        <v>2502</v>
      </c>
      <c r="V13" s="688" t="s">
        <v>2560</v>
      </c>
      <c r="W13" s="249"/>
      <c r="X13" s="503" t="s">
        <v>1503</v>
      </c>
      <c r="Y13" s="765" t="s">
        <v>1434</v>
      </c>
      <c r="Z13" s="766">
        <v>661</v>
      </c>
      <c r="AA13" s="767">
        <v>1959</v>
      </c>
      <c r="AB13" s="354">
        <f t="shared" si="1"/>
        <v>25</v>
      </c>
      <c r="AC13" s="354">
        <f t="shared" si="2"/>
        <v>182.39999999999998</v>
      </c>
      <c r="AD13" s="364">
        <f t="shared" si="3"/>
        <v>11.04</v>
      </c>
      <c r="AE13" s="365">
        <f t="shared" si="4"/>
        <v>11</v>
      </c>
      <c r="AF13" s="364">
        <f t="shared" si="5"/>
        <v>11.023999999999999</v>
      </c>
      <c r="AG13" s="770" t="s">
        <v>1243</v>
      </c>
      <c r="AH13" s="612" t="s">
        <v>2</v>
      </c>
      <c r="AI13" s="283">
        <v>50</v>
      </c>
      <c r="AJ13" s="283">
        <v>15</v>
      </c>
      <c r="AK13" s="283">
        <v>20</v>
      </c>
      <c r="AL13" s="283">
        <v>0</v>
      </c>
    </row>
    <row r="14" spans="1:38" s="638" customFormat="1" ht="20.100000000000001" customHeight="1">
      <c r="A14" s="624">
        <v>40</v>
      </c>
      <c r="B14" s="625">
        <v>43729</v>
      </c>
      <c r="C14" s="626" t="str">
        <f t="shared" si="6"/>
        <v>*PDR1910-0178*</v>
      </c>
      <c r="D14" s="627" t="s">
        <v>1956</v>
      </c>
      <c r="E14" s="624" t="s">
        <v>1948</v>
      </c>
      <c r="F14" s="624"/>
      <c r="G14" s="628" t="s">
        <v>1833</v>
      </c>
      <c r="H14" s="629" t="s">
        <v>1241</v>
      </c>
      <c r="I14" s="630" t="s">
        <v>1834</v>
      </c>
      <c r="J14" s="631">
        <v>800</v>
      </c>
      <c r="K14" s="625">
        <v>22935</v>
      </c>
      <c r="L14" s="629" t="s">
        <v>1702</v>
      </c>
      <c r="M14" s="629" t="s">
        <v>1835</v>
      </c>
      <c r="N14" s="627" t="s">
        <v>1152</v>
      </c>
      <c r="O14" s="627" t="s">
        <v>1181</v>
      </c>
      <c r="P14" s="630"/>
      <c r="Q14" s="779" t="s">
        <v>1916</v>
      </c>
      <c r="R14" s="625">
        <v>43750</v>
      </c>
      <c r="S14" s="624">
        <v>1600</v>
      </c>
      <c r="T14" s="624"/>
      <c r="U14" s="624" t="s">
        <v>2513</v>
      </c>
      <c r="V14" s="624" t="s">
        <v>2512</v>
      </c>
      <c r="W14" s="632"/>
      <c r="X14" s="633" t="s">
        <v>1503</v>
      </c>
      <c r="Y14" s="780" t="s">
        <v>1593</v>
      </c>
      <c r="Z14" s="781">
        <v>327</v>
      </c>
      <c r="AA14" s="782">
        <v>1449</v>
      </c>
      <c r="AB14" s="354">
        <f t="shared" si="1"/>
        <v>47</v>
      </c>
      <c r="AC14" s="354">
        <f t="shared" si="2"/>
        <v>229.39999999999998</v>
      </c>
      <c r="AD14" s="364">
        <f t="shared" si="3"/>
        <v>11.823333333333332</v>
      </c>
      <c r="AE14" s="365">
        <f t="shared" si="4"/>
        <v>11</v>
      </c>
      <c r="AF14" s="364">
        <f t="shared" si="5"/>
        <v>11.494</v>
      </c>
      <c r="AG14" s="783" t="s">
        <v>1243</v>
      </c>
      <c r="AH14" s="784" t="s">
        <v>411</v>
      </c>
      <c r="AI14" s="785">
        <v>50</v>
      </c>
      <c r="AJ14" s="785">
        <v>15</v>
      </c>
      <c r="AK14" s="785">
        <v>20</v>
      </c>
      <c r="AL14" s="785">
        <v>0</v>
      </c>
    </row>
    <row r="15" spans="1:38" s="284" customFormat="1" ht="20.100000000000001" customHeight="1">
      <c r="A15" s="246">
        <v>50</v>
      </c>
      <c r="B15" s="247">
        <v>43748</v>
      </c>
      <c r="C15" s="330" t="str">
        <f t="shared" si="6"/>
        <v>*PDR1910-0623*</v>
      </c>
      <c r="D15" s="592" t="s">
        <v>2448</v>
      </c>
      <c r="E15" s="246" t="s">
        <v>2449</v>
      </c>
      <c r="F15" s="246"/>
      <c r="G15" s="498" t="s">
        <v>2450</v>
      </c>
      <c r="H15" s="250" t="s">
        <v>1241</v>
      </c>
      <c r="I15" s="248" t="s">
        <v>2451</v>
      </c>
      <c r="J15" s="611">
        <v>200</v>
      </c>
      <c r="K15" s="247">
        <v>22935</v>
      </c>
      <c r="L15" s="250" t="s">
        <v>1258</v>
      </c>
      <c r="M15" s="250" t="s">
        <v>2452</v>
      </c>
      <c r="N15" s="592"/>
      <c r="O15" s="592" t="s">
        <v>1181</v>
      </c>
      <c r="P15" s="592"/>
      <c r="Q15" s="593"/>
      <c r="R15" s="247">
        <v>43749</v>
      </c>
      <c r="S15" s="246">
        <v>200</v>
      </c>
      <c r="T15" s="246"/>
      <c r="U15" s="246" t="s">
        <v>2494</v>
      </c>
      <c r="V15" s="543">
        <v>200</v>
      </c>
      <c r="W15" s="249"/>
      <c r="X15" s="503" t="s">
        <v>1503</v>
      </c>
      <c r="Y15" s="765" t="s">
        <v>81</v>
      </c>
      <c r="Z15" s="766">
        <v>297</v>
      </c>
      <c r="AA15" s="767">
        <v>1583</v>
      </c>
      <c r="AB15" s="354">
        <f t="shared" si="1"/>
        <v>19</v>
      </c>
      <c r="AC15" s="354">
        <f t="shared" si="2"/>
        <v>248.39999999999998</v>
      </c>
      <c r="AD15" s="364">
        <f t="shared" si="3"/>
        <v>12.14</v>
      </c>
      <c r="AE15" s="365">
        <f t="shared" si="4"/>
        <v>12</v>
      </c>
      <c r="AF15" s="364">
        <f t="shared" si="5"/>
        <v>12.084</v>
      </c>
      <c r="AG15" s="770" t="s">
        <v>1243</v>
      </c>
      <c r="AH15" s="612" t="s">
        <v>2</v>
      </c>
      <c r="AI15" s="283">
        <v>50</v>
      </c>
      <c r="AJ15" s="283">
        <v>15</v>
      </c>
      <c r="AK15" s="283">
        <v>20</v>
      </c>
      <c r="AL15" s="283">
        <v>0</v>
      </c>
    </row>
    <row r="16" spans="1:38" s="284" customFormat="1" ht="20.100000000000001" customHeight="1">
      <c r="A16" s="246">
        <v>60</v>
      </c>
      <c r="B16" s="247">
        <v>43748</v>
      </c>
      <c r="C16" s="330" t="str">
        <f t="shared" si="6"/>
        <v>*PDR1910-0597*</v>
      </c>
      <c r="D16" s="592" t="s">
        <v>2438</v>
      </c>
      <c r="E16" s="246" t="s">
        <v>2434</v>
      </c>
      <c r="F16" s="246"/>
      <c r="G16" s="498" t="s">
        <v>2439</v>
      </c>
      <c r="H16" s="250" t="s">
        <v>1385</v>
      </c>
      <c r="I16" s="248" t="s">
        <v>2440</v>
      </c>
      <c r="J16" s="611">
        <v>500</v>
      </c>
      <c r="K16" s="247">
        <v>22943</v>
      </c>
      <c r="L16" s="250" t="s">
        <v>1258</v>
      </c>
      <c r="M16" s="250" t="s">
        <v>2441</v>
      </c>
      <c r="N16" s="592"/>
      <c r="O16" s="592" t="s">
        <v>1181</v>
      </c>
      <c r="P16" s="592"/>
      <c r="Q16" s="593"/>
      <c r="R16" s="247">
        <v>43749</v>
      </c>
      <c r="S16" s="246">
        <v>500</v>
      </c>
      <c r="T16" s="246"/>
      <c r="U16" s="246" t="s">
        <v>2383</v>
      </c>
      <c r="V16" s="543">
        <v>500</v>
      </c>
      <c r="W16" s="249"/>
      <c r="X16" s="503" t="s">
        <v>1496</v>
      </c>
      <c r="Y16" s="765" t="s">
        <v>2442</v>
      </c>
      <c r="Z16" s="766">
        <v>619</v>
      </c>
      <c r="AA16" s="767">
        <v>1765</v>
      </c>
      <c r="AB16" s="354">
        <f t="shared" si="1"/>
        <v>25</v>
      </c>
      <c r="AC16" s="354">
        <f t="shared" si="2"/>
        <v>273.39999999999998</v>
      </c>
      <c r="AD16" s="364">
        <f t="shared" si="3"/>
        <v>12.556666666666667</v>
      </c>
      <c r="AE16" s="365">
        <f t="shared" si="4"/>
        <v>12</v>
      </c>
      <c r="AF16" s="364">
        <f t="shared" si="5"/>
        <v>12.334</v>
      </c>
      <c r="AG16" s="770" t="s">
        <v>1243</v>
      </c>
      <c r="AH16" s="612" t="s">
        <v>2</v>
      </c>
      <c r="AI16" s="283">
        <v>50</v>
      </c>
      <c r="AJ16" s="283">
        <v>15</v>
      </c>
      <c r="AK16" s="283">
        <v>10</v>
      </c>
      <c r="AL16" s="283" t="s">
        <v>2443</v>
      </c>
    </row>
    <row r="17" spans="1:184" s="789" customFormat="1" ht="20.100000000000001" customHeight="1">
      <c r="A17" s="624">
        <v>70</v>
      </c>
      <c r="B17" s="625">
        <v>43747</v>
      </c>
      <c r="C17" s="626" t="str">
        <f t="shared" si="6"/>
        <v>*PDR1910-0568*</v>
      </c>
      <c r="D17" s="627" t="s">
        <v>2408</v>
      </c>
      <c r="E17" s="624" t="s">
        <v>2409</v>
      </c>
      <c r="F17" s="624"/>
      <c r="G17" s="628" t="s">
        <v>1567</v>
      </c>
      <c r="H17" s="629" t="s">
        <v>1248</v>
      </c>
      <c r="I17" s="630" t="s">
        <v>1566</v>
      </c>
      <c r="J17" s="631">
        <v>100</v>
      </c>
      <c r="K17" s="625">
        <v>22934</v>
      </c>
      <c r="L17" s="629" t="s">
        <v>1258</v>
      </c>
      <c r="M17" s="629" t="s">
        <v>1565</v>
      </c>
      <c r="N17" s="627"/>
      <c r="O17" s="627" t="s">
        <v>1181</v>
      </c>
      <c r="P17" s="627"/>
      <c r="Q17" s="779" t="s">
        <v>1916</v>
      </c>
      <c r="R17" s="625" t="s">
        <v>2495</v>
      </c>
      <c r="S17" s="624">
        <v>100</v>
      </c>
      <c r="T17" s="624"/>
      <c r="U17" s="624"/>
      <c r="V17" s="786"/>
      <c r="W17" s="632"/>
      <c r="X17" s="633" t="s">
        <v>1496</v>
      </c>
      <c r="Y17" s="787" t="s">
        <v>1563</v>
      </c>
      <c r="Z17" s="781">
        <v>400</v>
      </c>
      <c r="AA17" s="782">
        <v>700</v>
      </c>
      <c r="AB17" s="354">
        <f t="shared" si="1"/>
        <v>17</v>
      </c>
      <c r="AC17" s="354">
        <f t="shared" si="2"/>
        <v>290.39999999999998</v>
      </c>
      <c r="AD17" s="364">
        <f t="shared" si="3"/>
        <v>12.84</v>
      </c>
      <c r="AE17" s="365">
        <f t="shared" si="4"/>
        <v>12</v>
      </c>
      <c r="AF17" s="364">
        <f t="shared" si="5"/>
        <v>12.504</v>
      </c>
      <c r="AG17" s="783" t="s">
        <v>1389</v>
      </c>
      <c r="AH17" s="784" t="s">
        <v>2</v>
      </c>
      <c r="AI17" s="785">
        <v>50</v>
      </c>
      <c r="AJ17" s="785">
        <v>15</v>
      </c>
      <c r="AK17" s="785">
        <v>20</v>
      </c>
      <c r="AL17" s="788" t="s">
        <v>1562</v>
      </c>
    </row>
    <row r="18" spans="1:184" s="284" customFormat="1" ht="20.100000000000001" customHeight="1">
      <c r="A18" s="246">
        <v>80</v>
      </c>
      <c r="B18" s="304">
        <v>43704</v>
      </c>
      <c r="C18" s="330" t="str">
        <f t="shared" si="6"/>
        <v>*PDR1910-0026*</v>
      </c>
      <c r="D18" s="592" t="s">
        <v>1840</v>
      </c>
      <c r="E18" s="246" t="s">
        <v>1839</v>
      </c>
      <c r="F18" s="246"/>
      <c r="G18" s="498" t="s">
        <v>1393</v>
      </c>
      <c r="H18" s="250" t="s">
        <v>1384</v>
      </c>
      <c r="I18" s="248" t="s">
        <v>1502</v>
      </c>
      <c r="J18" s="611">
        <v>5000</v>
      </c>
      <c r="K18" s="247">
        <v>22934</v>
      </c>
      <c r="L18" s="250" t="s">
        <v>1258</v>
      </c>
      <c r="M18" s="250" t="s">
        <v>1444</v>
      </c>
      <c r="N18" s="592">
        <v>1424</v>
      </c>
      <c r="O18" s="592" t="s">
        <v>1181</v>
      </c>
      <c r="P18" s="248"/>
      <c r="Q18" s="248"/>
      <c r="R18" s="247">
        <v>43750</v>
      </c>
      <c r="S18" s="246">
        <v>5000</v>
      </c>
      <c r="T18" s="246"/>
      <c r="U18" s="246" t="s">
        <v>2503</v>
      </c>
      <c r="V18" s="543">
        <v>5000</v>
      </c>
      <c r="W18" s="249"/>
      <c r="X18" s="503" t="s">
        <v>1496</v>
      </c>
      <c r="Y18" s="765" t="s">
        <v>106</v>
      </c>
      <c r="Z18" s="766">
        <v>553</v>
      </c>
      <c r="AA18" s="767">
        <v>1197</v>
      </c>
      <c r="AB18" s="354">
        <f t="shared" si="1"/>
        <v>150</v>
      </c>
      <c r="AC18" s="354">
        <f t="shared" si="2"/>
        <v>440.4</v>
      </c>
      <c r="AD18" s="364">
        <f t="shared" si="3"/>
        <v>15.34</v>
      </c>
      <c r="AE18" s="365">
        <f t="shared" si="4"/>
        <v>15</v>
      </c>
      <c r="AF18" s="364">
        <f t="shared" si="5"/>
        <v>15.204000000000001</v>
      </c>
      <c r="AG18" s="770" t="s">
        <v>1243</v>
      </c>
      <c r="AH18" s="612" t="s">
        <v>2</v>
      </c>
      <c r="AI18" s="283">
        <v>50</v>
      </c>
      <c r="AJ18" s="283">
        <v>50</v>
      </c>
      <c r="AK18" s="283">
        <v>10</v>
      </c>
      <c r="AL18" s="771" t="s">
        <v>1501</v>
      </c>
    </row>
    <row r="19" spans="1:184" s="638" customFormat="1" ht="20.100000000000001" customHeight="1">
      <c r="A19" s="624">
        <v>90</v>
      </c>
      <c r="B19" s="625">
        <v>43736</v>
      </c>
      <c r="C19" s="626" t="str">
        <f t="shared" si="6"/>
        <v>*PDR1910-0325*</v>
      </c>
      <c r="D19" s="627" t="s">
        <v>2073</v>
      </c>
      <c r="E19" s="624" t="s">
        <v>2070</v>
      </c>
      <c r="F19" s="624"/>
      <c r="G19" s="628" t="s">
        <v>1736</v>
      </c>
      <c r="H19" s="629" t="s">
        <v>1248</v>
      </c>
      <c r="I19" s="630" t="s">
        <v>1735</v>
      </c>
      <c r="J19" s="631">
        <v>1000</v>
      </c>
      <c r="K19" s="625">
        <v>22936</v>
      </c>
      <c r="L19" s="629" t="s">
        <v>1392</v>
      </c>
      <c r="M19" s="629" t="s">
        <v>1734</v>
      </c>
      <c r="N19" s="627" t="s">
        <v>1167</v>
      </c>
      <c r="O19" s="627" t="s">
        <v>1181</v>
      </c>
      <c r="P19" s="630"/>
      <c r="Q19" s="630"/>
      <c r="R19" s="625">
        <v>43752</v>
      </c>
      <c r="S19" s="624">
        <v>1000</v>
      </c>
      <c r="T19" s="624"/>
      <c r="U19" s="624">
        <v>1000</v>
      </c>
      <c r="V19" s="624" t="s">
        <v>2147</v>
      </c>
      <c r="W19" s="632"/>
      <c r="X19" s="633" t="s">
        <v>1496</v>
      </c>
      <c r="Y19" s="780" t="s">
        <v>101</v>
      </c>
      <c r="Z19" s="781">
        <v>737</v>
      </c>
      <c r="AA19" s="782">
        <v>2286</v>
      </c>
      <c r="AB19" s="354">
        <f t="shared" si="1"/>
        <v>78.571428571428569</v>
      </c>
      <c r="AC19" s="354">
        <f t="shared" si="2"/>
        <v>518.97142857142853</v>
      </c>
      <c r="AD19" s="364">
        <f t="shared" si="3"/>
        <v>16.649523809523807</v>
      </c>
      <c r="AE19" s="365">
        <f t="shared" si="4"/>
        <v>16</v>
      </c>
      <c r="AF19" s="364">
        <f t="shared" si="5"/>
        <v>16.389714285714284</v>
      </c>
      <c r="AG19" s="783" t="s">
        <v>1391</v>
      </c>
      <c r="AH19" s="784" t="s">
        <v>65</v>
      </c>
      <c r="AI19" s="785">
        <v>35</v>
      </c>
      <c r="AJ19" s="785">
        <v>50</v>
      </c>
      <c r="AK19" s="785">
        <v>10</v>
      </c>
      <c r="AL19" s="788" t="s">
        <v>1705</v>
      </c>
    </row>
    <row r="20" spans="1:184" s="284" customFormat="1" ht="20.100000000000001" customHeight="1">
      <c r="A20" s="246" t="s">
        <v>1583</v>
      </c>
      <c r="B20" s="247">
        <v>43735</v>
      </c>
      <c r="C20" s="330" t="str">
        <f t="shared" si="6"/>
        <v>*PDR1910-0292*</v>
      </c>
      <c r="D20" s="592" t="s">
        <v>2051</v>
      </c>
      <c r="E20" s="246" t="s">
        <v>2048</v>
      </c>
      <c r="F20" s="246"/>
      <c r="G20" s="498" t="s">
        <v>1254</v>
      </c>
      <c r="H20" s="250" t="s">
        <v>1570</v>
      </c>
      <c r="I20" s="248" t="s">
        <v>1252</v>
      </c>
      <c r="J20" s="611">
        <v>500</v>
      </c>
      <c r="K20" s="247">
        <v>22935</v>
      </c>
      <c r="L20" s="250" t="s">
        <v>1919</v>
      </c>
      <c r="M20" s="250" t="s">
        <v>1754</v>
      </c>
      <c r="N20" s="592">
        <v>1476</v>
      </c>
      <c r="O20" s="592" t="s">
        <v>1181</v>
      </c>
      <c r="P20" s="248"/>
      <c r="Q20" s="248"/>
      <c r="R20" s="247">
        <v>43750</v>
      </c>
      <c r="S20" s="246">
        <v>500</v>
      </c>
      <c r="T20" s="246"/>
      <c r="U20" s="246" t="s">
        <v>2504</v>
      </c>
      <c r="V20" s="543">
        <v>550</v>
      </c>
      <c r="W20" s="249"/>
      <c r="X20" s="503" t="s">
        <v>1496</v>
      </c>
      <c r="Y20" s="765" t="s">
        <v>112</v>
      </c>
      <c r="Z20" s="766">
        <v>450</v>
      </c>
      <c r="AA20" s="767">
        <v>1237</v>
      </c>
      <c r="AB20" s="354">
        <f t="shared" si="1"/>
        <v>60</v>
      </c>
      <c r="AC20" s="354">
        <f t="shared" si="2"/>
        <v>578.97142857142853</v>
      </c>
      <c r="AD20" s="364">
        <f t="shared" si="3"/>
        <v>17.649523809523807</v>
      </c>
      <c r="AE20" s="365">
        <f t="shared" si="4"/>
        <v>17</v>
      </c>
      <c r="AF20" s="364">
        <f t="shared" si="5"/>
        <v>17.389714285714284</v>
      </c>
      <c r="AG20" s="770" t="s">
        <v>1243</v>
      </c>
      <c r="AH20" s="612" t="s">
        <v>2</v>
      </c>
      <c r="AI20" s="283">
        <v>50</v>
      </c>
      <c r="AJ20" s="283">
        <v>50</v>
      </c>
      <c r="AK20" s="283">
        <v>10</v>
      </c>
      <c r="AL20" s="283" t="s">
        <v>1755</v>
      </c>
    </row>
    <row r="21" spans="1:184" s="284" customFormat="1" ht="20.100000000000001" customHeight="1">
      <c r="A21" s="246" t="s">
        <v>1583</v>
      </c>
      <c r="B21" s="247">
        <v>43735</v>
      </c>
      <c r="C21" s="330" t="str">
        <f t="shared" si="6"/>
        <v>*PDR1910-0293*</v>
      </c>
      <c r="D21" s="592" t="s">
        <v>2050</v>
      </c>
      <c r="E21" s="246" t="s">
        <v>2048</v>
      </c>
      <c r="F21" s="246"/>
      <c r="G21" s="498" t="s">
        <v>1821</v>
      </c>
      <c r="H21" s="250" t="s">
        <v>1570</v>
      </c>
      <c r="I21" s="248" t="s">
        <v>1820</v>
      </c>
      <c r="J21" s="611">
        <v>500</v>
      </c>
      <c r="K21" s="247">
        <v>22935</v>
      </c>
      <c r="L21" s="250" t="s">
        <v>1921</v>
      </c>
      <c r="M21" s="250" t="s">
        <v>1819</v>
      </c>
      <c r="N21" s="592">
        <v>1476</v>
      </c>
      <c r="O21" s="592" t="s">
        <v>1181</v>
      </c>
      <c r="P21" s="248"/>
      <c r="Q21" s="248"/>
      <c r="R21" s="247">
        <v>43750</v>
      </c>
      <c r="S21" s="246">
        <v>500</v>
      </c>
      <c r="T21" s="246"/>
      <c r="U21" s="246" t="s">
        <v>2504</v>
      </c>
      <c r="V21" s="543">
        <v>500</v>
      </c>
      <c r="W21" s="249"/>
      <c r="X21" s="503" t="s">
        <v>1496</v>
      </c>
      <c r="Y21" s="765" t="s">
        <v>112</v>
      </c>
      <c r="Z21" s="766">
        <v>475</v>
      </c>
      <c r="AA21" s="767">
        <v>1443</v>
      </c>
      <c r="AB21" s="354">
        <f t="shared" si="1"/>
        <v>60</v>
      </c>
      <c r="AC21" s="354">
        <f t="shared" si="2"/>
        <v>638.97142857142853</v>
      </c>
      <c r="AD21" s="364">
        <f t="shared" si="3"/>
        <v>18.649523809523807</v>
      </c>
      <c r="AE21" s="365">
        <f t="shared" si="4"/>
        <v>18</v>
      </c>
      <c r="AF21" s="364">
        <f t="shared" si="5"/>
        <v>18.389714285714284</v>
      </c>
      <c r="AG21" s="770" t="s">
        <v>1243</v>
      </c>
      <c r="AH21" s="612" t="s">
        <v>2</v>
      </c>
      <c r="AI21" s="283">
        <v>50</v>
      </c>
      <c r="AJ21" s="283">
        <v>50</v>
      </c>
      <c r="AK21" s="283">
        <v>10</v>
      </c>
      <c r="AL21" s="283" t="s">
        <v>1818</v>
      </c>
    </row>
    <row r="22" spans="1:184" s="638" customFormat="1" ht="20.100000000000001" customHeight="1">
      <c r="A22" s="624" t="s">
        <v>1583</v>
      </c>
      <c r="B22" s="625">
        <v>43735</v>
      </c>
      <c r="C22" s="626" t="str">
        <f t="shared" si="6"/>
        <v>*PDR1910-0294*</v>
      </c>
      <c r="D22" s="627" t="s">
        <v>2049</v>
      </c>
      <c r="E22" s="624" t="s">
        <v>2048</v>
      </c>
      <c r="F22" s="624"/>
      <c r="G22" s="628" t="s">
        <v>1817</v>
      </c>
      <c r="H22" s="629" t="s">
        <v>1570</v>
      </c>
      <c r="I22" s="630" t="s">
        <v>1816</v>
      </c>
      <c r="J22" s="631">
        <v>500</v>
      </c>
      <c r="K22" s="625">
        <v>22935</v>
      </c>
      <c r="L22" s="629" t="s">
        <v>1815</v>
      </c>
      <c r="M22" s="629" t="s">
        <v>1814</v>
      </c>
      <c r="N22" s="627">
        <v>1476</v>
      </c>
      <c r="O22" s="627" t="s">
        <v>1181</v>
      </c>
      <c r="P22" s="630"/>
      <c r="Q22" s="630"/>
      <c r="R22" s="625">
        <v>43750</v>
      </c>
      <c r="S22" s="624">
        <v>500</v>
      </c>
      <c r="T22" s="624"/>
      <c r="U22" s="624" t="s">
        <v>2505</v>
      </c>
      <c r="V22" s="624" t="s">
        <v>1181</v>
      </c>
      <c r="W22" s="632"/>
      <c r="X22" s="633" t="s">
        <v>1496</v>
      </c>
      <c r="Y22" s="780" t="s">
        <v>112</v>
      </c>
      <c r="Z22" s="781">
        <v>513</v>
      </c>
      <c r="AA22" s="782">
        <v>1533</v>
      </c>
      <c r="AB22" s="354">
        <f t="shared" si="1"/>
        <v>60</v>
      </c>
      <c r="AC22" s="354">
        <f t="shared" si="2"/>
        <v>698.97142857142853</v>
      </c>
      <c r="AD22" s="364">
        <f t="shared" si="3"/>
        <v>19.649523809523807</v>
      </c>
      <c r="AE22" s="365">
        <f t="shared" si="4"/>
        <v>19</v>
      </c>
      <c r="AF22" s="364">
        <f t="shared" si="5"/>
        <v>19.389714285714284</v>
      </c>
      <c r="AG22" s="783" t="s">
        <v>1243</v>
      </c>
      <c r="AH22" s="784" t="s">
        <v>2</v>
      </c>
      <c r="AI22" s="785">
        <v>50</v>
      </c>
      <c r="AJ22" s="785">
        <v>50</v>
      </c>
      <c r="AK22" s="785">
        <v>10</v>
      </c>
      <c r="AL22" s="785" t="s">
        <v>1813</v>
      </c>
    </row>
    <row r="23" spans="1:184" s="638" customFormat="1" ht="20.100000000000001" customHeight="1">
      <c r="A23" s="624" t="s">
        <v>1582</v>
      </c>
      <c r="B23" s="625">
        <v>43735</v>
      </c>
      <c r="C23" s="626" t="str">
        <f t="shared" si="6"/>
        <v>*PDR1910-0292*</v>
      </c>
      <c r="D23" s="627" t="s">
        <v>2051</v>
      </c>
      <c r="E23" s="624" t="s">
        <v>2048</v>
      </c>
      <c r="F23" s="624"/>
      <c r="G23" s="628" t="s">
        <v>1254</v>
      </c>
      <c r="H23" s="629" t="s">
        <v>1570</v>
      </c>
      <c r="I23" s="630" t="s">
        <v>1252</v>
      </c>
      <c r="J23" s="631">
        <v>500</v>
      </c>
      <c r="K23" s="625">
        <v>22935</v>
      </c>
      <c r="L23" s="629" t="s">
        <v>1919</v>
      </c>
      <c r="M23" s="629" t="s">
        <v>1754</v>
      </c>
      <c r="N23" s="627">
        <v>1476</v>
      </c>
      <c r="O23" s="627" t="s">
        <v>1181</v>
      </c>
      <c r="P23" s="630"/>
      <c r="Q23" s="630"/>
      <c r="R23" s="625">
        <v>43750</v>
      </c>
      <c r="S23" s="624">
        <v>500</v>
      </c>
      <c r="T23" s="624"/>
      <c r="U23" s="624" t="s">
        <v>2504</v>
      </c>
      <c r="V23" s="624" t="s">
        <v>1181</v>
      </c>
      <c r="W23" s="632"/>
      <c r="X23" s="633" t="s">
        <v>1496</v>
      </c>
      <c r="Y23" s="780" t="s">
        <v>112</v>
      </c>
      <c r="Z23" s="781">
        <v>450</v>
      </c>
      <c r="AA23" s="782">
        <v>1237</v>
      </c>
      <c r="AB23" s="354">
        <f t="shared" si="1"/>
        <v>25</v>
      </c>
      <c r="AC23" s="354">
        <f t="shared" si="2"/>
        <v>723.97142857142853</v>
      </c>
      <c r="AD23" s="364">
        <f t="shared" si="3"/>
        <v>20.066190476190478</v>
      </c>
      <c r="AE23" s="365">
        <f t="shared" si="4"/>
        <v>20</v>
      </c>
      <c r="AF23" s="364">
        <f t="shared" si="5"/>
        <v>20.039714285714286</v>
      </c>
      <c r="AG23" s="783" t="s">
        <v>1243</v>
      </c>
      <c r="AH23" s="784" t="s">
        <v>2</v>
      </c>
      <c r="AI23" s="785">
        <v>50</v>
      </c>
      <c r="AJ23" s="785">
        <v>15</v>
      </c>
      <c r="AK23" s="785">
        <v>10</v>
      </c>
      <c r="AL23" s="785" t="s">
        <v>1755</v>
      </c>
    </row>
    <row r="24" spans="1:184" s="638" customFormat="1" ht="20.100000000000001" customHeight="1">
      <c r="A24" s="624" t="s">
        <v>1582</v>
      </c>
      <c r="B24" s="625">
        <v>43735</v>
      </c>
      <c r="C24" s="626" t="str">
        <f t="shared" si="6"/>
        <v>*PDR1910-0293*</v>
      </c>
      <c r="D24" s="627" t="s">
        <v>2050</v>
      </c>
      <c r="E24" s="624" t="s">
        <v>2048</v>
      </c>
      <c r="F24" s="624"/>
      <c r="G24" s="628" t="s">
        <v>1821</v>
      </c>
      <c r="H24" s="629" t="s">
        <v>1570</v>
      </c>
      <c r="I24" s="630" t="s">
        <v>1820</v>
      </c>
      <c r="J24" s="631">
        <v>500</v>
      </c>
      <c r="K24" s="625">
        <v>22935</v>
      </c>
      <c r="L24" s="629" t="s">
        <v>1921</v>
      </c>
      <c r="M24" s="629" t="s">
        <v>1819</v>
      </c>
      <c r="N24" s="627">
        <v>1476</v>
      </c>
      <c r="O24" s="627" t="s">
        <v>1181</v>
      </c>
      <c r="P24" s="630"/>
      <c r="Q24" s="630"/>
      <c r="R24" s="625">
        <v>43750</v>
      </c>
      <c r="S24" s="624">
        <v>500</v>
      </c>
      <c r="T24" s="624"/>
      <c r="U24" s="624" t="s">
        <v>2504</v>
      </c>
      <c r="V24" s="624" t="s">
        <v>1181</v>
      </c>
      <c r="W24" s="632"/>
      <c r="X24" s="633" t="s">
        <v>1496</v>
      </c>
      <c r="Y24" s="780" t="s">
        <v>112</v>
      </c>
      <c r="Z24" s="781">
        <v>475</v>
      </c>
      <c r="AA24" s="782">
        <v>1443</v>
      </c>
      <c r="AB24" s="354">
        <f t="shared" si="1"/>
        <v>25</v>
      </c>
      <c r="AC24" s="354">
        <f t="shared" si="2"/>
        <v>748.97142857142853</v>
      </c>
      <c r="AD24" s="364">
        <f t="shared" si="3"/>
        <v>20.482857142857142</v>
      </c>
      <c r="AE24" s="365">
        <f t="shared" si="4"/>
        <v>20</v>
      </c>
      <c r="AF24" s="364">
        <f t="shared" si="5"/>
        <v>20.289714285714286</v>
      </c>
      <c r="AG24" s="783" t="s">
        <v>1243</v>
      </c>
      <c r="AH24" s="784" t="s">
        <v>2</v>
      </c>
      <c r="AI24" s="785">
        <v>50</v>
      </c>
      <c r="AJ24" s="785">
        <v>15</v>
      </c>
      <c r="AK24" s="785">
        <v>10</v>
      </c>
      <c r="AL24" s="785" t="s">
        <v>1818</v>
      </c>
    </row>
    <row r="25" spans="1:184" s="638" customFormat="1" ht="20.100000000000001" customHeight="1">
      <c r="A25" s="624" t="s">
        <v>1582</v>
      </c>
      <c r="B25" s="625">
        <v>43735</v>
      </c>
      <c r="C25" s="626" t="str">
        <f t="shared" si="6"/>
        <v>*PDR1910-0294*</v>
      </c>
      <c r="D25" s="627" t="s">
        <v>2049</v>
      </c>
      <c r="E25" s="624" t="s">
        <v>2048</v>
      </c>
      <c r="F25" s="624"/>
      <c r="G25" s="628" t="s">
        <v>1817</v>
      </c>
      <c r="H25" s="629" t="s">
        <v>1570</v>
      </c>
      <c r="I25" s="630" t="s">
        <v>1816</v>
      </c>
      <c r="J25" s="631">
        <v>500</v>
      </c>
      <c r="K25" s="625">
        <v>22935</v>
      </c>
      <c r="L25" s="629" t="s">
        <v>1815</v>
      </c>
      <c r="M25" s="629" t="s">
        <v>1814</v>
      </c>
      <c r="N25" s="627">
        <v>1476</v>
      </c>
      <c r="O25" s="627" t="s">
        <v>1181</v>
      </c>
      <c r="P25" s="630"/>
      <c r="Q25" s="630"/>
      <c r="R25" s="625">
        <v>43750</v>
      </c>
      <c r="S25" s="624">
        <v>500</v>
      </c>
      <c r="T25" s="624"/>
      <c r="U25" s="624" t="s">
        <v>2505</v>
      </c>
      <c r="V25" s="624" t="s">
        <v>1181</v>
      </c>
      <c r="W25" s="632"/>
      <c r="X25" s="633" t="s">
        <v>1496</v>
      </c>
      <c r="Y25" s="780" t="s">
        <v>112</v>
      </c>
      <c r="Z25" s="781">
        <v>513</v>
      </c>
      <c r="AA25" s="782">
        <v>1533</v>
      </c>
      <c r="AB25" s="354">
        <f t="shared" si="1"/>
        <v>25</v>
      </c>
      <c r="AC25" s="354">
        <f t="shared" si="2"/>
        <v>773.97142857142853</v>
      </c>
      <c r="AD25" s="364">
        <f t="shared" si="3"/>
        <v>20.899523809523807</v>
      </c>
      <c r="AE25" s="365">
        <f t="shared" si="4"/>
        <v>20</v>
      </c>
      <c r="AF25" s="364">
        <f t="shared" si="5"/>
        <v>20.539714285714282</v>
      </c>
      <c r="AG25" s="783" t="s">
        <v>1243</v>
      </c>
      <c r="AH25" s="784" t="s">
        <v>2</v>
      </c>
      <c r="AI25" s="785">
        <v>50</v>
      </c>
      <c r="AJ25" s="785">
        <v>15</v>
      </c>
      <c r="AK25" s="785">
        <v>10</v>
      </c>
      <c r="AL25" s="785" t="s">
        <v>1813</v>
      </c>
    </row>
    <row r="26" spans="1:184" s="404" customFormat="1" ht="19.5" customHeight="1">
      <c r="A26" s="373"/>
      <c r="B26" s="373"/>
      <c r="C26" s="372"/>
      <c r="D26" s="699"/>
      <c r="E26" s="373"/>
      <c r="F26" s="373"/>
      <c r="G26" s="699"/>
      <c r="H26" s="368"/>
      <c r="I26" s="368"/>
      <c r="J26" s="373"/>
      <c r="K26" s="372"/>
      <c r="L26" s="368" t="s">
        <v>210</v>
      </c>
      <c r="M26" s="377"/>
      <c r="N26" s="699"/>
      <c r="O26" s="699"/>
      <c r="P26" s="368"/>
      <c r="Q26" s="368"/>
      <c r="R26" s="372"/>
      <c r="S26" s="373"/>
      <c r="T26" s="373"/>
      <c r="U26" s="373"/>
      <c r="V26" s="373"/>
      <c r="W26" s="564"/>
      <c r="X26" s="373"/>
      <c r="Y26" s="736"/>
      <c r="Z26" s="737"/>
      <c r="AA26" s="738"/>
      <c r="AB26" s="354">
        <f t="shared" si="1"/>
        <v>60</v>
      </c>
      <c r="AC26" s="354">
        <f t="shared" si="2"/>
        <v>833.97142857142853</v>
      </c>
      <c r="AD26" s="364">
        <f t="shared" si="3"/>
        <v>21.899523809523807</v>
      </c>
      <c r="AE26" s="365">
        <f t="shared" si="4"/>
        <v>21</v>
      </c>
      <c r="AF26" s="364">
        <f t="shared" si="5"/>
        <v>21.539714285714282</v>
      </c>
      <c r="AG26" s="735"/>
      <c r="AH26" s="389"/>
      <c r="AI26" s="283">
        <v>35</v>
      </c>
      <c r="AJ26" s="283">
        <v>60</v>
      </c>
      <c r="AK26" s="402"/>
      <c r="AL26" s="389"/>
    </row>
    <row r="27" spans="1:184" s="404" customFormat="1">
      <c r="A27" s="373"/>
      <c r="B27" s="373"/>
      <c r="C27" s="372"/>
      <c r="D27" s="380"/>
      <c r="E27" s="380"/>
      <c r="F27" s="380"/>
      <c r="G27" s="380"/>
      <c r="H27" s="381"/>
      <c r="I27" s="381"/>
      <c r="J27" s="373"/>
      <c r="K27" s="372"/>
      <c r="L27" s="381"/>
      <c r="M27" s="381"/>
      <c r="N27" s="381"/>
      <c r="O27" s="402"/>
      <c r="P27" s="383"/>
      <c r="Q27" s="383"/>
      <c r="R27" s="372"/>
      <c r="S27" s="373"/>
      <c r="T27" s="384"/>
      <c r="U27" s="373"/>
      <c r="V27" s="373"/>
      <c r="W27" s="373"/>
      <c r="X27" s="380"/>
      <c r="Y27" s="772"/>
      <c r="Z27" s="773"/>
      <c r="AA27" s="774"/>
      <c r="AB27" s="768"/>
      <c r="AC27" s="768"/>
      <c r="AD27" s="735"/>
      <c r="AE27" s="769"/>
      <c r="AF27" s="735"/>
      <c r="AG27" s="389"/>
      <c r="AH27" s="405"/>
      <c r="AI27" s="402"/>
      <c r="AJ27" s="402"/>
      <c r="AK27" s="402"/>
      <c r="AL27" s="389"/>
    </row>
    <row r="28" spans="1:184" s="404" customFormat="1">
      <c r="A28" s="373"/>
      <c r="B28" s="373"/>
      <c r="C28" s="372"/>
      <c r="D28" s="380"/>
      <c r="E28" s="380"/>
      <c r="F28" s="380"/>
      <c r="G28" s="380"/>
      <c r="H28" s="381"/>
      <c r="I28" s="381"/>
      <c r="J28" s="373"/>
      <c r="K28" s="372"/>
      <c r="L28" s="381"/>
      <c r="M28" s="381"/>
      <c r="N28" s="381"/>
      <c r="O28" s="402"/>
      <c r="P28" s="383"/>
      <c r="Q28" s="383"/>
      <c r="R28" s="372"/>
      <c r="S28" s="373"/>
      <c r="T28" s="384"/>
      <c r="U28" s="373"/>
      <c r="V28" s="373"/>
      <c r="W28" s="373"/>
      <c r="X28" s="380"/>
      <c r="Y28" s="381"/>
      <c r="Z28" s="385"/>
      <c r="AA28" s="382"/>
      <c r="AB28" s="386"/>
      <c r="AC28" s="386"/>
      <c r="AD28" s="379"/>
      <c r="AE28" s="387"/>
      <c r="AF28" s="379"/>
      <c r="AG28" s="401"/>
      <c r="AH28" s="403"/>
      <c r="AI28" s="396"/>
      <c r="AJ28" s="396"/>
      <c r="AK28" s="396"/>
      <c r="AL28" s="401"/>
    </row>
    <row r="29" spans="1:184" s="404" customFormat="1">
      <c r="A29" s="373"/>
      <c r="B29" s="373"/>
      <c r="C29" s="372"/>
      <c r="D29" s="699"/>
      <c r="E29" s="373"/>
      <c r="F29" s="373"/>
      <c r="G29" s="373"/>
      <c r="H29" s="368"/>
      <c r="I29" s="368"/>
      <c r="J29" s="373">
        <f>SUM(J7:J28)</f>
        <v>15221</v>
      </c>
      <c r="K29" s="372"/>
      <c r="L29" s="368"/>
      <c r="M29" s="699"/>
      <c r="N29" s="368"/>
      <c r="O29" s="699"/>
      <c r="P29" s="368"/>
      <c r="Q29" s="368"/>
      <c r="R29" s="372"/>
      <c r="S29" s="373">
        <f>SUM(S7:S28)</f>
        <v>16020</v>
      </c>
      <c r="T29" s="373"/>
      <c r="U29" s="373"/>
      <c r="V29" s="373"/>
      <c r="W29" s="373"/>
      <c r="X29" s="373"/>
      <c r="Y29" s="377"/>
      <c r="Z29" s="699"/>
      <c r="AA29" s="378"/>
      <c r="AB29" s="386">
        <f>SUM(AB7:AB28)</f>
        <v>833.97142857142853</v>
      </c>
      <c r="AC29" s="386"/>
      <c r="AD29" s="379"/>
      <c r="AE29" s="387"/>
      <c r="AF29" s="386">
        <f>AB29/60</f>
        <v>13.899523809523808</v>
      </c>
      <c r="AG29" s="379"/>
      <c r="AH29" s="405"/>
      <c r="AI29" s="426"/>
      <c r="AJ29" s="402"/>
      <c r="AK29" s="402"/>
      <c r="AL29" s="389"/>
      <c r="GB29" s="470"/>
    </row>
    <row r="30" spans="1:184">
      <c r="A30" s="698"/>
      <c r="B30" s="698"/>
      <c r="L30" s="471"/>
      <c r="M30" s="391"/>
      <c r="N30" s="391"/>
      <c r="O30" s="391"/>
      <c r="P30" s="391"/>
      <c r="Q30" s="391"/>
      <c r="R30" s="391"/>
      <c r="S30" s="391"/>
      <c r="T30" s="391"/>
      <c r="U30" s="391"/>
      <c r="V30" s="391"/>
      <c r="W30" s="391"/>
      <c r="Y30" s="698"/>
      <c r="Z30" s="698"/>
      <c r="AA30" s="698"/>
      <c r="AJ30" s="346"/>
      <c r="AK30" s="427"/>
    </row>
    <row r="31" spans="1:184">
      <c r="S31" s="346"/>
      <c r="T31" s="346"/>
      <c r="U31" s="346"/>
      <c r="V31" s="472"/>
      <c r="W31" s="472"/>
      <c r="Z31" s="640" t="s">
        <v>1645</v>
      </c>
      <c r="AJ31" s="346"/>
      <c r="AK31" s="427"/>
    </row>
    <row r="32" spans="1:184">
      <c r="I32" s="431" t="s">
        <v>455</v>
      </c>
      <c r="R32" s="431" t="s">
        <v>457</v>
      </c>
      <c r="AJ32" s="346"/>
      <c r="AK32" s="427"/>
      <c r="AM32" s="346"/>
      <c r="AN32" s="346"/>
    </row>
    <row r="33" spans="1:40" s="698" customFormat="1">
      <c r="I33" s="906"/>
      <c r="J33" s="906"/>
      <c r="R33" s="906" t="s">
        <v>61</v>
      </c>
      <c r="S33" s="906"/>
      <c r="T33" s="906"/>
      <c r="U33" s="906"/>
      <c r="V33" s="906"/>
      <c r="W33" s="906"/>
      <c r="X33" s="906"/>
      <c r="Y33" s="473"/>
      <c r="Z33" s="473"/>
      <c r="AA33" s="473"/>
      <c r="AH33" s="447"/>
      <c r="AJ33" s="441"/>
      <c r="AK33" s="427"/>
      <c r="AL33" s="441"/>
      <c r="AM33" s="441"/>
    </row>
    <row r="34" spans="1:40">
      <c r="A34" s="431"/>
      <c r="B34" s="431"/>
      <c r="C34" s="431"/>
      <c r="I34" s="431" t="s">
        <v>456</v>
      </c>
      <c r="M34" s="431"/>
      <c r="T34" s="431"/>
      <c r="AJ34" s="346"/>
      <c r="AK34" s="427"/>
      <c r="AM34" s="346"/>
      <c r="AN34" s="346"/>
    </row>
    <row r="35" spans="1:40">
      <c r="AJ35" s="346"/>
      <c r="AK35" s="427"/>
    </row>
    <row r="36" spans="1:40">
      <c r="AJ36" s="346"/>
      <c r="AK36" s="427"/>
    </row>
    <row r="37" spans="1:40">
      <c r="AJ37" s="346"/>
      <c r="AK37" s="427"/>
    </row>
    <row r="38" spans="1:40">
      <c r="AJ38" s="346"/>
      <c r="AK38" s="427"/>
    </row>
    <row r="42" spans="1:40">
      <c r="AK42" s="698"/>
    </row>
    <row r="43" spans="1:40">
      <c r="AH43" s="388"/>
    </row>
    <row r="44" spans="1:40">
      <c r="AH44" s="388"/>
    </row>
    <row r="45" spans="1:40">
      <c r="AH45" s="388"/>
    </row>
    <row r="46" spans="1:40">
      <c r="AH46" s="388"/>
    </row>
    <row r="47" spans="1:40">
      <c r="AH47" s="388"/>
    </row>
    <row r="48" spans="1:40">
      <c r="AH48" s="388"/>
    </row>
  </sheetData>
  <mergeCells count="8">
    <mergeCell ref="AL5:AL7"/>
    <mergeCell ref="I33:J33"/>
    <mergeCell ref="R33:X33"/>
    <mergeCell ref="A2:AA2"/>
    <mergeCell ref="H4:H5"/>
    <mergeCell ref="I4:I5"/>
    <mergeCell ref="O4:Q4"/>
    <mergeCell ref="Z4:AA4"/>
  </mergeCells>
  <conditionalFormatting sqref="AY27:AZ28 BH27:BH28 AP27:AS28 AA27:AA28 AG27:AG28">
    <cfRule type="duplicateValues" dxfId="677" priority="84" stopIfTrue="1"/>
  </conditionalFormatting>
  <conditionalFormatting sqref="AY27:AZ28 BH27:BH28 AP27:AS28 AA27:AA28 AG27:AG28">
    <cfRule type="duplicateValues" dxfId="676" priority="82" stopIfTrue="1"/>
    <cfRule type="duplicateValues" dxfId="675" priority="83" stopIfTrue="1"/>
  </conditionalFormatting>
  <conditionalFormatting sqref="BI27:BI28">
    <cfRule type="duplicateValues" dxfId="674" priority="81" stopIfTrue="1"/>
  </conditionalFormatting>
  <conditionalFormatting sqref="BI27:BI28">
    <cfRule type="duplicateValues" dxfId="673" priority="79" stopIfTrue="1"/>
    <cfRule type="duplicateValues" dxfId="672" priority="80" stopIfTrue="1"/>
  </conditionalFormatting>
  <conditionalFormatting sqref="D26">
    <cfRule type="duplicateValues" dxfId="671" priority="78" stopIfTrue="1"/>
  </conditionalFormatting>
  <conditionalFormatting sqref="D26">
    <cfRule type="duplicateValues" dxfId="670" priority="76" stopIfTrue="1"/>
    <cfRule type="duplicateValues" dxfId="669" priority="77" stopIfTrue="1"/>
  </conditionalFormatting>
  <conditionalFormatting sqref="D18">
    <cfRule type="duplicateValues" dxfId="668" priority="61" stopIfTrue="1"/>
  </conditionalFormatting>
  <conditionalFormatting sqref="D18">
    <cfRule type="duplicateValues" dxfId="667" priority="62" stopIfTrue="1"/>
    <cfRule type="duplicateValues" dxfId="666" priority="63" stopIfTrue="1"/>
  </conditionalFormatting>
  <conditionalFormatting sqref="D11">
    <cfRule type="duplicateValues" dxfId="665" priority="43" stopIfTrue="1"/>
  </conditionalFormatting>
  <conditionalFormatting sqref="D11">
    <cfRule type="duplicateValues" dxfId="664" priority="44" stopIfTrue="1"/>
    <cfRule type="duplicateValues" dxfId="663" priority="45" stopIfTrue="1"/>
  </conditionalFormatting>
  <conditionalFormatting sqref="D17">
    <cfRule type="duplicateValues" dxfId="662" priority="40" stopIfTrue="1"/>
  </conditionalFormatting>
  <conditionalFormatting sqref="D17">
    <cfRule type="duplicateValues" dxfId="661" priority="41" stopIfTrue="1"/>
    <cfRule type="duplicateValues" dxfId="660" priority="42" stopIfTrue="1"/>
  </conditionalFormatting>
  <conditionalFormatting sqref="D15 D13">
    <cfRule type="duplicateValues" dxfId="659" priority="37" stopIfTrue="1"/>
  </conditionalFormatting>
  <conditionalFormatting sqref="D15 D13">
    <cfRule type="duplicateValues" dxfId="658" priority="38" stopIfTrue="1"/>
    <cfRule type="duplicateValues" dxfId="657" priority="39" stopIfTrue="1"/>
  </conditionalFormatting>
  <conditionalFormatting sqref="D22">
    <cfRule type="duplicateValues" dxfId="656" priority="34" stopIfTrue="1"/>
  </conditionalFormatting>
  <conditionalFormatting sqref="D22">
    <cfRule type="duplicateValues" dxfId="655" priority="35" stopIfTrue="1"/>
    <cfRule type="duplicateValues" dxfId="654" priority="36" stopIfTrue="1"/>
  </conditionalFormatting>
  <conditionalFormatting sqref="D23:D24">
    <cfRule type="duplicateValues" dxfId="653" priority="31" stopIfTrue="1"/>
  </conditionalFormatting>
  <conditionalFormatting sqref="D23:D24">
    <cfRule type="duplicateValues" dxfId="652" priority="32" stopIfTrue="1"/>
    <cfRule type="duplicateValues" dxfId="651" priority="33" stopIfTrue="1"/>
  </conditionalFormatting>
  <conditionalFormatting sqref="D20:D21">
    <cfRule type="duplicateValues" dxfId="650" priority="28" stopIfTrue="1"/>
  </conditionalFormatting>
  <conditionalFormatting sqref="D20:D21">
    <cfRule type="duplicateValues" dxfId="649" priority="29" stopIfTrue="1"/>
    <cfRule type="duplicateValues" dxfId="648" priority="30" stopIfTrue="1"/>
  </conditionalFormatting>
  <conditionalFormatting sqref="D25 D14">
    <cfRule type="duplicateValues" dxfId="647" priority="25" stopIfTrue="1"/>
  </conditionalFormatting>
  <conditionalFormatting sqref="D25 D14">
    <cfRule type="duplicateValues" dxfId="646" priority="26" stopIfTrue="1"/>
    <cfRule type="duplicateValues" dxfId="645" priority="27" stopIfTrue="1"/>
  </conditionalFormatting>
  <conditionalFormatting sqref="D16">
    <cfRule type="duplicateValues" dxfId="644" priority="22" stopIfTrue="1"/>
  </conditionalFormatting>
  <conditionalFormatting sqref="D16">
    <cfRule type="duplicateValues" dxfId="643" priority="23" stopIfTrue="1"/>
    <cfRule type="duplicateValues" dxfId="642" priority="24" stopIfTrue="1"/>
  </conditionalFormatting>
  <conditionalFormatting sqref="D19">
    <cfRule type="duplicateValues" dxfId="641" priority="21" stopIfTrue="1"/>
  </conditionalFormatting>
  <conditionalFormatting sqref="D19">
    <cfRule type="duplicateValues" dxfId="640" priority="19" stopIfTrue="1"/>
    <cfRule type="duplicateValues" dxfId="639" priority="20" stopIfTrue="1"/>
  </conditionalFormatting>
  <conditionalFormatting sqref="D12">
    <cfRule type="duplicateValues" dxfId="638" priority="10" stopIfTrue="1"/>
  </conditionalFormatting>
  <conditionalFormatting sqref="D12">
    <cfRule type="duplicateValues" dxfId="637" priority="11" stopIfTrue="1"/>
    <cfRule type="duplicateValues" dxfId="636" priority="12" stopIfTrue="1"/>
  </conditionalFormatting>
  <conditionalFormatting sqref="D8">
    <cfRule type="duplicateValues" dxfId="635" priority="7" stopIfTrue="1"/>
  </conditionalFormatting>
  <conditionalFormatting sqref="D8">
    <cfRule type="duplicateValues" dxfId="634" priority="8" stopIfTrue="1"/>
    <cfRule type="duplicateValues" dxfId="633" priority="9" stopIfTrue="1"/>
  </conditionalFormatting>
  <conditionalFormatting sqref="D9">
    <cfRule type="duplicateValues" dxfId="632" priority="4" stopIfTrue="1"/>
  </conditionalFormatting>
  <conditionalFormatting sqref="D9">
    <cfRule type="duplicateValues" dxfId="631" priority="5" stopIfTrue="1"/>
    <cfRule type="duplicateValues" dxfId="630" priority="6" stopIfTrue="1"/>
  </conditionalFormatting>
  <conditionalFormatting sqref="D10">
    <cfRule type="duplicateValues" dxfId="629" priority="1" stopIfTrue="1"/>
  </conditionalFormatting>
  <conditionalFormatting sqref="D10">
    <cfRule type="duplicateValues" dxfId="628" priority="2" stopIfTrue="1"/>
    <cfRule type="duplicateValues" dxfId="627" priority="3" stopIfTrue="1"/>
  </conditionalFormatting>
  <printOptions horizontalCentered="1"/>
  <pageMargins left="0" right="0" top="0" bottom="0" header="0.31496062992125984" footer="0.31496062992125984"/>
  <pageSetup paperSize="122" scale="61" orientation="landscape" r:id="rId1"/>
  <colBreaks count="2" manualBreakCount="2">
    <brk id="35" max="1048575" man="1"/>
    <brk id="38" max="1048575" man="1"/>
  </colBreaks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41"/>
  <sheetViews>
    <sheetView zoomScale="110" zoomScaleNormal="110" workbookViewId="0">
      <selection activeCell="A14" sqref="A14:XFD14"/>
    </sheetView>
  </sheetViews>
  <sheetFormatPr defaultRowHeight="18"/>
  <cols>
    <col min="1" max="1" width="8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8.42578125" style="388" customWidth="1"/>
    <col min="9" max="9" width="21.85546875" style="388" customWidth="1"/>
    <col min="10" max="10" width="5.85546875" style="388" customWidth="1"/>
    <col min="11" max="11" width="6.5703125" style="388" customWidth="1"/>
    <col min="12" max="12" width="26" style="388" customWidth="1"/>
    <col min="13" max="13" width="9.42578125" style="388" customWidth="1"/>
    <col min="14" max="14" width="10.42578125" style="388" customWidth="1"/>
    <col min="15" max="15" width="3.42578125" style="388" customWidth="1"/>
    <col min="16" max="16" width="4.85546875" style="388" customWidth="1"/>
    <col min="17" max="17" width="4.42578125" style="388" customWidth="1"/>
    <col min="18" max="18" width="10" style="388" customWidth="1"/>
    <col min="19" max="19" width="7.42578125" style="388" customWidth="1"/>
    <col min="20" max="20" width="9.28515625" style="388" hidden="1" customWidth="1"/>
    <col min="21" max="21" width="9.28515625" style="388" customWidth="1"/>
    <col min="22" max="22" width="9.7109375" style="388" customWidth="1"/>
    <col min="23" max="23" width="3.5703125" style="388" hidden="1" customWidth="1"/>
    <col min="24" max="24" width="4.85546875" style="388" customWidth="1"/>
    <col min="25" max="25" width="21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.28515625" style="431" customWidth="1"/>
    <col min="35" max="35" width="4.7109375" style="388" customWidth="1"/>
    <col min="36" max="37" width="4.140625" style="388" customWidth="1"/>
    <col min="38" max="38" width="70.4257812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2159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695" t="s">
        <v>1238</v>
      </c>
      <c r="F4" s="695"/>
      <c r="G4" s="695"/>
      <c r="H4" s="909" t="s">
        <v>15</v>
      </c>
      <c r="I4" s="903" t="s">
        <v>16</v>
      </c>
      <c r="J4" s="346" t="s">
        <v>17</v>
      </c>
      <c r="K4" s="347" t="s">
        <v>18</v>
      </c>
      <c r="L4" s="699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96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99" t="s">
        <v>30</v>
      </c>
      <c r="P5" s="699" t="s">
        <v>31</v>
      </c>
      <c r="Q5" s="699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700" t="s">
        <v>34</v>
      </c>
      <c r="Z5" s="700" t="s">
        <v>42</v>
      </c>
      <c r="AA5" s="700" t="s">
        <v>43</v>
      </c>
      <c r="AB5" s="350" t="s">
        <v>49</v>
      </c>
      <c r="AC5" s="451"/>
      <c r="AD5" s="451"/>
      <c r="AE5" s="452"/>
      <c r="AF5" s="464"/>
      <c r="AG5" s="697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97"/>
      <c r="AH6" s="394"/>
      <c r="AJ6" s="699"/>
      <c r="AK6" s="466"/>
      <c r="AL6" s="904"/>
    </row>
    <row r="7" spans="1:38" s="404" customFormat="1" ht="12" customHeight="1" thickTop="1">
      <c r="A7" s="359"/>
      <c r="B7" s="359"/>
      <c r="C7" s="360"/>
      <c r="D7" s="695"/>
      <c r="E7" s="359"/>
      <c r="F7" s="359"/>
      <c r="G7" s="359"/>
      <c r="H7" s="361"/>
      <c r="I7" s="361"/>
      <c r="J7" s="359"/>
      <c r="K7" s="360"/>
      <c r="L7" s="361" t="s">
        <v>1</v>
      </c>
      <c r="M7" s="695"/>
      <c r="N7" s="361"/>
      <c r="O7" s="695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95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84" customFormat="1" ht="20.100000000000001" customHeight="1">
      <c r="A8" s="246" t="s">
        <v>2508</v>
      </c>
      <c r="B8" s="247">
        <v>43748</v>
      </c>
      <c r="C8" s="330" t="str">
        <f>"*"&amp;D8&amp;"*"</f>
        <v>*PDR1910-0625*</v>
      </c>
      <c r="D8" s="592" t="s">
        <v>2473</v>
      </c>
      <c r="E8" s="246" t="s">
        <v>2449</v>
      </c>
      <c r="F8" s="246"/>
      <c r="G8" s="498" t="s">
        <v>2474</v>
      </c>
      <c r="H8" s="250" t="s">
        <v>1241</v>
      </c>
      <c r="I8" s="248" t="s">
        <v>2475</v>
      </c>
      <c r="J8" s="611">
        <v>520</v>
      </c>
      <c r="K8" s="247">
        <v>22940</v>
      </c>
      <c r="L8" s="250" t="s">
        <v>1258</v>
      </c>
      <c r="M8" s="250" t="s">
        <v>2476</v>
      </c>
      <c r="N8" s="592" t="s">
        <v>1152</v>
      </c>
      <c r="O8" s="592" t="s">
        <v>1181</v>
      </c>
      <c r="P8" s="592"/>
      <c r="Q8" s="593"/>
      <c r="R8" s="247">
        <v>43749</v>
      </c>
      <c r="S8" s="246">
        <v>1040</v>
      </c>
      <c r="T8" s="246"/>
      <c r="U8" s="246">
        <v>1040</v>
      </c>
      <c r="V8" s="543">
        <v>1040</v>
      </c>
      <c r="W8" s="249"/>
      <c r="X8" s="503" t="s">
        <v>1503</v>
      </c>
      <c r="Y8" s="250" t="s">
        <v>81</v>
      </c>
      <c r="Z8" s="592">
        <v>297</v>
      </c>
      <c r="AA8" s="251">
        <v>1419</v>
      </c>
      <c r="AB8" s="354">
        <f t="shared" ref="AB8:AB19" si="0">S8/AI8+AJ8</f>
        <v>35.799999999999997</v>
      </c>
      <c r="AC8" s="354">
        <f t="shared" ref="AC8:AC19" si="1">AB8+AC7</f>
        <v>35.799999999999997</v>
      </c>
      <c r="AD8" s="364">
        <f t="shared" ref="AD8:AD19" si="2">(8+(AC8/60))</f>
        <v>8.5966666666666658</v>
      </c>
      <c r="AE8" s="365">
        <f t="shared" ref="AE8:AE19" si="3">FLOOR(AD8,1)</f>
        <v>8</v>
      </c>
      <c r="AF8" s="364">
        <f t="shared" ref="AF8:AF19" si="4">(AE8+((AD8-AE8)*60*0.01))</f>
        <v>8.3579999999999988</v>
      </c>
      <c r="AG8" s="245" t="s">
        <v>1391</v>
      </c>
      <c r="AH8" s="282" t="s">
        <v>1153</v>
      </c>
      <c r="AI8" s="281">
        <v>50</v>
      </c>
      <c r="AJ8" s="281">
        <v>15</v>
      </c>
      <c r="AK8" s="281">
        <v>20</v>
      </c>
      <c r="AL8" s="281">
        <v>0</v>
      </c>
    </row>
    <row r="9" spans="1:38" s="257" customFormat="1" ht="20.100000000000001" customHeight="1">
      <c r="A9" s="256" t="s">
        <v>1852</v>
      </c>
      <c r="B9" s="334">
        <v>43729</v>
      </c>
      <c r="C9" s="339" t="str">
        <f t="shared" ref="C9" si="5">"*"&amp;D9&amp;"*"</f>
        <v>*PDR1910-0178*</v>
      </c>
      <c r="D9" s="505" t="s">
        <v>1956</v>
      </c>
      <c r="E9" s="256" t="s">
        <v>1948</v>
      </c>
      <c r="F9" s="256"/>
      <c r="G9" s="566" t="s">
        <v>1833</v>
      </c>
      <c r="H9" s="501" t="s">
        <v>1241</v>
      </c>
      <c r="I9" s="567" t="s">
        <v>1834</v>
      </c>
      <c r="J9" s="613">
        <v>800</v>
      </c>
      <c r="K9" s="334">
        <v>22935</v>
      </c>
      <c r="L9" s="501" t="s">
        <v>1702</v>
      </c>
      <c r="M9" s="501" t="s">
        <v>1835</v>
      </c>
      <c r="N9" s="505" t="s">
        <v>1152</v>
      </c>
      <c r="O9" s="505" t="s">
        <v>1181</v>
      </c>
      <c r="P9" s="567"/>
      <c r="Q9" s="651" t="s">
        <v>1916</v>
      </c>
      <c r="R9" s="334">
        <v>43750</v>
      </c>
      <c r="S9" s="256">
        <v>1600</v>
      </c>
      <c r="T9" s="256"/>
      <c r="U9" s="256" t="s">
        <v>2514</v>
      </c>
      <c r="V9" s="543">
        <v>800</v>
      </c>
      <c r="W9" s="568"/>
      <c r="X9" s="569" t="s">
        <v>1503</v>
      </c>
      <c r="Y9" s="790" t="s">
        <v>1593</v>
      </c>
      <c r="Z9" s="791">
        <v>327</v>
      </c>
      <c r="AA9" s="792">
        <v>1449</v>
      </c>
      <c r="AB9" s="354">
        <f t="shared" si="0"/>
        <v>47</v>
      </c>
      <c r="AC9" s="354">
        <f t="shared" si="1"/>
        <v>82.8</v>
      </c>
      <c r="AD9" s="364">
        <f t="shared" si="2"/>
        <v>9.379999999999999</v>
      </c>
      <c r="AE9" s="365">
        <f t="shared" si="3"/>
        <v>9</v>
      </c>
      <c r="AF9" s="364">
        <f t="shared" si="4"/>
        <v>9.2279999999999998</v>
      </c>
      <c r="AG9" s="793" t="s">
        <v>1243</v>
      </c>
      <c r="AH9" s="794" t="s">
        <v>411</v>
      </c>
      <c r="AI9" s="795">
        <v>50</v>
      </c>
      <c r="AJ9" s="795">
        <v>15</v>
      </c>
      <c r="AK9" s="795">
        <v>20</v>
      </c>
      <c r="AL9" s="795">
        <v>0</v>
      </c>
    </row>
    <row r="10" spans="1:38" s="257" customFormat="1" ht="20.100000000000001" customHeight="1">
      <c r="A10" s="256" t="s">
        <v>1583</v>
      </c>
      <c r="B10" s="334">
        <v>43735</v>
      </c>
      <c r="C10" s="339" t="str">
        <f t="shared" ref="C10:C17" si="6">"*"&amp;D10&amp;"*"</f>
        <v>*PDR1910-0294*</v>
      </c>
      <c r="D10" s="505" t="s">
        <v>2049</v>
      </c>
      <c r="E10" s="256" t="s">
        <v>2048</v>
      </c>
      <c r="F10" s="256"/>
      <c r="G10" s="566" t="s">
        <v>1817</v>
      </c>
      <c r="H10" s="501" t="s">
        <v>1570</v>
      </c>
      <c r="I10" s="567" t="s">
        <v>1816</v>
      </c>
      <c r="J10" s="613">
        <v>500</v>
      </c>
      <c r="K10" s="334">
        <v>22935</v>
      </c>
      <c r="L10" s="501" t="s">
        <v>1815</v>
      </c>
      <c r="M10" s="501" t="s">
        <v>1814</v>
      </c>
      <c r="N10" s="505">
        <v>1476</v>
      </c>
      <c r="O10" s="505" t="s">
        <v>1181</v>
      </c>
      <c r="P10" s="567"/>
      <c r="Q10" s="567"/>
      <c r="R10" s="334">
        <v>43750</v>
      </c>
      <c r="S10" s="256">
        <v>500</v>
      </c>
      <c r="T10" s="256"/>
      <c r="U10" s="256" t="s">
        <v>2505</v>
      </c>
      <c r="V10" s="543">
        <v>500</v>
      </c>
      <c r="W10" s="568"/>
      <c r="X10" s="569" t="s">
        <v>1496</v>
      </c>
      <c r="Y10" s="790" t="s">
        <v>112</v>
      </c>
      <c r="Z10" s="791">
        <v>513</v>
      </c>
      <c r="AA10" s="792">
        <v>1533</v>
      </c>
      <c r="AB10" s="354">
        <f t="shared" si="0"/>
        <v>60</v>
      </c>
      <c r="AC10" s="354">
        <f t="shared" si="1"/>
        <v>142.80000000000001</v>
      </c>
      <c r="AD10" s="364">
        <f t="shared" si="2"/>
        <v>10.38</v>
      </c>
      <c r="AE10" s="365">
        <f t="shared" si="3"/>
        <v>10</v>
      </c>
      <c r="AF10" s="364">
        <f t="shared" si="4"/>
        <v>10.228</v>
      </c>
      <c r="AG10" s="793" t="s">
        <v>1243</v>
      </c>
      <c r="AH10" s="794" t="s">
        <v>2</v>
      </c>
      <c r="AI10" s="795">
        <v>50</v>
      </c>
      <c r="AJ10" s="795">
        <v>50</v>
      </c>
      <c r="AK10" s="795">
        <v>10</v>
      </c>
      <c r="AL10" s="795" t="s">
        <v>1813</v>
      </c>
    </row>
    <row r="11" spans="1:38" s="257" customFormat="1" ht="20.100000000000001" customHeight="1">
      <c r="A11" s="256" t="s">
        <v>1582</v>
      </c>
      <c r="B11" s="334">
        <v>43735</v>
      </c>
      <c r="C11" s="339" t="str">
        <f t="shared" si="6"/>
        <v>*PDR1910-0292*</v>
      </c>
      <c r="D11" s="505" t="s">
        <v>2051</v>
      </c>
      <c r="E11" s="256" t="s">
        <v>2048</v>
      </c>
      <c r="F11" s="256"/>
      <c r="G11" s="566" t="s">
        <v>1254</v>
      </c>
      <c r="H11" s="501" t="s">
        <v>1570</v>
      </c>
      <c r="I11" s="567" t="s">
        <v>1252</v>
      </c>
      <c r="J11" s="613">
        <v>500</v>
      </c>
      <c r="K11" s="334">
        <v>22935</v>
      </c>
      <c r="L11" s="501" t="s">
        <v>1919</v>
      </c>
      <c r="M11" s="501" t="s">
        <v>1754</v>
      </c>
      <c r="N11" s="505">
        <v>1476</v>
      </c>
      <c r="O11" s="505" t="s">
        <v>1181</v>
      </c>
      <c r="P11" s="567"/>
      <c r="Q11" s="567"/>
      <c r="R11" s="334">
        <v>43750</v>
      </c>
      <c r="S11" s="256">
        <v>500</v>
      </c>
      <c r="T11" s="256"/>
      <c r="U11" s="256" t="s">
        <v>2504</v>
      </c>
      <c r="V11" s="543">
        <v>500</v>
      </c>
      <c r="W11" s="568"/>
      <c r="X11" s="569" t="s">
        <v>1496</v>
      </c>
      <c r="Y11" s="790" t="s">
        <v>112</v>
      </c>
      <c r="Z11" s="791">
        <v>450</v>
      </c>
      <c r="AA11" s="792">
        <v>1237</v>
      </c>
      <c r="AB11" s="354">
        <f t="shared" si="0"/>
        <v>25</v>
      </c>
      <c r="AC11" s="354">
        <f t="shared" si="1"/>
        <v>167.8</v>
      </c>
      <c r="AD11" s="364">
        <f t="shared" si="2"/>
        <v>10.796666666666667</v>
      </c>
      <c r="AE11" s="365">
        <f t="shared" si="3"/>
        <v>10</v>
      </c>
      <c r="AF11" s="364">
        <f t="shared" si="4"/>
        <v>10.478</v>
      </c>
      <c r="AG11" s="793" t="s">
        <v>1243</v>
      </c>
      <c r="AH11" s="794" t="s">
        <v>2</v>
      </c>
      <c r="AI11" s="795">
        <v>50</v>
      </c>
      <c r="AJ11" s="795">
        <v>15</v>
      </c>
      <c r="AK11" s="795">
        <v>10</v>
      </c>
      <c r="AL11" s="795" t="s">
        <v>1755</v>
      </c>
    </row>
    <row r="12" spans="1:38" s="257" customFormat="1" ht="20.100000000000001" customHeight="1">
      <c r="A12" s="256" t="s">
        <v>1582</v>
      </c>
      <c r="B12" s="334">
        <v>43735</v>
      </c>
      <c r="C12" s="339" t="str">
        <f t="shared" si="6"/>
        <v>*PDR1910-0293*</v>
      </c>
      <c r="D12" s="505" t="s">
        <v>2050</v>
      </c>
      <c r="E12" s="256" t="s">
        <v>2048</v>
      </c>
      <c r="F12" s="256"/>
      <c r="G12" s="566" t="s">
        <v>1821</v>
      </c>
      <c r="H12" s="501" t="s">
        <v>1570</v>
      </c>
      <c r="I12" s="567" t="s">
        <v>1820</v>
      </c>
      <c r="J12" s="613">
        <v>500</v>
      </c>
      <c r="K12" s="334">
        <v>22935</v>
      </c>
      <c r="L12" s="501" t="s">
        <v>1921</v>
      </c>
      <c r="M12" s="501" t="s">
        <v>1819</v>
      </c>
      <c r="N12" s="505">
        <v>1476</v>
      </c>
      <c r="O12" s="505" t="s">
        <v>1181</v>
      </c>
      <c r="P12" s="567"/>
      <c r="Q12" s="567"/>
      <c r="R12" s="334">
        <v>43750</v>
      </c>
      <c r="S12" s="256">
        <v>500</v>
      </c>
      <c r="T12" s="256"/>
      <c r="U12" s="256" t="s">
        <v>2504</v>
      </c>
      <c r="V12" s="543">
        <v>500</v>
      </c>
      <c r="W12" s="568"/>
      <c r="X12" s="569" t="s">
        <v>1496</v>
      </c>
      <c r="Y12" s="790" t="s">
        <v>112</v>
      </c>
      <c r="Z12" s="791">
        <v>475</v>
      </c>
      <c r="AA12" s="792">
        <v>1443</v>
      </c>
      <c r="AB12" s="354">
        <f t="shared" si="0"/>
        <v>25</v>
      </c>
      <c r="AC12" s="354">
        <f t="shared" si="1"/>
        <v>192.8</v>
      </c>
      <c r="AD12" s="364">
        <f t="shared" si="2"/>
        <v>11.213333333333333</v>
      </c>
      <c r="AE12" s="365">
        <f t="shared" si="3"/>
        <v>11</v>
      </c>
      <c r="AF12" s="364">
        <f t="shared" si="4"/>
        <v>11.128</v>
      </c>
      <c r="AG12" s="793" t="s">
        <v>1243</v>
      </c>
      <c r="AH12" s="794" t="s">
        <v>2</v>
      </c>
      <c r="AI12" s="795">
        <v>50</v>
      </c>
      <c r="AJ12" s="795">
        <v>15</v>
      </c>
      <c r="AK12" s="795">
        <v>10</v>
      </c>
      <c r="AL12" s="795" t="s">
        <v>1818</v>
      </c>
    </row>
    <row r="13" spans="1:38" s="257" customFormat="1" ht="20.100000000000001" customHeight="1">
      <c r="A13" s="256" t="s">
        <v>1582</v>
      </c>
      <c r="B13" s="334">
        <v>43735</v>
      </c>
      <c r="C13" s="339" t="str">
        <f t="shared" si="6"/>
        <v>*PDR1910-0294*</v>
      </c>
      <c r="D13" s="505" t="s">
        <v>2049</v>
      </c>
      <c r="E13" s="256" t="s">
        <v>2048</v>
      </c>
      <c r="F13" s="256"/>
      <c r="G13" s="566" t="s">
        <v>1817</v>
      </c>
      <c r="H13" s="501" t="s">
        <v>1570</v>
      </c>
      <c r="I13" s="567" t="s">
        <v>1816</v>
      </c>
      <c r="J13" s="613">
        <v>500</v>
      </c>
      <c r="K13" s="334">
        <v>22935</v>
      </c>
      <c r="L13" s="501" t="s">
        <v>1815</v>
      </c>
      <c r="M13" s="501" t="s">
        <v>1814</v>
      </c>
      <c r="N13" s="505">
        <v>1476</v>
      </c>
      <c r="O13" s="505" t="s">
        <v>1181</v>
      </c>
      <c r="P13" s="567"/>
      <c r="Q13" s="567"/>
      <c r="R13" s="334">
        <v>43750</v>
      </c>
      <c r="S13" s="256">
        <v>500</v>
      </c>
      <c r="T13" s="256"/>
      <c r="U13" s="256" t="s">
        <v>2505</v>
      </c>
      <c r="V13" s="543">
        <v>500</v>
      </c>
      <c r="W13" s="568"/>
      <c r="X13" s="569" t="s">
        <v>1496</v>
      </c>
      <c r="Y13" s="790" t="s">
        <v>112</v>
      </c>
      <c r="Z13" s="791">
        <v>513</v>
      </c>
      <c r="AA13" s="792">
        <v>1533</v>
      </c>
      <c r="AB13" s="354">
        <f t="shared" si="0"/>
        <v>25</v>
      </c>
      <c r="AC13" s="354">
        <f t="shared" si="1"/>
        <v>217.8</v>
      </c>
      <c r="AD13" s="364">
        <f t="shared" si="2"/>
        <v>11.63</v>
      </c>
      <c r="AE13" s="365">
        <f t="shared" si="3"/>
        <v>11</v>
      </c>
      <c r="AF13" s="364">
        <f t="shared" si="4"/>
        <v>11.378</v>
      </c>
      <c r="AG13" s="793" t="s">
        <v>1243</v>
      </c>
      <c r="AH13" s="794" t="s">
        <v>2</v>
      </c>
      <c r="AI13" s="795">
        <v>50</v>
      </c>
      <c r="AJ13" s="795">
        <v>15</v>
      </c>
      <c r="AK13" s="795">
        <v>10</v>
      </c>
      <c r="AL13" s="795" t="s">
        <v>1813</v>
      </c>
    </row>
    <row r="14" spans="1:38" s="284" customFormat="1" ht="20.100000000000001" customHeight="1">
      <c r="A14" s="246" t="s">
        <v>66</v>
      </c>
      <c r="B14" s="247">
        <v>43750</v>
      </c>
      <c r="C14" s="330" t="str">
        <f t="shared" si="6"/>
        <v>*PDW1910-0095*</v>
      </c>
      <c r="D14" s="592" t="s">
        <v>2510</v>
      </c>
      <c r="E14" s="246" t="s">
        <v>1871</v>
      </c>
      <c r="F14" s="246"/>
      <c r="G14" s="498" t="s">
        <v>1861</v>
      </c>
      <c r="H14" s="250" t="s">
        <v>1248</v>
      </c>
      <c r="I14" s="248" t="s">
        <v>1860</v>
      </c>
      <c r="J14" s="611">
        <v>920</v>
      </c>
      <c r="K14" s="247">
        <v>22934</v>
      </c>
      <c r="L14" s="250" t="s">
        <v>1392</v>
      </c>
      <c r="M14" s="250" t="s">
        <v>1859</v>
      </c>
      <c r="N14" s="592" t="s">
        <v>1167</v>
      </c>
      <c r="O14" s="592" t="s">
        <v>1181</v>
      </c>
      <c r="P14" s="592"/>
      <c r="Q14" s="593"/>
      <c r="R14" s="247" t="s">
        <v>2511</v>
      </c>
      <c r="S14" s="246">
        <v>925</v>
      </c>
      <c r="T14" s="246"/>
      <c r="U14" s="246">
        <v>775</v>
      </c>
      <c r="V14" s="543">
        <v>770</v>
      </c>
      <c r="W14" s="249"/>
      <c r="X14" s="503" t="s">
        <v>1496</v>
      </c>
      <c r="Y14" s="250" t="s">
        <v>120</v>
      </c>
      <c r="Z14" s="592">
        <v>854</v>
      </c>
      <c r="AA14" s="251">
        <v>2335</v>
      </c>
      <c r="AB14" s="354">
        <f t="shared" si="0"/>
        <v>76.428571428571431</v>
      </c>
      <c r="AC14" s="354">
        <f t="shared" si="1"/>
        <v>294.22857142857146</v>
      </c>
      <c r="AD14" s="364">
        <f t="shared" si="2"/>
        <v>12.903809523809525</v>
      </c>
      <c r="AE14" s="365">
        <f t="shared" si="3"/>
        <v>12</v>
      </c>
      <c r="AF14" s="364">
        <f t="shared" si="4"/>
        <v>12.542285714285715</v>
      </c>
      <c r="AG14" s="245" t="s">
        <v>1391</v>
      </c>
      <c r="AH14" s="282" t="s">
        <v>65</v>
      </c>
      <c r="AI14" s="281">
        <v>35</v>
      </c>
      <c r="AJ14" s="281">
        <v>50</v>
      </c>
      <c r="AK14" s="281">
        <v>10</v>
      </c>
      <c r="AL14" s="544" t="s">
        <v>1705</v>
      </c>
    </row>
    <row r="15" spans="1:38" s="284" customFormat="1" ht="20.100000000000001" customHeight="1">
      <c r="A15" s="246">
        <v>10</v>
      </c>
      <c r="B15" s="247">
        <v>43725</v>
      </c>
      <c r="C15" s="330" t="str">
        <f t="shared" si="6"/>
        <v>*PDR1910-0102*</v>
      </c>
      <c r="D15" s="592" t="s">
        <v>1905</v>
      </c>
      <c r="E15" s="246" t="s">
        <v>1903</v>
      </c>
      <c r="F15" s="246"/>
      <c r="G15" s="498" t="s">
        <v>1882</v>
      </c>
      <c r="H15" s="250" t="s">
        <v>1248</v>
      </c>
      <c r="I15" s="248" t="s">
        <v>115</v>
      </c>
      <c r="J15" s="611">
        <v>2750</v>
      </c>
      <c r="K15" s="247">
        <v>22936</v>
      </c>
      <c r="L15" s="250" t="s">
        <v>1392</v>
      </c>
      <c r="M15" s="250" t="s">
        <v>1170</v>
      </c>
      <c r="N15" s="592" t="s">
        <v>1167</v>
      </c>
      <c r="O15" s="592" t="s">
        <v>1181</v>
      </c>
      <c r="P15" s="248"/>
      <c r="Q15" s="248"/>
      <c r="R15" s="247">
        <v>43752</v>
      </c>
      <c r="S15" s="246">
        <v>2750</v>
      </c>
      <c r="T15" s="246"/>
      <c r="U15" s="246" t="s">
        <v>2517</v>
      </c>
      <c r="V15" s="543">
        <v>2750</v>
      </c>
      <c r="W15" s="249"/>
      <c r="X15" s="503" t="s">
        <v>1496</v>
      </c>
      <c r="Y15" s="250" t="s">
        <v>101</v>
      </c>
      <c r="Z15" s="592">
        <v>666</v>
      </c>
      <c r="AA15" s="251">
        <v>2040</v>
      </c>
      <c r="AB15" s="354">
        <f t="shared" si="0"/>
        <v>128.57142857142856</v>
      </c>
      <c r="AC15" s="354">
        <f t="shared" si="1"/>
        <v>422.8</v>
      </c>
      <c r="AD15" s="364">
        <f t="shared" si="2"/>
        <v>15.046666666666667</v>
      </c>
      <c r="AE15" s="365">
        <f t="shared" si="3"/>
        <v>15</v>
      </c>
      <c r="AF15" s="364">
        <f t="shared" si="4"/>
        <v>15.028</v>
      </c>
      <c r="AG15" s="245" t="s">
        <v>1391</v>
      </c>
      <c r="AH15" s="282" t="s">
        <v>65</v>
      </c>
      <c r="AI15" s="281">
        <v>35</v>
      </c>
      <c r="AJ15" s="281">
        <v>50</v>
      </c>
      <c r="AK15" s="281">
        <v>10</v>
      </c>
      <c r="AL15" s="281" t="s">
        <v>1881</v>
      </c>
    </row>
    <row r="16" spans="1:38" s="284" customFormat="1" ht="20.100000000000001" customHeight="1">
      <c r="A16" s="246">
        <v>40</v>
      </c>
      <c r="B16" s="247">
        <v>43736</v>
      </c>
      <c r="C16" s="330" t="str">
        <f t="shared" si="6"/>
        <v>*PDR1910-0323*</v>
      </c>
      <c r="D16" s="592" t="s">
        <v>2071</v>
      </c>
      <c r="E16" s="246" t="s">
        <v>2070</v>
      </c>
      <c r="F16" s="246"/>
      <c r="G16" s="498" t="s">
        <v>1804</v>
      </c>
      <c r="H16" s="250" t="s">
        <v>1248</v>
      </c>
      <c r="I16" s="248" t="s">
        <v>1803</v>
      </c>
      <c r="J16" s="611">
        <v>1000</v>
      </c>
      <c r="K16" s="247">
        <v>22936</v>
      </c>
      <c r="L16" s="250" t="s">
        <v>1581</v>
      </c>
      <c r="M16" s="250" t="s">
        <v>1802</v>
      </c>
      <c r="N16" s="592" t="s">
        <v>1386</v>
      </c>
      <c r="O16" s="592" t="s">
        <v>1181</v>
      </c>
      <c r="P16" s="248"/>
      <c r="Q16" s="248"/>
      <c r="R16" s="247">
        <v>43752</v>
      </c>
      <c r="S16" s="246">
        <v>1000</v>
      </c>
      <c r="T16" s="246"/>
      <c r="U16" s="246">
        <v>1000</v>
      </c>
      <c r="V16" s="543">
        <v>1000</v>
      </c>
      <c r="W16" s="249"/>
      <c r="X16" s="503" t="s">
        <v>1496</v>
      </c>
      <c r="Y16" s="250" t="s">
        <v>124</v>
      </c>
      <c r="Z16" s="592">
        <v>827</v>
      </c>
      <c r="AA16" s="251">
        <v>2177</v>
      </c>
      <c r="AB16" s="354">
        <f t="shared" si="0"/>
        <v>78.571428571428569</v>
      </c>
      <c r="AC16" s="354">
        <f t="shared" si="1"/>
        <v>501.37142857142857</v>
      </c>
      <c r="AD16" s="364">
        <f t="shared" si="2"/>
        <v>16.356190476190477</v>
      </c>
      <c r="AE16" s="365">
        <f t="shared" si="3"/>
        <v>16</v>
      </c>
      <c r="AF16" s="364">
        <f t="shared" si="4"/>
        <v>16.213714285714286</v>
      </c>
      <c r="AG16" s="245" t="s">
        <v>1243</v>
      </c>
      <c r="AH16" s="282" t="s">
        <v>2</v>
      </c>
      <c r="AI16" s="281">
        <v>35</v>
      </c>
      <c r="AJ16" s="281">
        <v>50</v>
      </c>
      <c r="AK16" s="281">
        <v>5</v>
      </c>
      <c r="AL16" s="544" t="s">
        <v>1801</v>
      </c>
    </row>
    <row r="17" spans="1:184" s="284" customFormat="1" ht="20.100000000000001" customHeight="1">
      <c r="A17" s="246">
        <v>20</v>
      </c>
      <c r="B17" s="247">
        <v>43748</v>
      </c>
      <c r="C17" s="330" t="str">
        <f t="shared" si="6"/>
        <v>*PDR1910-0619*</v>
      </c>
      <c r="D17" s="592" t="s">
        <v>2471</v>
      </c>
      <c r="E17" s="246" t="s">
        <v>2445</v>
      </c>
      <c r="F17" s="246"/>
      <c r="G17" s="498" t="s">
        <v>1736</v>
      </c>
      <c r="H17" s="250" t="s">
        <v>1248</v>
      </c>
      <c r="I17" s="248" t="s">
        <v>1735</v>
      </c>
      <c r="J17" s="611">
        <v>2000</v>
      </c>
      <c r="K17" s="247">
        <v>43755</v>
      </c>
      <c r="L17" s="250" t="s">
        <v>1392</v>
      </c>
      <c r="M17" s="250" t="s">
        <v>1734</v>
      </c>
      <c r="N17" s="592" t="s">
        <v>1167</v>
      </c>
      <c r="O17" s="592" t="s">
        <v>1181</v>
      </c>
      <c r="P17" s="592"/>
      <c r="Q17" s="593"/>
      <c r="R17" s="247">
        <v>43753</v>
      </c>
      <c r="S17" s="246">
        <v>2000</v>
      </c>
      <c r="T17" s="246"/>
      <c r="U17" s="246" t="s">
        <v>2515</v>
      </c>
      <c r="V17" s="246" t="s">
        <v>2147</v>
      </c>
      <c r="W17" s="249"/>
      <c r="X17" s="503" t="s">
        <v>1496</v>
      </c>
      <c r="Y17" s="250" t="s">
        <v>101</v>
      </c>
      <c r="Z17" s="592">
        <v>737</v>
      </c>
      <c r="AA17" s="251">
        <v>2286</v>
      </c>
      <c r="AB17" s="354">
        <f t="shared" si="0"/>
        <v>107.14285714285714</v>
      </c>
      <c r="AC17" s="354">
        <f t="shared" si="1"/>
        <v>608.51428571428573</v>
      </c>
      <c r="AD17" s="364">
        <f t="shared" si="2"/>
        <v>18.141904761904762</v>
      </c>
      <c r="AE17" s="365">
        <f t="shared" si="3"/>
        <v>18</v>
      </c>
      <c r="AF17" s="364">
        <f t="shared" si="4"/>
        <v>18.085142857142856</v>
      </c>
      <c r="AG17" s="245" t="s">
        <v>1391</v>
      </c>
      <c r="AH17" s="282" t="s">
        <v>65</v>
      </c>
      <c r="AI17" s="281">
        <v>35</v>
      </c>
      <c r="AJ17" s="281">
        <v>50</v>
      </c>
      <c r="AK17" s="281">
        <v>10</v>
      </c>
      <c r="AL17" s="544" t="s">
        <v>1705</v>
      </c>
    </row>
    <row r="18" spans="1:184" s="757" customFormat="1" ht="20.100000000000001" customHeight="1">
      <c r="A18" s="246" t="s">
        <v>1199</v>
      </c>
      <c r="B18" s="247">
        <v>43748</v>
      </c>
      <c r="C18" s="330" t="str">
        <f t="shared" ref="C18" si="7">"*"&amp;D18&amp;"*"</f>
        <v>*PDR1910-0615*</v>
      </c>
      <c r="D18" s="592" t="s">
        <v>2444</v>
      </c>
      <c r="E18" s="246" t="s">
        <v>2445</v>
      </c>
      <c r="F18" s="246"/>
      <c r="G18" s="498" t="s">
        <v>1401</v>
      </c>
      <c r="H18" s="250" t="s">
        <v>1248</v>
      </c>
      <c r="I18" s="248" t="s">
        <v>1400</v>
      </c>
      <c r="J18" s="611">
        <v>500</v>
      </c>
      <c r="K18" s="247">
        <v>22941</v>
      </c>
      <c r="L18" s="250" t="s">
        <v>1392</v>
      </c>
      <c r="M18" s="250" t="s">
        <v>1399</v>
      </c>
      <c r="N18" s="592" t="s">
        <v>1386</v>
      </c>
      <c r="O18" s="592" t="s">
        <v>1181</v>
      </c>
      <c r="P18" s="592"/>
      <c r="Q18" s="593"/>
      <c r="R18" s="247">
        <v>43753</v>
      </c>
      <c r="S18" s="246">
        <v>500</v>
      </c>
      <c r="T18" s="246"/>
      <c r="U18" s="246">
        <v>495</v>
      </c>
      <c r="V18" s="246" t="s">
        <v>2516</v>
      </c>
      <c r="W18" s="249"/>
      <c r="X18" s="503" t="s">
        <v>1497</v>
      </c>
      <c r="Y18" s="250" t="s">
        <v>168</v>
      </c>
      <c r="Z18" s="592">
        <v>773</v>
      </c>
      <c r="AA18" s="251">
        <v>2163</v>
      </c>
      <c r="AB18" s="354">
        <f t="shared" si="0"/>
        <v>64.285714285714292</v>
      </c>
      <c r="AC18" s="354">
        <f t="shared" si="1"/>
        <v>672.80000000000007</v>
      </c>
      <c r="AD18" s="364">
        <f t="shared" si="2"/>
        <v>19.213333333333335</v>
      </c>
      <c r="AE18" s="365">
        <f t="shared" si="3"/>
        <v>19</v>
      </c>
      <c r="AF18" s="364">
        <f t="shared" si="4"/>
        <v>19.128</v>
      </c>
      <c r="AG18" s="245" t="s">
        <v>1243</v>
      </c>
      <c r="AH18" s="282" t="s">
        <v>2</v>
      </c>
      <c r="AI18" s="281">
        <v>35</v>
      </c>
      <c r="AJ18" s="281">
        <v>50</v>
      </c>
      <c r="AK18" s="281">
        <v>20</v>
      </c>
      <c r="AL18" s="544" t="s">
        <v>2446</v>
      </c>
    </row>
    <row r="19" spans="1:184" s="404" customFormat="1" ht="19.5" customHeight="1">
      <c r="A19" s="373"/>
      <c r="B19" s="373"/>
      <c r="C19" s="372"/>
      <c r="D19" s="699"/>
      <c r="E19" s="373"/>
      <c r="F19" s="373"/>
      <c r="G19" s="699"/>
      <c r="H19" s="368"/>
      <c r="I19" s="368"/>
      <c r="J19" s="373"/>
      <c r="K19" s="372"/>
      <c r="L19" s="368" t="s">
        <v>210</v>
      </c>
      <c r="M19" s="377"/>
      <c r="N19" s="699"/>
      <c r="O19" s="699"/>
      <c r="P19" s="368"/>
      <c r="Q19" s="368"/>
      <c r="R19" s="372"/>
      <c r="S19" s="373"/>
      <c r="T19" s="373"/>
      <c r="U19" s="373"/>
      <c r="V19" s="373"/>
      <c r="W19" s="564"/>
      <c r="X19" s="373"/>
      <c r="Y19" s="377"/>
      <c r="Z19" s="776"/>
      <c r="AA19" s="378"/>
      <c r="AB19" s="354">
        <f t="shared" si="0"/>
        <v>60</v>
      </c>
      <c r="AC19" s="354">
        <f t="shared" si="1"/>
        <v>732.80000000000007</v>
      </c>
      <c r="AD19" s="364">
        <f t="shared" si="2"/>
        <v>20.213333333333335</v>
      </c>
      <c r="AE19" s="365">
        <f t="shared" si="3"/>
        <v>20</v>
      </c>
      <c r="AF19" s="364">
        <f t="shared" si="4"/>
        <v>20.128</v>
      </c>
      <c r="AG19" s="379"/>
      <c r="AH19" s="401"/>
      <c r="AI19" s="281">
        <v>35</v>
      </c>
      <c r="AJ19" s="281">
        <v>60</v>
      </c>
      <c r="AK19" s="396"/>
      <c r="AL19" s="401"/>
    </row>
    <row r="20" spans="1:184" s="404" customFormat="1">
      <c r="A20" s="373"/>
      <c r="B20" s="373"/>
      <c r="C20" s="372"/>
      <c r="D20" s="380"/>
      <c r="E20" s="380"/>
      <c r="F20" s="380"/>
      <c r="G20" s="380"/>
      <c r="H20" s="381"/>
      <c r="I20" s="381"/>
      <c r="J20" s="373"/>
      <c r="K20" s="372"/>
      <c r="L20" s="381"/>
      <c r="M20" s="381"/>
      <c r="N20" s="381"/>
      <c r="O20" s="402"/>
      <c r="P20" s="383"/>
      <c r="Q20" s="383"/>
      <c r="R20" s="372"/>
      <c r="S20" s="373"/>
      <c r="T20" s="384"/>
      <c r="U20" s="373"/>
      <c r="V20" s="373"/>
      <c r="W20" s="373"/>
      <c r="X20" s="380"/>
      <c r="Y20" s="381"/>
      <c r="Z20" s="385"/>
      <c r="AA20" s="382"/>
      <c r="AB20" s="386"/>
      <c r="AC20" s="386"/>
      <c r="AD20" s="379"/>
      <c r="AE20" s="387"/>
      <c r="AF20" s="379"/>
      <c r="AG20" s="401"/>
      <c r="AH20" s="403"/>
      <c r="AI20" s="396"/>
      <c r="AJ20" s="396"/>
      <c r="AK20" s="396"/>
      <c r="AL20" s="401"/>
    </row>
    <row r="21" spans="1:184" s="404" customFormat="1">
      <c r="A21" s="373"/>
      <c r="B21" s="373"/>
      <c r="C21" s="372"/>
      <c r="D21" s="380"/>
      <c r="E21" s="380"/>
      <c r="F21" s="380"/>
      <c r="G21" s="380"/>
      <c r="H21" s="381"/>
      <c r="I21" s="381"/>
      <c r="J21" s="373"/>
      <c r="K21" s="372"/>
      <c r="L21" s="381"/>
      <c r="M21" s="381"/>
      <c r="N21" s="381"/>
      <c r="O21" s="402"/>
      <c r="P21" s="383"/>
      <c r="Q21" s="383"/>
      <c r="R21" s="372"/>
      <c r="S21" s="373"/>
      <c r="T21" s="384"/>
      <c r="U21" s="373"/>
      <c r="V21" s="373"/>
      <c r="W21" s="373"/>
      <c r="X21" s="380"/>
      <c r="Y21" s="381"/>
      <c r="Z21" s="385"/>
      <c r="AA21" s="382"/>
      <c r="AB21" s="386"/>
      <c r="AC21" s="386"/>
      <c r="AD21" s="379"/>
      <c r="AE21" s="387"/>
      <c r="AF21" s="379"/>
      <c r="AG21" s="401"/>
      <c r="AH21" s="403"/>
      <c r="AI21" s="396"/>
      <c r="AJ21" s="396"/>
      <c r="AK21" s="396"/>
      <c r="AL21" s="401"/>
    </row>
    <row r="22" spans="1:184" s="404" customFormat="1">
      <c r="A22" s="373"/>
      <c r="B22" s="373"/>
      <c r="C22" s="372"/>
      <c r="D22" s="699"/>
      <c r="E22" s="373"/>
      <c r="F22" s="373"/>
      <c r="G22" s="373"/>
      <c r="H22" s="368"/>
      <c r="I22" s="368"/>
      <c r="J22" s="373">
        <f>SUM(J7:J21)</f>
        <v>10490</v>
      </c>
      <c r="K22" s="372"/>
      <c r="L22" s="368"/>
      <c r="M22" s="699"/>
      <c r="N22" s="368"/>
      <c r="O22" s="699"/>
      <c r="P22" s="368"/>
      <c r="Q22" s="368"/>
      <c r="R22" s="372"/>
      <c r="S22" s="373">
        <f>SUM(S7:S21)</f>
        <v>11815</v>
      </c>
      <c r="T22" s="373"/>
      <c r="U22" s="373"/>
      <c r="V22" s="373"/>
      <c r="W22" s="373"/>
      <c r="X22" s="373"/>
      <c r="Y22" s="377"/>
      <c r="Z22" s="699"/>
      <c r="AA22" s="378"/>
      <c r="AB22" s="386">
        <f>SUM(AB7:AB21)</f>
        <v>732.80000000000007</v>
      </c>
      <c r="AC22" s="386"/>
      <c r="AD22" s="379"/>
      <c r="AE22" s="387"/>
      <c r="AF22" s="386">
        <f>AB22/60</f>
        <v>12.213333333333335</v>
      </c>
      <c r="AG22" s="379"/>
      <c r="AH22" s="405"/>
      <c r="AI22" s="426"/>
      <c r="AJ22" s="402"/>
      <c r="AK22" s="402"/>
      <c r="AL22" s="389"/>
      <c r="GB22" s="470"/>
    </row>
    <row r="23" spans="1:184">
      <c r="A23" s="698"/>
      <c r="B23" s="698"/>
      <c r="L23" s="471"/>
      <c r="M23" s="391"/>
      <c r="N23" s="391"/>
      <c r="O23" s="391"/>
      <c r="P23" s="391"/>
      <c r="Q23" s="391"/>
      <c r="R23" s="391"/>
      <c r="S23" s="391"/>
      <c r="T23" s="391"/>
      <c r="U23" s="391"/>
      <c r="V23" s="391"/>
      <c r="W23" s="391"/>
      <c r="Y23" s="698"/>
      <c r="Z23" s="698"/>
      <c r="AA23" s="698"/>
      <c r="AJ23" s="346"/>
      <c r="AK23" s="427"/>
    </row>
    <row r="24" spans="1:184">
      <c r="S24" s="346"/>
      <c r="T24" s="346"/>
      <c r="U24" s="346"/>
      <c r="V24" s="472"/>
      <c r="W24" s="472"/>
      <c r="Z24" s="640" t="s">
        <v>1645</v>
      </c>
      <c r="AJ24" s="346"/>
      <c r="AK24" s="427"/>
    </row>
    <row r="25" spans="1:184">
      <c r="I25" s="431" t="s">
        <v>455</v>
      </c>
      <c r="R25" s="431" t="s">
        <v>457</v>
      </c>
      <c r="AJ25" s="346"/>
      <c r="AK25" s="427"/>
      <c r="AM25" s="346"/>
      <c r="AN25" s="346"/>
    </row>
    <row r="26" spans="1:184" s="698" customFormat="1">
      <c r="I26" s="906"/>
      <c r="J26" s="906"/>
      <c r="R26" s="906" t="s">
        <v>61</v>
      </c>
      <c r="S26" s="906"/>
      <c r="T26" s="906"/>
      <c r="U26" s="906"/>
      <c r="V26" s="906"/>
      <c r="W26" s="906"/>
      <c r="X26" s="906"/>
      <c r="Y26" s="473"/>
      <c r="Z26" s="473"/>
      <c r="AA26" s="473"/>
      <c r="AH26" s="447"/>
      <c r="AJ26" s="441"/>
      <c r="AK26" s="427"/>
      <c r="AL26" s="441"/>
      <c r="AM26" s="441"/>
    </row>
    <row r="27" spans="1:184">
      <c r="A27" s="431"/>
      <c r="B27" s="431"/>
      <c r="C27" s="431"/>
      <c r="I27" s="431" t="s">
        <v>456</v>
      </c>
      <c r="M27" s="431"/>
      <c r="T27" s="431"/>
      <c r="AJ27" s="346"/>
      <c r="AK27" s="427"/>
      <c r="AM27" s="346"/>
      <c r="AN27" s="346"/>
    </row>
    <row r="28" spans="1:184">
      <c r="AJ28" s="346"/>
      <c r="AK28" s="427"/>
    </row>
    <row r="29" spans="1:184">
      <c r="AJ29" s="346"/>
      <c r="AK29" s="427"/>
    </row>
    <row r="30" spans="1:184">
      <c r="AJ30" s="346"/>
      <c r="AK30" s="427"/>
    </row>
    <row r="31" spans="1:184">
      <c r="AJ31" s="346"/>
      <c r="AK31" s="427"/>
    </row>
    <row r="35" spans="34:37">
      <c r="AK35" s="698"/>
    </row>
    <row r="36" spans="34:37">
      <c r="AH36" s="388"/>
    </row>
    <row r="37" spans="34:37">
      <c r="AH37" s="388"/>
    </row>
    <row r="38" spans="34:37">
      <c r="AH38" s="388"/>
    </row>
    <row r="39" spans="34:37">
      <c r="AH39" s="388"/>
    </row>
    <row r="40" spans="34:37">
      <c r="AH40" s="388"/>
    </row>
    <row r="41" spans="34:37">
      <c r="AH41" s="388"/>
    </row>
  </sheetData>
  <mergeCells count="8">
    <mergeCell ref="AL5:AL7"/>
    <mergeCell ref="I26:J26"/>
    <mergeCell ref="R26:X26"/>
    <mergeCell ref="A2:AA2"/>
    <mergeCell ref="H4:H5"/>
    <mergeCell ref="I4:I5"/>
    <mergeCell ref="O4:Q4"/>
    <mergeCell ref="Z4:AA4"/>
  </mergeCells>
  <conditionalFormatting sqref="AY20:AZ21 BH20:BH21 AP20:AS21 AA20:AA21 AG20:AG21">
    <cfRule type="duplicateValues" dxfId="626" priority="120" stopIfTrue="1"/>
  </conditionalFormatting>
  <conditionalFormatting sqref="AY20:AZ21 BH20:BH21 AP20:AS21 AA20:AA21 AG20:AG21">
    <cfRule type="duplicateValues" dxfId="625" priority="118" stopIfTrue="1"/>
    <cfRule type="duplicateValues" dxfId="624" priority="119" stopIfTrue="1"/>
  </conditionalFormatting>
  <conditionalFormatting sqref="BI20:BI21">
    <cfRule type="duplicateValues" dxfId="623" priority="117" stopIfTrue="1"/>
  </conditionalFormatting>
  <conditionalFormatting sqref="BI20:BI21">
    <cfRule type="duplicateValues" dxfId="622" priority="115" stopIfTrue="1"/>
    <cfRule type="duplicateValues" dxfId="621" priority="116" stopIfTrue="1"/>
  </conditionalFormatting>
  <conditionalFormatting sqref="D19">
    <cfRule type="duplicateValues" dxfId="620" priority="114" stopIfTrue="1"/>
  </conditionalFormatting>
  <conditionalFormatting sqref="D19">
    <cfRule type="duplicateValues" dxfId="619" priority="112" stopIfTrue="1"/>
    <cfRule type="duplicateValues" dxfId="618" priority="113" stopIfTrue="1"/>
  </conditionalFormatting>
  <conditionalFormatting sqref="D16">
    <cfRule type="duplicateValues" dxfId="617" priority="69" stopIfTrue="1"/>
  </conditionalFormatting>
  <conditionalFormatting sqref="D16">
    <cfRule type="duplicateValues" dxfId="616" priority="67" stopIfTrue="1"/>
    <cfRule type="duplicateValues" dxfId="615" priority="68" stopIfTrue="1"/>
  </conditionalFormatting>
  <conditionalFormatting sqref="D15">
    <cfRule type="duplicateValues" dxfId="614" priority="66" stopIfTrue="1"/>
  </conditionalFormatting>
  <conditionalFormatting sqref="D15">
    <cfRule type="duplicateValues" dxfId="613" priority="64" stopIfTrue="1"/>
    <cfRule type="duplicateValues" dxfId="612" priority="65" stopIfTrue="1"/>
  </conditionalFormatting>
  <conditionalFormatting sqref="D17">
    <cfRule type="duplicateValues" dxfId="611" priority="58" stopIfTrue="1"/>
  </conditionalFormatting>
  <conditionalFormatting sqref="D17">
    <cfRule type="duplicateValues" dxfId="610" priority="59" stopIfTrue="1"/>
    <cfRule type="duplicateValues" dxfId="609" priority="60" stopIfTrue="1"/>
  </conditionalFormatting>
  <conditionalFormatting sqref="D14">
    <cfRule type="duplicateValues" dxfId="608" priority="49" stopIfTrue="1"/>
  </conditionalFormatting>
  <conditionalFormatting sqref="D14">
    <cfRule type="duplicateValues" dxfId="607" priority="50" stopIfTrue="1"/>
    <cfRule type="duplicateValues" dxfId="606" priority="51" stopIfTrue="1"/>
  </conditionalFormatting>
  <conditionalFormatting sqref="D10">
    <cfRule type="duplicateValues" dxfId="605" priority="25" stopIfTrue="1"/>
  </conditionalFormatting>
  <conditionalFormatting sqref="D10">
    <cfRule type="duplicateValues" dxfId="604" priority="26" stopIfTrue="1"/>
    <cfRule type="duplicateValues" dxfId="603" priority="27" stopIfTrue="1"/>
  </conditionalFormatting>
  <conditionalFormatting sqref="D11:D12">
    <cfRule type="duplicateValues" dxfId="602" priority="22" stopIfTrue="1"/>
  </conditionalFormatting>
  <conditionalFormatting sqref="D11:D12">
    <cfRule type="duplicateValues" dxfId="601" priority="23" stopIfTrue="1"/>
    <cfRule type="duplicateValues" dxfId="600" priority="24" stopIfTrue="1"/>
  </conditionalFormatting>
  <conditionalFormatting sqref="D13 D9">
    <cfRule type="duplicateValues" dxfId="599" priority="16" stopIfTrue="1"/>
  </conditionalFormatting>
  <conditionalFormatting sqref="D13 D9">
    <cfRule type="duplicateValues" dxfId="598" priority="17" stopIfTrue="1"/>
    <cfRule type="duplicateValues" dxfId="597" priority="18" stopIfTrue="1"/>
  </conditionalFormatting>
  <conditionalFormatting sqref="D8">
    <cfRule type="duplicateValues" dxfId="596" priority="7" stopIfTrue="1"/>
  </conditionalFormatting>
  <conditionalFormatting sqref="D8">
    <cfRule type="duplicateValues" dxfId="595" priority="8" stopIfTrue="1"/>
    <cfRule type="duplicateValues" dxfId="594" priority="9" stopIfTrue="1"/>
  </conditionalFormatting>
  <conditionalFormatting sqref="D18">
    <cfRule type="duplicateValues" dxfId="593" priority="1" stopIfTrue="1"/>
  </conditionalFormatting>
  <conditionalFormatting sqref="D18">
    <cfRule type="duplicateValues" dxfId="592" priority="2" stopIfTrue="1"/>
    <cfRule type="duplicateValues" dxfId="591" priority="3" stopIfTrue="1"/>
  </conditionalFormatting>
  <printOptions horizontalCentered="1"/>
  <pageMargins left="0" right="0" top="0" bottom="0" header="0.31496062992125984" footer="0.31496062992125984"/>
  <pageSetup paperSize="120" scale="60" orientation="landscape" r:id="rId1"/>
  <colBreaks count="1" manualBreakCount="1">
    <brk id="38" max="1048575" man="1"/>
  </colBreaks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38"/>
  <sheetViews>
    <sheetView zoomScale="110" zoomScaleNormal="110" workbookViewId="0">
      <selection activeCell="M15" sqref="M15"/>
    </sheetView>
  </sheetViews>
  <sheetFormatPr defaultRowHeight="18"/>
  <cols>
    <col min="1" max="1" width="7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6" width="10.5703125" style="388" hidden="1" customWidth="1"/>
    <col min="7" max="7" width="15.5703125" style="388" hidden="1" customWidth="1"/>
    <col min="8" max="8" width="17.7109375" style="388" customWidth="1"/>
    <col min="9" max="9" width="24.42578125" style="388" customWidth="1"/>
    <col min="10" max="10" width="5.85546875" style="388" customWidth="1"/>
    <col min="11" max="11" width="6.5703125" style="388" customWidth="1"/>
    <col min="12" max="12" width="12.140625" style="388" customWidth="1"/>
    <col min="13" max="14" width="10.5703125" style="388" customWidth="1"/>
    <col min="15" max="15" width="3.42578125" style="388" customWidth="1"/>
    <col min="16" max="16" width="3.7109375" style="388" customWidth="1"/>
    <col min="17" max="18" width="7" style="388" customWidth="1"/>
    <col min="19" max="19" width="6.5703125" style="388" customWidth="1"/>
    <col min="20" max="20" width="9.28515625" style="388" hidden="1" customWidth="1"/>
    <col min="21" max="21" width="7.5703125" style="388" customWidth="1"/>
    <col min="22" max="22" width="9.140625" style="388" customWidth="1"/>
    <col min="23" max="23" width="3.5703125" style="388" hidden="1" customWidth="1"/>
    <col min="24" max="24" width="4.85546875" style="388" customWidth="1"/>
    <col min="25" max="25" width="19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8.140625" style="431" customWidth="1"/>
    <col min="35" max="35" width="4.42578125" style="388" customWidth="1"/>
    <col min="36" max="37" width="4.140625" style="388" customWidth="1"/>
    <col min="38" max="38" width="66.14062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2158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796" t="s">
        <v>1238</v>
      </c>
      <c r="F4" s="796"/>
      <c r="G4" s="796"/>
      <c r="H4" s="909" t="s">
        <v>15</v>
      </c>
      <c r="I4" s="903" t="s">
        <v>16</v>
      </c>
      <c r="J4" s="346" t="s">
        <v>17</v>
      </c>
      <c r="K4" s="347" t="s">
        <v>18</v>
      </c>
      <c r="L4" s="800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797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00" t="s">
        <v>30</v>
      </c>
      <c r="P5" s="800" t="s">
        <v>31</v>
      </c>
      <c r="Q5" s="800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01" t="s">
        <v>34</v>
      </c>
      <c r="Z5" s="801" t="s">
        <v>42</v>
      </c>
      <c r="AA5" s="801" t="s">
        <v>43</v>
      </c>
      <c r="AB5" s="350" t="s">
        <v>49</v>
      </c>
      <c r="AC5" s="451"/>
      <c r="AD5" s="451"/>
      <c r="AE5" s="452"/>
      <c r="AF5" s="464"/>
      <c r="AG5" s="798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798"/>
      <c r="AH6" s="394"/>
      <c r="AJ6" s="800"/>
      <c r="AK6" s="466"/>
      <c r="AL6" s="904"/>
    </row>
    <row r="7" spans="1:38" s="404" customFormat="1" ht="12" customHeight="1" thickTop="1">
      <c r="A7" s="359"/>
      <c r="B7" s="359"/>
      <c r="C7" s="360"/>
      <c r="D7" s="796"/>
      <c r="E7" s="359"/>
      <c r="F7" s="359"/>
      <c r="G7" s="359"/>
      <c r="H7" s="361"/>
      <c r="I7" s="361"/>
      <c r="J7" s="359"/>
      <c r="K7" s="360"/>
      <c r="L7" s="361" t="s">
        <v>1</v>
      </c>
      <c r="M7" s="796"/>
      <c r="N7" s="361"/>
      <c r="O7" s="796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796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757" customFormat="1" ht="20.100000000000001" customHeight="1">
      <c r="A8" s="246" t="s">
        <v>1199</v>
      </c>
      <c r="B8" s="247">
        <v>43748</v>
      </c>
      <c r="C8" s="330" t="str">
        <f>"*"&amp;D8&amp;"*"</f>
        <v>*PDR1910-0619*</v>
      </c>
      <c r="D8" s="592" t="s">
        <v>2471</v>
      </c>
      <c r="E8" s="246" t="s">
        <v>2445</v>
      </c>
      <c r="F8" s="246"/>
      <c r="G8" s="498" t="s">
        <v>1736</v>
      </c>
      <c r="H8" s="250" t="s">
        <v>1248</v>
      </c>
      <c r="I8" s="248" t="s">
        <v>1735</v>
      </c>
      <c r="J8" s="611">
        <v>2000</v>
      </c>
      <c r="K8" s="247">
        <v>43755</v>
      </c>
      <c r="L8" s="250" t="s">
        <v>1392</v>
      </c>
      <c r="M8" s="250" t="s">
        <v>1734</v>
      </c>
      <c r="N8" s="592" t="s">
        <v>1167</v>
      </c>
      <c r="O8" s="592" t="s">
        <v>1181</v>
      </c>
      <c r="P8" s="592"/>
      <c r="Q8" s="593"/>
      <c r="R8" s="247">
        <v>43753</v>
      </c>
      <c r="S8" s="246">
        <v>2000</v>
      </c>
      <c r="T8" s="246"/>
      <c r="U8" s="246" t="s">
        <v>2515</v>
      </c>
      <c r="V8" s="810">
        <v>2000</v>
      </c>
      <c r="W8" s="249"/>
      <c r="X8" s="503" t="s">
        <v>1496</v>
      </c>
      <c r="Y8" s="250" t="s">
        <v>101</v>
      </c>
      <c r="Z8" s="592">
        <v>737</v>
      </c>
      <c r="AA8" s="251">
        <v>2286</v>
      </c>
      <c r="AB8" s="354">
        <f t="shared" ref="AB8:AB16" si="0">S8/AI8+AJ8</f>
        <v>107.14285714285714</v>
      </c>
      <c r="AC8" s="354">
        <f t="shared" ref="AC8:AC16" si="1">AB8+AC7</f>
        <v>107.14285714285714</v>
      </c>
      <c r="AD8" s="364">
        <f t="shared" ref="AD8:AD16" si="2">(8+(AC8/60))</f>
        <v>9.7857142857142847</v>
      </c>
      <c r="AE8" s="365">
        <f t="shared" ref="AE8:AE16" si="3">FLOOR(AD8,1)</f>
        <v>9</v>
      </c>
      <c r="AF8" s="364">
        <f t="shared" ref="AF8:AF16" si="4">(AE8+((AD8-AE8)*60*0.01))</f>
        <v>9.4714285714285715</v>
      </c>
      <c r="AG8" s="245" t="s">
        <v>1391</v>
      </c>
      <c r="AH8" s="282" t="s">
        <v>65</v>
      </c>
      <c r="AI8" s="281">
        <v>35</v>
      </c>
      <c r="AJ8" s="281">
        <v>50</v>
      </c>
      <c r="AK8" s="281">
        <v>10</v>
      </c>
      <c r="AL8" s="544" t="s">
        <v>1705</v>
      </c>
    </row>
    <row r="9" spans="1:38" s="757" customFormat="1" ht="20.100000000000001" customHeight="1">
      <c r="A9" s="246" t="s">
        <v>1852</v>
      </c>
      <c r="B9" s="247">
        <v>43736</v>
      </c>
      <c r="C9" s="330" t="str">
        <f t="shared" ref="C9:C15" si="5">"*"&amp;D9&amp;"*"</f>
        <v>*PDR1910-0325*</v>
      </c>
      <c r="D9" s="592" t="s">
        <v>2073</v>
      </c>
      <c r="E9" s="246" t="s">
        <v>2070</v>
      </c>
      <c r="F9" s="246"/>
      <c r="G9" s="498" t="s">
        <v>1736</v>
      </c>
      <c r="H9" s="250" t="s">
        <v>1248</v>
      </c>
      <c r="I9" s="248" t="s">
        <v>1735</v>
      </c>
      <c r="J9" s="611">
        <v>1000</v>
      </c>
      <c r="K9" s="247">
        <v>22936</v>
      </c>
      <c r="L9" s="250" t="s">
        <v>1392</v>
      </c>
      <c r="M9" s="250" t="s">
        <v>1734</v>
      </c>
      <c r="N9" s="592" t="s">
        <v>1167</v>
      </c>
      <c r="O9" s="592" t="s">
        <v>1181</v>
      </c>
      <c r="P9" s="248"/>
      <c r="Q9" s="248"/>
      <c r="R9" s="247">
        <v>43752</v>
      </c>
      <c r="S9" s="246">
        <v>1000</v>
      </c>
      <c r="T9" s="246"/>
      <c r="U9" s="246">
        <v>1000</v>
      </c>
      <c r="V9" s="810">
        <v>1000</v>
      </c>
      <c r="W9" s="249"/>
      <c r="X9" s="503" t="s">
        <v>1496</v>
      </c>
      <c r="Y9" s="250" t="s">
        <v>101</v>
      </c>
      <c r="Z9" s="592">
        <v>737</v>
      </c>
      <c r="AA9" s="251">
        <v>2286</v>
      </c>
      <c r="AB9" s="354">
        <f t="shared" si="0"/>
        <v>28.571428571428573</v>
      </c>
      <c r="AC9" s="354">
        <f t="shared" si="1"/>
        <v>135.71428571428572</v>
      </c>
      <c r="AD9" s="364">
        <f t="shared" si="2"/>
        <v>10.261904761904763</v>
      </c>
      <c r="AE9" s="365">
        <f t="shared" si="3"/>
        <v>10</v>
      </c>
      <c r="AF9" s="364">
        <f t="shared" si="4"/>
        <v>10.157142857142858</v>
      </c>
      <c r="AG9" s="245" t="s">
        <v>1391</v>
      </c>
      <c r="AH9" s="282" t="s">
        <v>65</v>
      </c>
      <c r="AI9" s="281">
        <v>35</v>
      </c>
      <c r="AJ9" s="281"/>
      <c r="AK9" s="281">
        <v>10</v>
      </c>
      <c r="AL9" s="544" t="s">
        <v>1705</v>
      </c>
    </row>
    <row r="10" spans="1:38" s="757" customFormat="1" ht="20.100000000000001" customHeight="1">
      <c r="A10" s="246" t="s">
        <v>1199</v>
      </c>
      <c r="B10" s="247">
        <v>43748</v>
      </c>
      <c r="C10" s="330" t="str">
        <f t="shared" si="5"/>
        <v>*PDR1910-0613*</v>
      </c>
      <c r="D10" s="592" t="s">
        <v>2470</v>
      </c>
      <c r="E10" s="246" t="s">
        <v>2445</v>
      </c>
      <c r="F10" s="246"/>
      <c r="G10" s="498" t="s">
        <v>1855</v>
      </c>
      <c r="H10" s="250" t="s">
        <v>1248</v>
      </c>
      <c r="I10" s="248" t="s">
        <v>1854</v>
      </c>
      <c r="J10" s="611">
        <v>1500</v>
      </c>
      <c r="K10" s="247">
        <v>43755</v>
      </c>
      <c r="L10" s="250" t="s">
        <v>1392</v>
      </c>
      <c r="M10" s="250" t="s">
        <v>1853</v>
      </c>
      <c r="N10" s="592" t="s">
        <v>1386</v>
      </c>
      <c r="O10" s="592" t="s">
        <v>1181</v>
      </c>
      <c r="P10" s="592"/>
      <c r="Q10" s="593"/>
      <c r="R10" s="247">
        <v>43753</v>
      </c>
      <c r="S10" s="246">
        <v>1500</v>
      </c>
      <c r="T10" s="246"/>
      <c r="U10" s="246">
        <v>1493</v>
      </c>
      <c r="V10" s="811">
        <v>1475</v>
      </c>
      <c r="W10" s="249"/>
      <c r="X10" s="503" t="s">
        <v>1496</v>
      </c>
      <c r="Y10" s="500" t="s">
        <v>101</v>
      </c>
      <c r="Z10" s="592">
        <v>724</v>
      </c>
      <c r="AA10" s="251">
        <v>1915</v>
      </c>
      <c r="AB10" s="354">
        <f t="shared" si="0"/>
        <v>92.857142857142861</v>
      </c>
      <c r="AC10" s="354">
        <f t="shared" si="1"/>
        <v>228.57142857142858</v>
      </c>
      <c r="AD10" s="364">
        <f t="shared" si="2"/>
        <v>11.80952380952381</v>
      </c>
      <c r="AE10" s="365">
        <f t="shared" si="3"/>
        <v>11</v>
      </c>
      <c r="AF10" s="364">
        <f t="shared" si="4"/>
        <v>11.485714285714286</v>
      </c>
      <c r="AG10" s="245" t="s">
        <v>1391</v>
      </c>
      <c r="AH10" s="282" t="s">
        <v>65</v>
      </c>
      <c r="AI10" s="281">
        <v>35</v>
      </c>
      <c r="AJ10" s="281">
        <v>50</v>
      </c>
      <c r="AK10" s="281">
        <v>5</v>
      </c>
      <c r="AL10" s="544" t="s">
        <v>1493</v>
      </c>
    </row>
    <row r="11" spans="1:38" s="757" customFormat="1" ht="20.100000000000001" customHeight="1">
      <c r="A11" s="246" t="s">
        <v>1199</v>
      </c>
      <c r="B11" s="247">
        <v>43748</v>
      </c>
      <c r="C11" s="330" t="str">
        <f t="shared" si="5"/>
        <v>*PDR1910-0615*</v>
      </c>
      <c r="D11" s="592" t="s">
        <v>2444</v>
      </c>
      <c r="E11" s="246" t="s">
        <v>2445</v>
      </c>
      <c r="F11" s="246"/>
      <c r="G11" s="498" t="s">
        <v>1401</v>
      </c>
      <c r="H11" s="250" t="s">
        <v>1248</v>
      </c>
      <c r="I11" s="248" t="s">
        <v>1400</v>
      </c>
      <c r="J11" s="611">
        <v>500</v>
      </c>
      <c r="K11" s="247">
        <v>22941</v>
      </c>
      <c r="L11" s="250" t="s">
        <v>1392</v>
      </c>
      <c r="M11" s="250" t="s">
        <v>1399</v>
      </c>
      <c r="N11" s="592" t="s">
        <v>1386</v>
      </c>
      <c r="O11" s="592" t="s">
        <v>1181</v>
      </c>
      <c r="P11" s="592"/>
      <c r="Q11" s="593"/>
      <c r="R11" s="247">
        <v>43753</v>
      </c>
      <c r="S11" s="246">
        <v>500</v>
      </c>
      <c r="T11" s="246"/>
      <c r="U11" s="246">
        <v>495</v>
      </c>
      <c r="V11" s="811">
        <v>480</v>
      </c>
      <c r="W11" s="249"/>
      <c r="X11" s="503" t="s">
        <v>1497</v>
      </c>
      <c r="Y11" s="250" t="s">
        <v>168</v>
      </c>
      <c r="Z11" s="592">
        <v>773</v>
      </c>
      <c r="AA11" s="251">
        <v>2163</v>
      </c>
      <c r="AB11" s="354">
        <f t="shared" si="0"/>
        <v>64.285714285714292</v>
      </c>
      <c r="AC11" s="354">
        <f t="shared" si="1"/>
        <v>292.85714285714289</v>
      </c>
      <c r="AD11" s="364">
        <f t="shared" si="2"/>
        <v>12.880952380952381</v>
      </c>
      <c r="AE11" s="365">
        <f t="shared" si="3"/>
        <v>12</v>
      </c>
      <c r="AF11" s="364">
        <f t="shared" si="4"/>
        <v>12.528571428571428</v>
      </c>
      <c r="AG11" s="245" t="s">
        <v>1243</v>
      </c>
      <c r="AH11" s="282" t="s">
        <v>2</v>
      </c>
      <c r="AI11" s="281">
        <v>35</v>
      </c>
      <c r="AJ11" s="281">
        <v>50</v>
      </c>
      <c r="AK11" s="281">
        <v>10</v>
      </c>
      <c r="AL11" s="544" t="s">
        <v>2446</v>
      </c>
    </row>
    <row r="12" spans="1:38" s="757" customFormat="1" ht="20.100000000000001" customHeight="1">
      <c r="A12" s="246">
        <v>50</v>
      </c>
      <c r="B12" s="247">
        <v>43753</v>
      </c>
      <c r="C12" s="330" t="str">
        <f t="shared" si="5"/>
        <v>*PDR1910-0709*</v>
      </c>
      <c r="D12" s="592" t="s">
        <v>2542</v>
      </c>
      <c r="E12" s="246" t="s">
        <v>2543</v>
      </c>
      <c r="F12" s="246"/>
      <c r="G12" s="498" t="s">
        <v>2544</v>
      </c>
      <c r="H12" s="250" t="s">
        <v>2545</v>
      </c>
      <c r="I12" s="248" t="s">
        <v>2546</v>
      </c>
      <c r="J12" s="611">
        <v>1000</v>
      </c>
      <c r="K12" s="247">
        <v>22937</v>
      </c>
      <c r="L12" s="250" t="s">
        <v>1247</v>
      </c>
      <c r="M12" s="250" t="s">
        <v>2547</v>
      </c>
      <c r="N12" s="592" t="s">
        <v>366</v>
      </c>
      <c r="O12" s="592"/>
      <c r="P12" s="592"/>
      <c r="Q12" s="247">
        <v>43750</v>
      </c>
      <c r="R12" s="247">
        <v>43753</v>
      </c>
      <c r="S12" s="246">
        <v>1000</v>
      </c>
      <c r="T12" s="246"/>
      <c r="U12" s="246">
        <v>1000</v>
      </c>
      <c r="V12" s="810">
        <v>1000</v>
      </c>
      <c r="W12" s="249"/>
      <c r="X12" s="503" t="s">
        <v>1497</v>
      </c>
      <c r="Y12" s="250" t="s">
        <v>1740</v>
      </c>
      <c r="Z12" s="592">
        <v>438</v>
      </c>
      <c r="AA12" s="251">
        <v>1619</v>
      </c>
      <c r="AB12" s="354">
        <f t="shared" si="0"/>
        <v>35</v>
      </c>
      <c r="AC12" s="354">
        <f t="shared" si="1"/>
        <v>327.85714285714289</v>
      </c>
      <c r="AD12" s="364">
        <f t="shared" si="2"/>
        <v>13.464285714285715</v>
      </c>
      <c r="AE12" s="365">
        <f t="shared" si="3"/>
        <v>13</v>
      </c>
      <c r="AF12" s="364">
        <f t="shared" si="4"/>
        <v>13.278571428571428</v>
      </c>
      <c r="AG12" s="245" t="s">
        <v>1243</v>
      </c>
      <c r="AH12" s="282" t="s">
        <v>2</v>
      </c>
      <c r="AI12" s="281">
        <v>50</v>
      </c>
      <c r="AJ12" s="281">
        <v>15</v>
      </c>
      <c r="AK12" s="281">
        <v>20</v>
      </c>
      <c r="AL12" s="281">
        <v>0</v>
      </c>
    </row>
    <row r="13" spans="1:38" s="757" customFormat="1" ht="20.100000000000001" customHeight="1">
      <c r="A13" s="246">
        <v>60</v>
      </c>
      <c r="B13" s="247">
        <v>43753</v>
      </c>
      <c r="C13" s="330" t="str">
        <f t="shared" si="5"/>
        <v>*PDR1910-0722*</v>
      </c>
      <c r="D13" s="592" t="s">
        <v>2531</v>
      </c>
      <c r="E13" s="246" t="s">
        <v>2532</v>
      </c>
      <c r="F13" s="246"/>
      <c r="G13" s="498" t="s">
        <v>2533</v>
      </c>
      <c r="H13" s="250" t="s">
        <v>1635</v>
      </c>
      <c r="I13" s="248" t="s">
        <v>2534</v>
      </c>
      <c r="J13" s="611">
        <v>500</v>
      </c>
      <c r="K13" s="247">
        <v>22938</v>
      </c>
      <c r="L13" s="250" t="s">
        <v>1258</v>
      </c>
      <c r="M13" s="250" t="s">
        <v>2535</v>
      </c>
      <c r="N13" s="592"/>
      <c r="O13" s="592" t="s">
        <v>1181</v>
      </c>
      <c r="P13" s="592"/>
      <c r="Q13" s="593"/>
      <c r="R13" s="247">
        <v>43754</v>
      </c>
      <c r="S13" s="246">
        <v>500</v>
      </c>
      <c r="T13" s="246"/>
      <c r="U13" s="246" t="s">
        <v>2556</v>
      </c>
      <c r="V13" s="246" t="s">
        <v>2147</v>
      </c>
      <c r="W13" s="249"/>
      <c r="X13" s="503" t="s">
        <v>1497</v>
      </c>
      <c r="Y13" s="250" t="s">
        <v>2536</v>
      </c>
      <c r="Z13" s="592">
        <v>508</v>
      </c>
      <c r="AA13" s="251">
        <v>1589</v>
      </c>
      <c r="AB13" s="354">
        <f t="shared" si="0"/>
        <v>25</v>
      </c>
      <c r="AC13" s="354">
        <f t="shared" si="1"/>
        <v>352.85714285714289</v>
      </c>
      <c r="AD13" s="364">
        <f t="shared" si="2"/>
        <v>13.880952380952381</v>
      </c>
      <c r="AE13" s="365">
        <f t="shared" si="3"/>
        <v>13</v>
      </c>
      <c r="AF13" s="364">
        <f t="shared" si="4"/>
        <v>13.528571428571428</v>
      </c>
      <c r="AG13" s="245" t="s">
        <v>1243</v>
      </c>
      <c r="AH13" s="282" t="s">
        <v>2</v>
      </c>
      <c r="AI13" s="281">
        <v>50</v>
      </c>
      <c r="AJ13" s="281">
        <v>15</v>
      </c>
      <c r="AK13" s="281">
        <v>20</v>
      </c>
      <c r="AL13" s="281">
        <v>0</v>
      </c>
    </row>
    <row r="14" spans="1:38" s="757" customFormat="1" ht="20.100000000000001" customHeight="1">
      <c r="A14" s="246">
        <v>70</v>
      </c>
      <c r="B14" s="247">
        <v>43753</v>
      </c>
      <c r="C14" s="330" t="str">
        <f t="shared" si="5"/>
        <v>*PDR1910-0715*</v>
      </c>
      <c r="D14" s="592" t="s">
        <v>2524</v>
      </c>
      <c r="E14" s="246" t="s">
        <v>2525</v>
      </c>
      <c r="F14" s="246"/>
      <c r="G14" s="498" t="s">
        <v>2526</v>
      </c>
      <c r="H14" s="250" t="s">
        <v>2527</v>
      </c>
      <c r="I14" s="248" t="s">
        <v>2528</v>
      </c>
      <c r="J14" s="611">
        <v>1500</v>
      </c>
      <c r="K14" s="247">
        <v>22936</v>
      </c>
      <c r="L14" s="250" t="s">
        <v>1258</v>
      </c>
      <c r="M14" s="250" t="s">
        <v>2529</v>
      </c>
      <c r="N14" s="592"/>
      <c r="O14" s="592" t="s">
        <v>1181</v>
      </c>
      <c r="P14" s="592"/>
      <c r="Q14" s="593"/>
      <c r="R14" s="247">
        <v>43753</v>
      </c>
      <c r="S14" s="246">
        <v>1500</v>
      </c>
      <c r="T14" s="246"/>
      <c r="U14" s="246" t="s">
        <v>2541</v>
      </c>
      <c r="V14" s="246" t="s">
        <v>1181</v>
      </c>
      <c r="W14" s="249"/>
      <c r="X14" s="503" t="s">
        <v>2530</v>
      </c>
      <c r="Y14" s="500" t="s">
        <v>1692</v>
      </c>
      <c r="Z14" s="592">
        <v>562</v>
      </c>
      <c r="AA14" s="251">
        <v>2077</v>
      </c>
      <c r="AB14" s="354">
        <f t="shared" si="0"/>
        <v>45</v>
      </c>
      <c r="AC14" s="354">
        <f t="shared" si="1"/>
        <v>397.85714285714289</v>
      </c>
      <c r="AD14" s="364">
        <f t="shared" si="2"/>
        <v>14.630952380952381</v>
      </c>
      <c r="AE14" s="365">
        <f t="shared" si="3"/>
        <v>14</v>
      </c>
      <c r="AF14" s="364">
        <f t="shared" si="4"/>
        <v>14.378571428571428</v>
      </c>
      <c r="AG14" s="245" t="s">
        <v>1243</v>
      </c>
      <c r="AH14" s="282" t="s">
        <v>2</v>
      </c>
      <c r="AI14" s="281">
        <v>50</v>
      </c>
      <c r="AJ14" s="281">
        <v>15</v>
      </c>
      <c r="AK14" s="281">
        <v>10</v>
      </c>
      <c r="AL14" s="281">
        <v>0</v>
      </c>
    </row>
    <row r="15" spans="1:38" s="757" customFormat="1" ht="20.100000000000001" customHeight="1">
      <c r="A15" s="246">
        <v>80</v>
      </c>
      <c r="B15" s="247">
        <v>43735</v>
      </c>
      <c r="C15" s="330" t="str">
        <f t="shared" si="5"/>
        <v>*PDR1911-0282*</v>
      </c>
      <c r="D15" s="592" t="s">
        <v>2548</v>
      </c>
      <c r="E15" s="246" t="s">
        <v>2549</v>
      </c>
      <c r="F15" s="246"/>
      <c r="G15" s="498" t="s">
        <v>2550</v>
      </c>
      <c r="H15" s="250" t="s">
        <v>2551</v>
      </c>
      <c r="I15" s="248" t="s">
        <v>347</v>
      </c>
      <c r="J15" s="611">
        <v>10000</v>
      </c>
      <c r="K15" s="247">
        <v>43763</v>
      </c>
      <c r="L15" s="250" t="s">
        <v>1258</v>
      </c>
      <c r="M15" s="250" t="s">
        <v>2552</v>
      </c>
      <c r="N15" s="592" t="s">
        <v>2553</v>
      </c>
      <c r="O15" s="592" t="s">
        <v>1181</v>
      </c>
      <c r="P15" s="248"/>
      <c r="Q15" s="593" t="s">
        <v>1182</v>
      </c>
      <c r="R15" s="247">
        <v>43749</v>
      </c>
      <c r="S15" s="246">
        <v>5000</v>
      </c>
      <c r="T15" s="246"/>
      <c r="U15" s="246">
        <v>5019</v>
      </c>
      <c r="V15" s="810">
        <v>10000</v>
      </c>
      <c r="W15" s="249"/>
      <c r="X15" s="503" t="s">
        <v>1503</v>
      </c>
      <c r="Y15" s="250" t="s">
        <v>87</v>
      </c>
      <c r="Z15" s="592">
        <v>570</v>
      </c>
      <c r="AA15" s="251">
        <v>1332</v>
      </c>
      <c r="AB15" s="354">
        <f t="shared" si="0"/>
        <v>115</v>
      </c>
      <c r="AC15" s="354">
        <f t="shared" si="1"/>
        <v>512.85714285714289</v>
      </c>
      <c r="AD15" s="364">
        <f t="shared" si="2"/>
        <v>16.547619047619047</v>
      </c>
      <c r="AE15" s="365">
        <f t="shared" si="3"/>
        <v>16</v>
      </c>
      <c r="AF15" s="364">
        <f t="shared" si="4"/>
        <v>16.328571428571429</v>
      </c>
      <c r="AG15" s="245" t="s">
        <v>1389</v>
      </c>
      <c r="AH15" s="708" t="s">
        <v>2554</v>
      </c>
      <c r="AI15" s="281">
        <v>50</v>
      </c>
      <c r="AJ15" s="281">
        <v>15</v>
      </c>
      <c r="AK15" s="281">
        <v>50</v>
      </c>
      <c r="AL15" s="615" t="s">
        <v>2555</v>
      </c>
    </row>
    <row r="16" spans="1:38" s="404" customFormat="1" ht="19.5" customHeight="1">
      <c r="A16" s="373"/>
      <c r="B16" s="373"/>
      <c r="C16" s="372"/>
      <c r="D16" s="800"/>
      <c r="E16" s="373"/>
      <c r="F16" s="373"/>
      <c r="G16" s="800"/>
      <c r="H16" s="368"/>
      <c r="I16" s="368"/>
      <c r="J16" s="373"/>
      <c r="K16" s="372"/>
      <c r="L16" s="368" t="s">
        <v>210</v>
      </c>
      <c r="M16" s="377"/>
      <c r="N16" s="800"/>
      <c r="O16" s="800"/>
      <c r="P16" s="368"/>
      <c r="Q16" s="368"/>
      <c r="R16" s="372"/>
      <c r="S16" s="373"/>
      <c r="T16" s="373"/>
      <c r="U16" s="373"/>
      <c r="V16" s="373"/>
      <c r="W16" s="564"/>
      <c r="X16" s="373"/>
      <c r="Y16" s="377"/>
      <c r="Z16" s="800"/>
      <c r="AA16" s="378"/>
      <c r="AB16" s="354">
        <f t="shared" si="0"/>
        <v>30</v>
      </c>
      <c r="AC16" s="354">
        <f t="shared" si="1"/>
        <v>542.85714285714289</v>
      </c>
      <c r="AD16" s="364">
        <f t="shared" si="2"/>
        <v>17.047619047619047</v>
      </c>
      <c r="AE16" s="365">
        <f t="shared" si="3"/>
        <v>17</v>
      </c>
      <c r="AF16" s="364">
        <f t="shared" si="4"/>
        <v>17.028571428571428</v>
      </c>
      <c r="AG16" s="379"/>
      <c r="AH16" s="401"/>
      <c r="AI16" s="281">
        <v>35</v>
      </c>
      <c r="AJ16" s="281">
        <v>30</v>
      </c>
      <c r="AK16" s="396"/>
      <c r="AL16" s="401"/>
    </row>
    <row r="17" spans="1:184" s="404" customFormat="1">
      <c r="A17" s="373"/>
      <c r="B17" s="373"/>
      <c r="C17" s="372"/>
      <c r="D17" s="380"/>
      <c r="E17" s="380"/>
      <c r="F17" s="380"/>
      <c r="G17" s="380"/>
      <c r="H17" s="381"/>
      <c r="I17" s="381"/>
      <c r="J17" s="373"/>
      <c r="K17" s="372"/>
      <c r="L17" s="381"/>
      <c r="M17" s="381"/>
      <c r="N17" s="381"/>
      <c r="O17" s="402"/>
      <c r="P17" s="383"/>
      <c r="Q17" s="383"/>
      <c r="R17" s="372"/>
      <c r="S17" s="373"/>
      <c r="T17" s="384"/>
      <c r="U17" s="373"/>
      <c r="V17" s="373"/>
      <c r="W17" s="373"/>
      <c r="X17" s="380"/>
      <c r="Y17" s="381"/>
      <c r="Z17" s="385"/>
      <c r="AA17" s="382"/>
      <c r="AB17" s="386"/>
      <c r="AC17" s="386"/>
      <c r="AD17" s="379"/>
      <c r="AE17" s="387"/>
      <c r="AF17" s="379"/>
      <c r="AG17" s="401"/>
      <c r="AH17" s="403"/>
      <c r="AI17" s="396"/>
      <c r="AJ17" s="396"/>
      <c r="AK17" s="396"/>
      <c r="AL17" s="401"/>
    </row>
    <row r="18" spans="1:184" s="404" customFormat="1">
      <c r="A18" s="373"/>
      <c r="B18" s="373"/>
      <c r="C18" s="372"/>
      <c r="D18" s="380"/>
      <c r="E18" s="380"/>
      <c r="F18" s="380"/>
      <c r="G18" s="380"/>
      <c r="H18" s="381"/>
      <c r="I18" s="381"/>
      <c r="J18" s="373"/>
      <c r="K18" s="372"/>
      <c r="L18" s="381"/>
      <c r="M18" s="381"/>
      <c r="N18" s="381"/>
      <c r="O18" s="402"/>
      <c r="P18" s="383"/>
      <c r="Q18" s="383"/>
      <c r="R18" s="372"/>
      <c r="S18" s="373"/>
      <c r="T18" s="384"/>
      <c r="U18" s="373"/>
      <c r="V18" s="373"/>
      <c r="W18" s="373"/>
      <c r="X18" s="380"/>
      <c r="Y18" s="381"/>
      <c r="Z18" s="385"/>
      <c r="AA18" s="382"/>
      <c r="AB18" s="386"/>
      <c r="AC18" s="386"/>
      <c r="AD18" s="379"/>
      <c r="AE18" s="387"/>
      <c r="AF18" s="379"/>
      <c r="AG18" s="401"/>
      <c r="AH18" s="403"/>
      <c r="AI18" s="396"/>
      <c r="AJ18" s="396"/>
      <c r="AK18" s="396"/>
      <c r="AL18" s="401"/>
    </row>
    <row r="19" spans="1:184" s="404" customFormat="1">
      <c r="A19" s="373"/>
      <c r="B19" s="373"/>
      <c r="C19" s="372"/>
      <c r="D19" s="800"/>
      <c r="E19" s="373"/>
      <c r="F19" s="373"/>
      <c r="G19" s="373"/>
      <c r="H19" s="368"/>
      <c r="I19" s="368"/>
      <c r="J19" s="373">
        <f>SUM(J7:J18)</f>
        <v>18000</v>
      </c>
      <c r="K19" s="372"/>
      <c r="L19" s="368"/>
      <c r="M19" s="800"/>
      <c r="N19" s="368"/>
      <c r="O19" s="800"/>
      <c r="P19" s="368"/>
      <c r="Q19" s="368"/>
      <c r="R19" s="372"/>
      <c r="S19" s="373">
        <f>SUM(S7:S18)</f>
        <v>13000</v>
      </c>
      <c r="T19" s="373"/>
      <c r="U19" s="373"/>
      <c r="V19" s="373"/>
      <c r="W19" s="373"/>
      <c r="X19" s="373"/>
      <c r="Y19" s="377"/>
      <c r="Z19" s="800"/>
      <c r="AA19" s="378"/>
      <c r="AB19" s="386">
        <f>SUM(AB7:AB18)</f>
        <v>542.85714285714289</v>
      </c>
      <c r="AC19" s="386"/>
      <c r="AD19" s="379"/>
      <c r="AE19" s="387"/>
      <c r="AF19" s="386">
        <f>AB19/60</f>
        <v>9.0476190476190474</v>
      </c>
      <c r="AG19" s="379"/>
      <c r="AH19" s="405"/>
      <c r="AI19" s="426"/>
      <c r="AJ19" s="402"/>
      <c r="AK19" s="402"/>
      <c r="AL19" s="389"/>
      <c r="GB19" s="470"/>
    </row>
    <row r="20" spans="1:184">
      <c r="A20" s="799"/>
      <c r="B20" s="799"/>
      <c r="L20" s="47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Y20" s="799"/>
      <c r="Z20" s="799"/>
      <c r="AA20" s="799"/>
      <c r="AJ20" s="346"/>
      <c r="AK20" s="427"/>
    </row>
    <row r="21" spans="1:184">
      <c r="S21" s="346"/>
      <c r="T21" s="346"/>
      <c r="U21" s="346"/>
      <c r="V21" s="472"/>
      <c r="W21" s="472"/>
      <c r="Z21" s="640" t="s">
        <v>1645</v>
      </c>
      <c r="AJ21" s="346"/>
      <c r="AK21" s="427"/>
    </row>
    <row r="22" spans="1:184" ht="21">
      <c r="I22" s="431" t="s">
        <v>455</v>
      </c>
      <c r="R22" s="431" t="s">
        <v>457</v>
      </c>
      <c r="Z22" s="808" t="s">
        <v>2557</v>
      </c>
      <c r="AJ22" s="346"/>
      <c r="AK22" s="427"/>
      <c r="AM22" s="346"/>
      <c r="AN22" s="346"/>
    </row>
    <row r="23" spans="1:184" s="799" customFormat="1">
      <c r="I23" s="906"/>
      <c r="J23" s="906"/>
      <c r="R23" s="906" t="s">
        <v>61</v>
      </c>
      <c r="S23" s="906"/>
      <c r="T23" s="906"/>
      <c r="U23" s="906"/>
      <c r="V23" s="906"/>
      <c r="W23" s="906"/>
      <c r="X23" s="906"/>
      <c r="Y23" s="473"/>
      <c r="Z23" s="473"/>
      <c r="AA23" s="473"/>
      <c r="AH23" s="447"/>
      <c r="AJ23" s="441"/>
      <c r="AK23" s="427"/>
      <c r="AL23" s="441"/>
      <c r="AM23" s="441"/>
    </row>
    <row r="24" spans="1:184">
      <c r="A24" s="431"/>
      <c r="B24" s="431"/>
      <c r="C24" s="431"/>
      <c r="I24" s="431" t="s">
        <v>456</v>
      </c>
      <c r="M24" s="431"/>
      <c r="T24" s="431"/>
      <c r="AJ24" s="346"/>
      <c r="AK24" s="427"/>
      <c r="AM24" s="346"/>
      <c r="AN24" s="346"/>
    </row>
    <row r="25" spans="1:184">
      <c r="AJ25" s="346"/>
      <c r="AK25" s="427"/>
    </row>
    <row r="26" spans="1:184">
      <c r="AJ26" s="346"/>
      <c r="AK26" s="427"/>
    </row>
    <row r="27" spans="1:184">
      <c r="AJ27" s="346"/>
      <c r="AK27" s="427"/>
    </row>
    <row r="28" spans="1:184">
      <c r="AJ28" s="346"/>
      <c r="AK28" s="427"/>
    </row>
    <row r="32" spans="1:184">
      <c r="AK32" s="799"/>
    </row>
    <row r="33" spans="34:34">
      <c r="AH33" s="388"/>
    </row>
    <row r="34" spans="34:34">
      <c r="AH34" s="388"/>
    </row>
    <row r="35" spans="34:34">
      <c r="AH35" s="388"/>
    </row>
    <row r="36" spans="34:34">
      <c r="AH36" s="388"/>
    </row>
    <row r="37" spans="34:34">
      <c r="AH37" s="388"/>
    </row>
    <row r="38" spans="34:34">
      <c r="AH38" s="388"/>
    </row>
  </sheetData>
  <mergeCells count="8">
    <mergeCell ref="AL5:AL7"/>
    <mergeCell ref="I23:J23"/>
    <mergeCell ref="R23:X23"/>
    <mergeCell ref="A2:AA2"/>
    <mergeCell ref="H4:H5"/>
    <mergeCell ref="I4:I5"/>
    <mergeCell ref="O4:Q4"/>
    <mergeCell ref="Z4:AA4"/>
  </mergeCells>
  <conditionalFormatting sqref="AY17:AZ18 BH17:BH18 AP17:AS18 AA17:AA18 AG17:AG18">
    <cfRule type="duplicateValues" dxfId="590" priority="54" stopIfTrue="1"/>
  </conditionalFormatting>
  <conditionalFormatting sqref="AY17:AZ18 BH17:BH18 AP17:AS18 AA17:AA18 AG17:AG18">
    <cfRule type="duplicateValues" dxfId="589" priority="52" stopIfTrue="1"/>
    <cfRule type="duplicateValues" dxfId="588" priority="53" stopIfTrue="1"/>
  </conditionalFormatting>
  <conditionalFormatting sqref="BI17:BI18">
    <cfRule type="duplicateValues" dxfId="587" priority="51" stopIfTrue="1"/>
  </conditionalFormatting>
  <conditionalFormatting sqref="BI17:BI18">
    <cfRule type="duplicateValues" dxfId="586" priority="49" stopIfTrue="1"/>
    <cfRule type="duplicateValues" dxfId="585" priority="50" stopIfTrue="1"/>
  </conditionalFormatting>
  <conditionalFormatting sqref="D16">
    <cfRule type="duplicateValues" dxfId="584" priority="48" stopIfTrue="1"/>
  </conditionalFormatting>
  <conditionalFormatting sqref="D16">
    <cfRule type="duplicateValues" dxfId="583" priority="46" stopIfTrue="1"/>
    <cfRule type="duplicateValues" dxfId="582" priority="47" stopIfTrue="1"/>
  </conditionalFormatting>
  <conditionalFormatting sqref="D13:D14">
    <cfRule type="duplicateValues" dxfId="581" priority="19" stopIfTrue="1"/>
  </conditionalFormatting>
  <conditionalFormatting sqref="D13:D14">
    <cfRule type="duplicateValues" dxfId="580" priority="20" stopIfTrue="1"/>
    <cfRule type="duplicateValues" dxfId="579" priority="21" stopIfTrue="1"/>
  </conditionalFormatting>
  <conditionalFormatting sqref="D10:D11">
    <cfRule type="duplicateValues" dxfId="578" priority="16" stopIfTrue="1"/>
  </conditionalFormatting>
  <conditionalFormatting sqref="D10:D11">
    <cfRule type="duplicateValues" dxfId="577" priority="17" stopIfTrue="1"/>
    <cfRule type="duplicateValues" dxfId="576" priority="18" stopIfTrue="1"/>
  </conditionalFormatting>
  <conditionalFormatting sqref="D12">
    <cfRule type="duplicateValues" dxfId="575" priority="10" stopIfTrue="1"/>
  </conditionalFormatting>
  <conditionalFormatting sqref="D12">
    <cfRule type="duplicateValues" dxfId="574" priority="11" stopIfTrue="1"/>
    <cfRule type="duplicateValues" dxfId="573" priority="12" stopIfTrue="1"/>
  </conditionalFormatting>
  <conditionalFormatting sqref="D15">
    <cfRule type="duplicateValues" dxfId="572" priority="9" stopIfTrue="1"/>
  </conditionalFormatting>
  <conditionalFormatting sqref="D15">
    <cfRule type="duplicateValues" dxfId="571" priority="7" stopIfTrue="1"/>
    <cfRule type="duplicateValues" dxfId="570" priority="8" stopIfTrue="1"/>
  </conditionalFormatting>
  <conditionalFormatting sqref="D8">
    <cfRule type="duplicateValues" dxfId="569" priority="4" stopIfTrue="1"/>
  </conditionalFormatting>
  <conditionalFormatting sqref="D8">
    <cfRule type="duplicateValues" dxfId="568" priority="5" stopIfTrue="1"/>
    <cfRule type="duplicateValues" dxfId="567" priority="6" stopIfTrue="1"/>
  </conditionalFormatting>
  <conditionalFormatting sqref="D9">
    <cfRule type="duplicateValues" dxfId="566" priority="3" stopIfTrue="1"/>
  </conditionalFormatting>
  <conditionalFormatting sqref="D9">
    <cfRule type="duplicateValues" dxfId="565" priority="1" stopIfTrue="1"/>
    <cfRule type="duplicateValues" dxfId="564" priority="2" stopIfTrue="1"/>
  </conditionalFormatting>
  <printOptions horizontalCentered="1"/>
  <pageMargins left="0" right="0" top="0" bottom="0" header="0.31496062992125984" footer="0.31496062992125984"/>
  <pageSetup paperSize="120" scale="64" orientation="landscape" r:id="rId1"/>
  <colBreaks count="1" manualBreakCount="1">
    <brk id="38" max="1048575" man="1"/>
  </colBreaks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42"/>
  <sheetViews>
    <sheetView zoomScale="110" zoomScaleNormal="110" workbookViewId="0">
      <selection activeCell="M12" sqref="M12"/>
    </sheetView>
  </sheetViews>
  <sheetFormatPr defaultRowHeight="18"/>
  <cols>
    <col min="1" max="1" width="10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6" width="10.5703125" style="388" hidden="1" customWidth="1"/>
    <col min="7" max="7" width="14.85546875" style="388" hidden="1" customWidth="1"/>
    <col min="8" max="8" width="17.85546875" style="388" customWidth="1"/>
    <col min="9" max="9" width="27.140625" style="388" customWidth="1"/>
    <col min="10" max="10" width="5.85546875" style="388" customWidth="1"/>
    <col min="11" max="11" width="6.5703125" style="388" customWidth="1"/>
    <col min="12" max="12" width="12.140625" style="388" customWidth="1"/>
    <col min="13" max="13" width="9.7109375" style="388" customWidth="1"/>
    <col min="14" max="14" width="11.28515625" style="388" customWidth="1"/>
    <col min="15" max="15" width="4.5703125" style="388" customWidth="1"/>
    <col min="16" max="16" width="5.7109375" style="388" customWidth="1"/>
    <col min="17" max="17" width="8.8554687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9.140625" style="388" customWidth="1"/>
    <col min="22" max="22" width="13" style="388" customWidth="1"/>
    <col min="23" max="23" width="3.5703125" style="388" hidden="1" customWidth="1"/>
    <col min="24" max="24" width="4.85546875" style="388" customWidth="1"/>
    <col min="25" max="25" width="18.1406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.85546875" style="431" customWidth="1"/>
    <col min="35" max="35" width="4.7109375" style="388" customWidth="1"/>
    <col min="36" max="37" width="4.140625" style="388" customWidth="1"/>
    <col min="38" max="38" width="54.8554687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2497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796" t="s">
        <v>1238</v>
      </c>
      <c r="F4" s="796"/>
      <c r="G4" s="796"/>
      <c r="H4" s="909" t="s">
        <v>15</v>
      </c>
      <c r="I4" s="903" t="s">
        <v>16</v>
      </c>
      <c r="J4" s="346" t="s">
        <v>17</v>
      </c>
      <c r="K4" s="347" t="s">
        <v>18</v>
      </c>
      <c r="L4" s="800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797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00" t="s">
        <v>30</v>
      </c>
      <c r="P5" s="800" t="s">
        <v>31</v>
      </c>
      <c r="Q5" s="800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01" t="s">
        <v>34</v>
      </c>
      <c r="Z5" s="801" t="s">
        <v>42</v>
      </c>
      <c r="AA5" s="801" t="s">
        <v>43</v>
      </c>
      <c r="AB5" s="350" t="s">
        <v>49</v>
      </c>
      <c r="AC5" s="451"/>
      <c r="AD5" s="451"/>
      <c r="AE5" s="452"/>
      <c r="AF5" s="464"/>
      <c r="AG5" s="798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798"/>
      <c r="AH6" s="394"/>
      <c r="AJ6" s="800"/>
      <c r="AK6" s="466"/>
      <c r="AL6" s="904"/>
    </row>
    <row r="7" spans="1:38" s="404" customFormat="1" ht="12" customHeight="1" thickTop="1">
      <c r="A7" s="359"/>
      <c r="B7" s="359"/>
      <c r="C7" s="360"/>
      <c r="D7" s="796"/>
      <c r="E7" s="359"/>
      <c r="F7" s="359"/>
      <c r="G7" s="359"/>
      <c r="H7" s="361"/>
      <c r="I7" s="361"/>
      <c r="J7" s="359"/>
      <c r="K7" s="360"/>
      <c r="L7" s="361" t="s">
        <v>1</v>
      </c>
      <c r="M7" s="796"/>
      <c r="N7" s="361"/>
      <c r="O7" s="796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796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757" customFormat="1" ht="20.100000000000001" customHeight="1">
      <c r="A8" s="246" t="s">
        <v>69</v>
      </c>
      <c r="B8" s="247">
        <v>43753</v>
      </c>
      <c r="C8" s="330" t="str">
        <f t="shared" ref="C8:C13" si="0">"*"&amp;D8&amp;"*"</f>
        <v>*PDR1910-0715*</v>
      </c>
      <c r="D8" s="592" t="s">
        <v>2524</v>
      </c>
      <c r="E8" s="246" t="s">
        <v>2525</v>
      </c>
      <c r="F8" s="246"/>
      <c r="G8" s="498" t="s">
        <v>2526</v>
      </c>
      <c r="H8" s="250" t="s">
        <v>2527</v>
      </c>
      <c r="I8" s="248" t="s">
        <v>2528</v>
      </c>
      <c r="J8" s="611">
        <v>1500</v>
      </c>
      <c r="K8" s="247">
        <v>22936</v>
      </c>
      <c r="L8" s="250" t="s">
        <v>1258</v>
      </c>
      <c r="M8" s="250" t="s">
        <v>2529</v>
      </c>
      <c r="N8" s="592"/>
      <c r="O8" s="592" t="s">
        <v>1181</v>
      </c>
      <c r="P8" s="592"/>
      <c r="Q8" s="593"/>
      <c r="R8" s="247">
        <v>43753</v>
      </c>
      <c r="S8" s="246">
        <v>1500</v>
      </c>
      <c r="T8" s="246"/>
      <c r="U8" s="246" t="s">
        <v>2541</v>
      </c>
      <c r="V8" s="814" t="s">
        <v>2635</v>
      </c>
      <c r="W8" s="249"/>
      <c r="X8" s="503" t="s">
        <v>2530</v>
      </c>
      <c r="Y8" s="500" t="s">
        <v>1692</v>
      </c>
      <c r="Z8" s="592">
        <v>562</v>
      </c>
      <c r="AA8" s="251">
        <v>2077</v>
      </c>
      <c r="AB8" s="354">
        <f t="shared" ref="AB8:AB20" si="1">S8/AI8+AJ8</f>
        <v>45</v>
      </c>
      <c r="AC8" s="354">
        <f t="shared" ref="AC8:AC20" si="2">AB8+AC7</f>
        <v>45</v>
      </c>
      <c r="AD8" s="364">
        <f t="shared" ref="AD8:AD20" si="3">(8+(AC8/60))</f>
        <v>8.75</v>
      </c>
      <c r="AE8" s="365">
        <f t="shared" ref="AE8:AE20" si="4">FLOOR(AD8,1)</f>
        <v>8</v>
      </c>
      <c r="AF8" s="364">
        <f t="shared" ref="AF8:AF20" si="5">(AE8+((AD8-AE8)*60*0.01))</f>
        <v>8.4499999999999993</v>
      </c>
      <c r="AG8" s="245" t="s">
        <v>1243</v>
      </c>
      <c r="AH8" s="282" t="s">
        <v>2</v>
      </c>
      <c r="AI8" s="281">
        <v>50</v>
      </c>
      <c r="AJ8" s="281">
        <v>15</v>
      </c>
      <c r="AK8" s="281">
        <v>10</v>
      </c>
      <c r="AL8" s="281">
        <v>0</v>
      </c>
    </row>
    <row r="9" spans="1:38" s="284" customFormat="1" ht="20.100000000000001" customHeight="1">
      <c r="A9" s="246">
        <v>20</v>
      </c>
      <c r="B9" s="247">
        <v>43731</v>
      </c>
      <c r="C9" s="330" t="str">
        <f t="shared" si="0"/>
        <v>*PDR1910-0205*</v>
      </c>
      <c r="D9" s="592" t="s">
        <v>1981</v>
      </c>
      <c r="E9" s="246" t="s">
        <v>1980</v>
      </c>
      <c r="F9" s="246"/>
      <c r="G9" s="498" t="s">
        <v>1886</v>
      </c>
      <c r="H9" s="250" t="s">
        <v>1241</v>
      </c>
      <c r="I9" s="248" t="s">
        <v>1979</v>
      </c>
      <c r="J9" s="611">
        <v>700</v>
      </c>
      <c r="K9" s="247">
        <v>22936</v>
      </c>
      <c r="L9" s="250" t="s">
        <v>1660</v>
      </c>
      <c r="M9" s="250" t="s">
        <v>1885</v>
      </c>
      <c r="N9" s="592" t="s">
        <v>2394</v>
      </c>
      <c r="O9" s="592" t="s">
        <v>1181</v>
      </c>
      <c r="P9" s="248"/>
      <c r="Q9" s="248"/>
      <c r="R9" s="247">
        <v>43755</v>
      </c>
      <c r="S9" s="246">
        <v>700</v>
      </c>
      <c r="T9" s="246"/>
      <c r="U9" s="246">
        <v>460</v>
      </c>
      <c r="V9" s="814">
        <v>450</v>
      </c>
      <c r="W9" s="249"/>
      <c r="X9" s="503" t="s">
        <v>1503</v>
      </c>
      <c r="Y9" s="250" t="s">
        <v>1836</v>
      </c>
      <c r="Z9" s="592">
        <v>298</v>
      </c>
      <c r="AA9" s="251">
        <v>1243</v>
      </c>
      <c r="AB9" s="354">
        <f t="shared" si="1"/>
        <v>29</v>
      </c>
      <c r="AC9" s="354">
        <f t="shared" si="2"/>
        <v>74</v>
      </c>
      <c r="AD9" s="364">
        <f t="shared" si="3"/>
        <v>9.2333333333333343</v>
      </c>
      <c r="AE9" s="365">
        <f t="shared" si="4"/>
        <v>9</v>
      </c>
      <c r="AF9" s="364">
        <f t="shared" si="5"/>
        <v>9.14</v>
      </c>
      <c r="AG9" s="245" t="s">
        <v>1243</v>
      </c>
      <c r="AH9" s="282" t="s">
        <v>2</v>
      </c>
      <c r="AI9" s="281">
        <v>50</v>
      </c>
      <c r="AJ9" s="281">
        <v>15</v>
      </c>
      <c r="AK9" s="281">
        <v>20</v>
      </c>
      <c r="AL9" s="281">
        <v>0</v>
      </c>
    </row>
    <row r="10" spans="1:38" s="757" customFormat="1" ht="20.100000000000001" customHeight="1">
      <c r="A10" s="246" t="s">
        <v>69</v>
      </c>
      <c r="B10" s="247">
        <v>43735</v>
      </c>
      <c r="C10" s="330" t="str">
        <f t="shared" si="0"/>
        <v>*PDR1910-0296*</v>
      </c>
      <c r="D10" s="592" t="s">
        <v>2565</v>
      </c>
      <c r="E10" s="246" t="s">
        <v>2566</v>
      </c>
      <c r="F10" s="246"/>
      <c r="G10" s="498" t="s">
        <v>2567</v>
      </c>
      <c r="H10" s="250" t="s">
        <v>1862</v>
      </c>
      <c r="I10" s="248" t="s">
        <v>2568</v>
      </c>
      <c r="J10" s="611">
        <v>1500</v>
      </c>
      <c r="K10" s="247">
        <v>22937</v>
      </c>
      <c r="L10" s="250" t="s">
        <v>2569</v>
      </c>
      <c r="M10" s="250" t="s">
        <v>2570</v>
      </c>
      <c r="N10" s="592"/>
      <c r="O10" s="592" t="s">
        <v>1181</v>
      </c>
      <c r="P10" s="248"/>
      <c r="Q10" s="248" t="s">
        <v>2563</v>
      </c>
      <c r="R10" s="247">
        <v>43753</v>
      </c>
      <c r="S10" s="246">
        <v>1500</v>
      </c>
      <c r="T10" s="246"/>
      <c r="U10" s="246" t="s">
        <v>2571</v>
      </c>
      <c r="V10" s="814">
        <v>1500</v>
      </c>
      <c r="W10" s="249"/>
      <c r="X10" s="503" t="s">
        <v>1496</v>
      </c>
      <c r="Y10" s="500" t="s">
        <v>1662</v>
      </c>
      <c r="Z10" s="592">
        <v>550</v>
      </c>
      <c r="AA10" s="251">
        <v>1293</v>
      </c>
      <c r="AB10" s="354">
        <f t="shared" si="1"/>
        <v>45</v>
      </c>
      <c r="AC10" s="354">
        <f t="shared" si="2"/>
        <v>119</v>
      </c>
      <c r="AD10" s="364">
        <f t="shared" si="3"/>
        <v>9.9833333333333343</v>
      </c>
      <c r="AE10" s="365">
        <f t="shared" si="4"/>
        <v>9</v>
      </c>
      <c r="AF10" s="364">
        <f t="shared" si="5"/>
        <v>9.59</v>
      </c>
      <c r="AG10" s="245" t="s">
        <v>1243</v>
      </c>
      <c r="AH10" s="282" t="s">
        <v>2</v>
      </c>
      <c r="AI10" s="281">
        <v>50</v>
      </c>
      <c r="AJ10" s="281">
        <v>15</v>
      </c>
      <c r="AK10" s="281">
        <v>10</v>
      </c>
      <c r="AL10" s="544" t="s">
        <v>2572</v>
      </c>
    </row>
    <row r="11" spans="1:38" s="757" customFormat="1" ht="20.100000000000001" customHeight="1">
      <c r="A11" s="246">
        <v>40</v>
      </c>
      <c r="B11" s="247">
        <v>43742</v>
      </c>
      <c r="C11" s="330" t="str">
        <f t="shared" si="0"/>
        <v>*PDR1910-0463*</v>
      </c>
      <c r="D11" s="592" t="s">
        <v>2562</v>
      </c>
      <c r="E11" s="246" t="s">
        <v>2216</v>
      </c>
      <c r="F11" s="246"/>
      <c r="G11" s="498" t="s">
        <v>2215</v>
      </c>
      <c r="H11" s="250" t="s">
        <v>1862</v>
      </c>
      <c r="I11" s="248" t="s">
        <v>2214</v>
      </c>
      <c r="J11" s="611">
        <v>1900</v>
      </c>
      <c r="K11" s="247">
        <v>22937</v>
      </c>
      <c r="L11" s="250" t="s">
        <v>1258</v>
      </c>
      <c r="M11" s="250" t="s">
        <v>2213</v>
      </c>
      <c r="N11" s="592"/>
      <c r="O11" s="592"/>
      <c r="P11" s="247">
        <v>43743</v>
      </c>
      <c r="Q11" s="248" t="s">
        <v>2563</v>
      </c>
      <c r="R11" s="247">
        <v>43752</v>
      </c>
      <c r="S11" s="246">
        <v>1900</v>
      </c>
      <c r="T11" s="246"/>
      <c r="U11" s="246">
        <v>1900</v>
      </c>
      <c r="V11" s="814" t="s">
        <v>2636</v>
      </c>
      <c r="W11" s="249"/>
      <c r="X11" s="503" t="s">
        <v>1497</v>
      </c>
      <c r="Y11" s="250" t="s">
        <v>2212</v>
      </c>
      <c r="Z11" s="592">
        <v>517</v>
      </c>
      <c r="AA11" s="251">
        <v>1545</v>
      </c>
      <c r="AB11" s="354">
        <f t="shared" si="1"/>
        <v>53</v>
      </c>
      <c r="AC11" s="354">
        <f t="shared" si="2"/>
        <v>172</v>
      </c>
      <c r="AD11" s="364">
        <f t="shared" si="3"/>
        <v>10.866666666666667</v>
      </c>
      <c r="AE11" s="365">
        <f t="shared" si="4"/>
        <v>10</v>
      </c>
      <c r="AF11" s="364">
        <f t="shared" si="5"/>
        <v>10.52</v>
      </c>
      <c r="AG11" s="245" t="s">
        <v>1243</v>
      </c>
      <c r="AH11" s="282" t="s">
        <v>2</v>
      </c>
      <c r="AI11" s="281">
        <v>50</v>
      </c>
      <c r="AJ11" s="281">
        <v>15</v>
      </c>
      <c r="AK11" s="281">
        <v>20</v>
      </c>
      <c r="AL11" s="544" t="s">
        <v>2564</v>
      </c>
    </row>
    <row r="12" spans="1:38" s="757" customFormat="1" ht="20.100000000000001" customHeight="1">
      <c r="A12" s="246" t="s">
        <v>66</v>
      </c>
      <c r="B12" s="247">
        <v>43753</v>
      </c>
      <c r="C12" s="330" t="str">
        <f t="shared" si="0"/>
        <v>*PDW1910-0111*</v>
      </c>
      <c r="D12" s="592" t="s">
        <v>2580</v>
      </c>
      <c r="E12" s="246" t="s">
        <v>2581</v>
      </c>
      <c r="F12" s="246"/>
      <c r="G12" s="498" t="s">
        <v>2575</v>
      </c>
      <c r="H12" s="250" t="s">
        <v>1862</v>
      </c>
      <c r="I12" s="248" t="s">
        <v>2576</v>
      </c>
      <c r="J12" s="611">
        <v>8</v>
      </c>
      <c r="K12" s="247">
        <v>22940</v>
      </c>
      <c r="L12" s="250" t="s">
        <v>1258</v>
      </c>
      <c r="M12" s="250" t="s">
        <v>2577</v>
      </c>
      <c r="N12" s="593" t="s">
        <v>2582</v>
      </c>
      <c r="O12" s="592" t="s">
        <v>1181</v>
      </c>
      <c r="P12" s="592"/>
      <c r="Q12" s="248" t="s">
        <v>2563</v>
      </c>
      <c r="R12" s="247">
        <v>43750</v>
      </c>
      <c r="S12" s="246">
        <v>10</v>
      </c>
      <c r="T12" s="246"/>
      <c r="U12" s="246">
        <v>10</v>
      </c>
      <c r="V12" s="814">
        <v>8</v>
      </c>
      <c r="W12" s="249"/>
      <c r="X12" s="503" t="s">
        <v>1497</v>
      </c>
      <c r="Y12" s="250" t="s">
        <v>1510</v>
      </c>
      <c r="Z12" s="592">
        <v>430</v>
      </c>
      <c r="AA12" s="251">
        <v>1295</v>
      </c>
      <c r="AB12" s="354">
        <f t="shared" si="1"/>
        <v>15.2</v>
      </c>
      <c r="AC12" s="354">
        <f t="shared" si="2"/>
        <v>187.2</v>
      </c>
      <c r="AD12" s="364">
        <f t="shared" si="3"/>
        <v>11.12</v>
      </c>
      <c r="AE12" s="365">
        <f t="shared" si="4"/>
        <v>11</v>
      </c>
      <c r="AF12" s="364">
        <f t="shared" si="5"/>
        <v>11.071999999999999</v>
      </c>
      <c r="AG12" s="245" t="s">
        <v>1243</v>
      </c>
      <c r="AH12" s="282" t="s">
        <v>2</v>
      </c>
      <c r="AI12" s="281">
        <v>50</v>
      </c>
      <c r="AJ12" s="281">
        <v>15</v>
      </c>
      <c r="AK12" s="281">
        <v>20</v>
      </c>
      <c r="AL12" s="615" t="s">
        <v>2583</v>
      </c>
    </row>
    <row r="13" spans="1:38" s="757" customFormat="1" ht="20.100000000000001" customHeight="1">
      <c r="A13" s="246" t="s">
        <v>1852</v>
      </c>
      <c r="B13" s="247">
        <v>43738</v>
      </c>
      <c r="C13" s="330" t="str">
        <f t="shared" si="0"/>
        <v>*PDR1910-0346*</v>
      </c>
      <c r="D13" s="592" t="s">
        <v>2573</v>
      </c>
      <c r="E13" s="246" t="s">
        <v>2574</v>
      </c>
      <c r="F13" s="246"/>
      <c r="G13" s="498" t="s">
        <v>2575</v>
      </c>
      <c r="H13" s="250" t="s">
        <v>1862</v>
      </c>
      <c r="I13" s="248" t="s">
        <v>2576</v>
      </c>
      <c r="J13" s="611">
        <v>4560</v>
      </c>
      <c r="K13" s="247">
        <v>43759</v>
      </c>
      <c r="L13" s="250" t="s">
        <v>1258</v>
      </c>
      <c r="M13" s="250" t="s">
        <v>2577</v>
      </c>
      <c r="N13" s="815" t="s">
        <v>2584</v>
      </c>
      <c r="O13" s="592" t="s">
        <v>1181</v>
      </c>
      <c r="P13" s="248"/>
      <c r="Q13" s="248" t="s">
        <v>2563</v>
      </c>
      <c r="R13" s="247">
        <v>43750</v>
      </c>
      <c r="S13" s="246">
        <v>4560</v>
      </c>
      <c r="T13" s="246"/>
      <c r="U13" s="246" t="s">
        <v>2578</v>
      </c>
      <c r="V13" s="816">
        <v>4140</v>
      </c>
      <c r="W13" s="249"/>
      <c r="X13" s="503" t="s">
        <v>1497</v>
      </c>
      <c r="Y13" s="250" t="s">
        <v>1510</v>
      </c>
      <c r="Z13" s="592">
        <v>430</v>
      </c>
      <c r="AA13" s="251">
        <v>1295</v>
      </c>
      <c r="AB13" s="354">
        <f t="shared" si="1"/>
        <v>91.2</v>
      </c>
      <c r="AC13" s="354">
        <f t="shared" si="2"/>
        <v>278.39999999999998</v>
      </c>
      <c r="AD13" s="364">
        <f t="shared" si="3"/>
        <v>12.64</v>
      </c>
      <c r="AE13" s="365">
        <f t="shared" si="4"/>
        <v>12</v>
      </c>
      <c r="AF13" s="364">
        <f t="shared" si="5"/>
        <v>12.384</v>
      </c>
      <c r="AG13" s="245" t="s">
        <v>1243</v>
      </c>
      <c r="AH13" s="282" t="s">
        <v>2</v>
      </c>
      <c r="AI13" s="281">
        <v>50</v>
      </c>
      <c r="AJ13" s="281"/>
      <c r="AK13" s="281">
        <v>20</v>
      </c>
      <c r="AL13" s="281" t="s">
        <v>2579</v>
      </c>
    </row>
    <row r="14" spans="1:38" s="835" customFormat="1" ht="20.100000000000001" customHeight="1">
      <c r="A14" s="817" t="s">
        <v>2656</v>
      </c>
      <c r="B14" s="818">
        <v>43741</v>
      </c>
      <c r="C14" s="819" t="str">
        <f>"*"&amp;D14&amp;"*"</f>
        <v>*PDR1910-0442*</v>
      </c>
      <c r="D14" s="820" t="s">
        <v>2639</v>
      </c>
      <c r="E14" s="817" t="s">
        <v>2640</v>
      </c>
      <c r="F14" s="817"/>
      <c r="G14" s="821" t="s">
        <v>2641</v>
      </c>
      <c r="H14" s="822" t="s">
        <v>1248</v>
      </c>
      <c r="I14" s="823" t="s">
        <v>2642</v>
      </c>
      <c r="J14" s="824">
        <v>2500</v>
      </c>
      <c r="K14" s="818">
        <v>22937</v>
      </c>
      <c r="L14" s="838" t="s">
        <v>2657</v>
      </c>
      <c r="M14" s="825" t="s">
        <v>2643</v>
      </c>
      <c r="N14" s="820" t="s">
        <v>2644</v>
      </c>
      <c r="O14" s="820" t="s">
        <v>1181</v>
      </c>
      <c r="P14" s="817"/>
      <c r="Q14" s="823"/>
      <c r="R14" s="818">
        <v>43752</v>
      </c>
      <c r="S14" s="817">
        <v>1250</v>
      </c>
      <c r="T14" s="817">
        <v>1250</v>
      </c>
      <c r="U14" s="826"/>
      <c r="V14" s="814">
        <v>2500</v>
      </c>
      <c r="W14" s="827"/>
      <c r="X14" s="828" t="s">
        <v>1496</v>
      </c>
      <c r="Y14" s="829" t="s">
        <v>2645</v>
      </c>
      <c r="Z14" s="820">
        <v>880</v>
      </c>
      <c r="AA14" s="830">
        <v>750</v>
      </c>
      <c r="AB14" s="354">
        <f t="shared" si="1"/>
        <v>77.5</v>
      </c>
      <c r="AC14" s="354">
        <f t="shared" si="2"/>
        <v>355.9</v>
      </c>
      <c r="AD14" s="364">
        <f t="shared" si="3"/>
        <v>13.931666666666667</v>
      </c>
      <c r="AE14" s="365">
        <f t="shared" si="4"/>
        <v>13</v>
      </c>
      <c r="AF14" s="364">
        <f t="shared" si="5"/>
        <v>13.558999999999999</v>
      </c>
      <c r="AG14" s="831" t="s">
        <v>1389</v>
      </c>
      <c r="AH14" s="832" t="s">
        <v>2</v>
      </c>
      <c r="AI14" s="833">
        <v>20</v>
      </c>
      <c r="AJ14" s="833">
        <v>15</v>
      </c>
      <c r="AK14" s="833">
        <v>10</v>
      </c>
      <c r="AL14" s="834" t="s">
        <v>1705</v>
      </c>
    </row>
    <row r="15" spans="1:38" s="835" customFormat="1" ht="20.100000000000001" customHeight="1">
      <c r="A15" s="817" t="s">
        <v>2656</v>
      </c>
      <c r="B15" s="818">
        <v>43729</v>
      </c>
      <c r="C15" s="819" t="str">
        <f t="shared" ref="C15" si="6">"*"&amp;D15&amp;"*"</f>
        <v>*PDR1910-0160*</v>
      </c>
      <c r="D15" s="820" t="s">
        <v>2646</v>
      </c>
      <c r="E15" s="817" t="s">
        <v>2647</v>
      </c>
      <c r="F15" s="817"/>
      <c r="G15" s="821" t="s">
        <v>2648</v>
      </c>
      <c r="H15" s="822" t="s">
        <v>2649</v>
      </c>
      <c r="I15" s="823" t="s">
        <v>2650</v>
      </c>
      <c r="J15" s="824">
        <v>5558</v>
      </c>
      <c r="K15" s="818">
        <v>22937</v>
      </c>
      <c r="L15" s="838" t="s">
        <v>2657</v>
      </c>
      <c r="M15" s="822" t="s">
        <v>2651</v>
      </c>
      <c r="N15" s="820" t="s">
        <v>2652</v>
      </c>
      <c r="O15" s="820" t="s">
        <v>1181</v>
      </c>
      <c r="P15" s="836"/>
      <c r="Q15" s="823"/>
      <c r="R15" s="818">
        <v>43752</v>
      </c>
      <c r="S15" s="817">
        <v>5558</v>
      </c>
      <c r="T15" s="817"/>
      <c r="U15" s="826"/>
      <c r="V15" s="814">
        <v>2640</v>
      </c>
      <c r="W15" s="827"/>
      <c r="X15" s="828" t="s">
        <v>1497</v>
      </c>
      <c r="Y15" s="822" t="s">
        <v>2653</v>
      </c>
      <c r="Z15" s="820">
        <v>484</v>
      </c>
      <c r="AA15" s="830">
        <v>1135</v>
      </c>
      <c r="AB15" s="354">
        <f t="shared" si="1"/>
        <v>292.89999999999998</v>
      </c>
      <c r="AC15" s="354">
        <f t="shared" si="2"/>
        <v>648.79999999999995</v>
      </c>
      <c r="AD15" s="364">
        <f t="shared" si="3"/>
        <v>18.813333333333333</v>
      </c>
      <c r="AE15" s="365">
        <f t="shared" si="4"/>
        <v>18</v>
      </c>
      <c r="AF15" s="364">
        <f t="shared" si="5"/>
        <v>18.488</v>
      </c>
      <c r="AG15" s="831" t="s">
        <v>1243</v>
      </c>
      <c r="AH15" s="832" t="s">
        <v>2654</v>
      </c>
      <c r="AI15" s="833">
        <v>20</v>
      </c>
      <c r="AJ15" s="833">
        <v>15</v>
      </c>
      <c r="AK15" s="833">
        <v>20</v>
      </c>
      <c r="AL15" s="837" t="s">
        <v>2655</v>
      </c>
    </row>
    <row r="16" spans="1:38" s="404" customFormat="1" ht="19.5" customHeight="1">
      <c r="A16" s="373"/>
      <c r="B16" s="373"/>
      <c r="C16" s="372"/>
      <c r="D16" s="800"/>
      <c r="E16" s="373"/>
      <c r="F16" s="373"/>
      <c r="G16" s="800"/>
      <c r="H16" s="368"/>
      <c r="I16" s="368"/>
      <c r="J16" s="373"/>
      <c r="K16" s="372"/>
      <c r="L16" s="368" t="s">
        <v>210</v>
      </c>
      <c r="M16" s="377"/>
      <c r="N16" s="800"/>
      <c r="O16" s="800"/>
      <c r="P16" s="368"/>
      <c r="Q16" s="368"/>
      <c r="R16" s="372"/>
      <c r="S16" s="373"/>
      <c r="T16" s="373"/>
      <c r="U16" s="373"/>
      <c r="V16" s="373"/>
      <c r="W16" s="564"/>
      <c r="X16" s="373"/>
      <c r="Y16" s="377"/>
      <c r="Z16" s="800"/>
      <c r="AA16" s="378"/>
      <c r="AB16" s="354">
        <f t="shared" si="1"/>
        <v>60</v>
      </c>
      <c r="AC16" s="354">
        <f t="shared" si="2"/>
        <v>708.8</v>
      </c>
      <c r="AD16" s="364">
        <f t="shared" si="3"/>
        <v>19.813333333333333</v>
      </c>
      <c r="AE16" s="365">
        <f t="shared" si="4"/>
        <v>19</v>
      </c>
      <c r="AF16" s="364">
        <f t="shared" si="5"/>
        <v>19.488</v>
      </c>
      <c r="AG16" s="379"/>
      <c r="AH16" s="401"/>
      <c r="AI16" s="281">
        <v>35</v>
      </c>
      <c r="AJ16" s="281">
        <v>60</v>
      </c>
      <c r="AK16" s="396"/>
      <c r="AL16" s="401"/>
    </row>
    <row r="17" spans="1:184" s="284" customFormat="1" ht="20.100000000000001" customHeight="1">
      <c r="A17" s="246" t="s">
        <v>1418</v>
      </c>
      <c r="B17" s="247">
        <v>43753</v>
      </c>
      <c r="C17" s="330" t="str">
        <f>"*"&amp;D17&amp;"*"</f>
        <v>*PDE1812-0199*</v>
      </c>
      <c r="D17" s="592" t="s">
        <v>2518</v>
      </c>
      <c r="E17" s="246" t="s">
        <v>2519</v>
      </c>
      <c r="F17" s="246"/>
      <c r="G17" s="498" t="s">
        <v>2520</v>
      </c>
      <c r="H17" s="250" t="s">
        <v>2521</v>
      </c>
      <c r="I17" s="248" t="s">
        <v>2522</v>
      </c>
      <c r="J17" s="611">
        <v>20</v>
      </c>
      <c r="K17" s="247">
        <v>22935</v>
      </c>
      <c r="L17" s="250" t="s">
        <v>1247</v>
      </c>
      <c r="M17" s="250" t="s">
        <v>2523</v>
      </c>
      <c r="N17" s="592"/>
      <c r="O17" s="592" t="s">
        <v>1181</v>
      </c>
      <c r="P17" s="592"/>
      <c r="Q17" s="593"/>
      <c r="R17" s="247">
        <v>43753</v>
      </c>
      <c r="S17" s="246">
        <v>20</v>
      </c>
      <c r="T17" s="246"/>
      <c r="U17" s="246" t="s">
        <v>2585</v>
      </c>
      <c r="V17" s="246" t="s">
        <v>1181</v>
      </c>
      <c r="W17" s="249"/>
      <c r="X17" s="503" t="s">
        <v>1496</v>
      </c>
      <c r="Y17" s="500" t="s">
        <v>199</v>
      </c>
      <c r="Z17" s="592">
        <v>508</v>
      </c>
      <c r="AA17" s="251">
        <v>1247</v>
      </c>
      <c r="AB17" s="354">
        <f t="shared" si="1"/>
        <v>15.4</v>
      </c>
      <c r="AC17" s="354">
        <f t="shared" si="2"/>
        <v>724.19999999999993</v>
      </c>
      <c r="AD17" s="364">
        <f t="shared" si="3"/>
        <v>20.07</v>
      </c>
      <c r="AE17" s="365">
        <f t="shared" si="4"/>
        <v>20</v>
      </c>
      <c r="AF17" s="364">
        <f t="shared" si="5"/>
        <v>20.042000000000002</v>
      </c>
      <c r="AG17" s="245" t="s">
        <v>1243</v>
      </c>
      <c r="AH17" s="282" t="s">
        <v>2</v>
      </c>
      <c r="AI17" s="281">
        <v>50</v>
      </c>
      <c r="AJ17" s="281">
        <v>15</v>
      </c>
      <c r="AK17" s="281">
        <v>10</v>
      </c>
      <c r="AL17" s="281">
        <v>0</v>
      </c>
    </row>
    <row r="18" spans="1:184" s="757" customFormat="1" ht="20.100000000000001" customHeight="1">
      <c r="A18" s="246" t="s">
        <v>1880</v>
      </c>
      <c r="B18" s="247">
        <v>43753</v>
      </c>
      <c r="C18" s="330" t="str">
        <f>"*"&amp;D18&amp;"*"</f>
        <v>*PDR1910-0722*</v>
      </c>
      <c r="D18" s="592" t="s">
        <v>2531</v>
      </c>
      <c r="E18" s="246" t="s">
        <v>2532</v>
      </c>
      <c r="F18" s="246"/>
      <c r="G18" s="498" t="s">
        <v>2533</v>
      </c>
      <c r="H18" s="250" t="s">
        <v>1635</v>
      </c>
      <c r="I18" s="248" t="s">
        <v>2534</v>
      </c>
      <c r="J18" s="611">
        <v>500</v>
      </c>
      <c r="K18" s="247">
        <v>22938</v>
      </c>
      <c r="L18" s="250" t="s">
        <v>1258</v>
      </c>
      <c r="M18" s="250" t="s">
        <v>2535</v>
      </c>
      <c r="N18" s="592"/>
      <c r="O18" s="592" t="s">
        <v>1181</v>
      </c>
      <c r="P18" s="592"/>
      <c r="Q18" s="593"/>
      <c r="R18" s="247">
        <v>43754</v>
      </c>
      <c r="S18" s="246">
        <v>500</v>
      </c>
      <c r="T18" s="246"/>
      <c r="U18" s="246" t="s">
        <v>2556</v>
      </c>
      <c r="V18" s="246" t="s">
        <v>1181</v>
      </c>
      <c r="W18" s="249"/>
      <c r="X18" s="503" t="s">
        <v>1497</v>
      </c>
      <c r="Y18" s="250" t="s">
        <v>2536</v>
      </c>
      <c r="Z18" s="592">
        <v>508</v>
      </c>
      <c r="AA18" s="251">
        <v>1589</v>
      </c>
      <c r="AB18" s="354">
        <f t="shared" si="1"/>
        <v>25</v>
      </c>
      <c r="AC18" s="354">
        <f t="shared" si="2"/>
        <v>749.19999999999993</v>
      </c>
      <c r="AD18" s="364">
        <f t="shared" si="3"/>
        <v>20.486666666666665</v>
      </c>
      <c r="AE18" s="365">
        <f t="shared" si="4"/>
        <v>20</v>
      </c>
      <c r="AF18" s="364">
        <f t="shared" si="5"/>
        <v>20.291999999999998</v>
      </c>
      <c r="AG18" s="245" t="s">
        <v>1243</v>
      </c>
      <c r="AH18" s="282" t="s">
        <v>2</v>
      </c>
      <c r="AI18" s="281">
        <v>50</v>
      </c>
      <c r="AJ18" s="281">
        <v>15</v>
      </c>
      <c r="AK18" s="281">
        <v>20</v>
      </c>
      <c r="AL18" s="281">
        <v>0</v>
      </c>
    </row>
    <row r="19" spans="1:184" s="284" customFormat="1" ht="20.100000000000001" customHeight="1">
      <c r="A19" s="246">
        <v>90</v>
      </c>
      <c r="B19" s="247">
        <v>43745</v>
      </c>
      <c r="C19" s="330" t="str">
        <f>"*"&amp;D19&amp;"*"</f>
        <v>*PDR1910-0551*</v>
      </c>
      <c r="D19" s="592" t="s">
        <v>2390</v>
      </c>
      <c r="E19" s="246" t="s">
        <v>2387</v>
      </c>
      <c r="F19" s="246"/>
      <c r="G19" s="498" t="s">
        <v>1393</v>
      </c>
      <c r="H19" s="250" t="s">
        <v>1384</v>
      </c>
      <c r="I19" s="248" t="s">
        <v>1502</v>
      </c>
      <c r="J19" s="611">
        <v>5000</v>
      </c>
      <c r="K19" s="247">
        <v>43759</v>
      </c>
      <c r="L19" s="250" t="s">
        <v>1258</v>
      </c>
      <c r="M19" s="250" t="s">
        <v>1444</v>
      </c>
      <c r="N19" s="592">
        <v>1424</v>
      </c>
      <c r="O19" s="592" t="s">
        <v>1181</v>
      </c>
      <c r="P19" s="592"/>
      <c r="Q19" s="593"/>
      <c r="R19" s="247">
        <v>43755</v>
      </c>
      <c r="S19" s="246">
        <v>5000</v>
      </c>
      <c r="T19" s="246"/>
      <c r="U19" s="246">
        <v>5000</v>
      </c>
      <c r="V19" s="246" t="s">
        <v>1181</v>
      </c>
      <c r="W19" s="249"/>
      <c r="X19" s="503" t="s">
        <v>1496</v>
      </c>
      <c r="Y19" s="500" t="s">
        <v>106</v>
      </c>
      <c r="Z19" s="592">
        <v>553</v>
      </c>
      <c r="AA19" s="251">
        <v>1197</v>
      </c>
      <c r="AB19" s="354">
        <f t="shared" si="1"/>
        <v>150</v>
      </c>
      <c r="AC19" s="354">
        <f t="shared" si="2"/>
        <v>899.19999999999993</v>
      </c>
      <c r="AD19" s="364">
        <f t="shared" si="3"/>
        <v>22.986666666666665</v>
      </c>
      <c r="AE19" s="365">
        <f t="shared" si="4"/>
        <v>22</v>
      </c>
      <c r="AF19" s="364">
        <f t="shared" si="5"/>
        <v>22.591999999999999</v>
      </c>
      <c r="AG19" s="245" t="s">
        <v>1243</v>
      </c>
      <c r="AH19" s="282" t="s">
        <v>2</v>
      </c>
      <c r="AI19" s="281">
        <v>50</v>
      </c>
      <c r="AJ19" s="281">
        <v>50</v>
      </c>
      <c r="AK19" s="281">
        <v>10</v>
      </c>
      <c r="AL19" s="724" t="s">
        <v>2386</v>
      </c>
    </row>
    <row r="20" spans="1:184" s="284" customFormat="1" ht="20.100000000000001" customHeight="1">
      <c r="A20" s="246">
        <v>100</v>
      </c>
      <c r="B20" s="247">
        <v>43745</v>
      </c>
      <c r="C20" s="330" t="str">
        <f>"*"&amp;D20&amp;"*"</f>
        <v>*PDR1910-0552*</v>
      </c>
      <c r="D20" s="592" t="s">
        <v>2389</v>
      </c>
      <c r="E20" s="246" t="s">
        <v>2387</v>
      </c>
      <c r="F20" s="246"/>
      <c r="G20" s="498" t="s">
        <v>1393</v>
      </c>
      <c r="H20" s="250" t="s">
        <v>1384</v>
      </c>
      <c r="I20" s="248" t="s">
        <v>1502</v>
      </c>
      <c r="J20" s="611">
        <v>5000</v>
      </c>
      <c r="K20" s="247">
        <v>43759</v>
      </c>
      <c r="L20" s="250" t="s">
        <v>1258</v>
      </c>
      <c r="M20" s="250" t="s">
        <v>1444</v>
      </c>
      <c r="N20" s="592">
        <v>1424</v>
      </c>
      <c r="O20" s="592" t="s">
        <v>1181</v>
      </c>
      <c r="P20" s="592"/>
      <c r="Q20" s="593"/>
      <c r="R20" s="247">
        <v>43755</v>
      </c>
      <c r="S20" s="246">
        <v>5000</v>
      </c>
      <c r="T20" s="246"/>
      <c r="U20" s="246" t="s">
        <v>2586</v>
      </c>
      <c r="V20" s="246" t="s">
        <v>1181</v>
      </c>
      <c r="W20" s="249"/>
      <c r="X20" s="503" t="s">
        <v>1496</v>
      </c>
      <c r="Y20" s="500" t="s">
        <v>106</v>
      </c>
      <c r="Z20" s="592">
        <v>553</v>
      </c>
      <c r="AA20" s="251">
        <v>1197</v>
      </c>
      <c r="AB20" s="354">
        <f t="shared" si="1"/>
        <v>100</v>
      </c>
      <c r="AC20" s="354">
        <f t="shared" si="2"/>
        <v>999.19999999999993</v>
      </c>
      <c r="AD20" s="364">
        <f t="shared" si="3"/>
        <v>24.653333333333332</v>
      </c>
      <c r="AE20" s="365">
        <f t="shared" si="4"/>
        <v>24</v>
      </c>
      <c r="AF20" s="364">
        <f t="shared" si="5"/>
        <v>24.391999999999999</v>
      </c>
      <c r="AG20" s="245" t="s">
        <v>1243</v>
      </c>
      <c r="AH20" s="282" t="s">
        <v>2</v>
      </c>
      <c r="AI20" s="281">
        <v>50</v>
      </c>
      <c r="AJ20" s="281"/>
      <c r="AK20" s="281">
        <v>10</v>
      </c>
      <c r="AL20" s="724" t="s">
        <v>2386</v>
      </c>
    </row>
    <row r="21" spans="1:184" s="404" customFormat="1">
      <c r="A21" s="373"/>
      <c r="B21" s="373"/>
      <c r="C21" s="372"/>
      <c r="D21" s="380"/>
      <c r="E21" s="380"/>
      <c r="F21" s="380"/>
      <c r="G21" s="380"/>
      <c r="H21" s="381"/>
      <c r="I21" s="381"/>
      <c r="J21" s="373"/>
      <c r="K21" s="372"/>
      <c r="L21" s="381"/>
      <c r="M21" s="381"/>
      <c r="N21" s="381"/>
      <c r="O21" s="402"/>
      <c r="P21" s="383"/>
      <c r="Q21" s="383"/>
      <c r="R21" s="372"/>
      <c r="S21" s="373"/>
      <c r="T21" s="384"/>
      <c r="U21" s="373"/>
      <c r="V21" s="373"/>
      <c r="W21" s="373"/>
      <c r="X21" s="380"/>
      <c r="Y21" s="381"/>
      <c r="Z21" s="385"/>
      <c r="AA21" s="382"/>
      <c r="AB21" s="386"/>
      <c r="AC21" s="386"/>
      <c r="AD21" s="379"/>
      <c r="AE21" s="387"/>
      <c r="AF21" s="379"/>
      <c r="AG21" s="401"/>
      <c r="AH21" s="403"/>
      <c r="AI21" s="396"/>
      <c r="AJ21" s="396"/>
      <c r="AK21" s="396"/>
      <c r="AL21" s="401"/>
    </row>
    <row r="22" spans="1:184" s="404" customFormat="1">
      <c r="A22" s="373"/>
      <c r="B22" s="373"/>
      <c r="C22" s="372"/>
      <c r="D22" s="380"/>
      <c r="E22" s="380"/>
      <c r="F22" s="380"/>
      <c r="G22" s="380"/>
      <c r="H22" s="381"/>
      <c r="I22" s="381"/>
      <c r="J22" s="373"/>
      <c r="K22" s="372"/>
      <c r="L22" s="381"/>
      <c r="M22" s="381"/>
      <c r="N22" s="381"/>
      <c r="O22" s="402"/>
      <c r="P22" s="383"/>
      <c r="Q22" s="383"/>
      <c r="R22" s="372"/>
      <c r="S22" s="373"/>
      <c r="T22" s="384"/>
      <c r="U22" s="373"/>
      <c r="V22" s="373"/>
      <c r="W22" s="373"/>
      <c r="X22" s="380"/>
      <c r="Y22" s="381"/>
      <c r="Z22" s="385"/>
      <c r="AA22" s="382"/>
      <c r="AB22" s="386"/>
      <c r="AC22" s="386"/>
      <c r="AD22" s="379"/>
      <c r="AE22" s="387"/>
      <c r="AF22" s="379"/>
      <c r="AG22" s="401"/>
      <c r="AH22" s="403"/>
      <c r="AI22" s="396"/>
      <c r="AJ22" s="396"/>
      <c r="AK22" s="396"/>
      <c r="AL22" s="401"/>
    </row>
    <row r="23" spans="1:184" s="404" customFormat="1">
      <c r="A23" s="373"/>
      <c r="B23" s="373"/>
      <c r="C23" s="372"/>
      <c r="D23" s="800"/>
      <c r="E23" s="373"/>
      <c r="F23" s="373"/>
      <c r="G23" s="373"/>
      <c r="H23" s="368"/>
      <c r="I23" s="368"/>
      <c r="J23" s="373">
        <f>SUM(J7:J22)</f>
        <v>28746</v>
      </c>
      <c r="K23" s="372"/>
      <c r="L23" s="368"/>
      <c r="M23" s="800"/>
      <c r="N23" s="368"/>
      <c r="O23" s="800"/>
      <c r="P23" s="368"/>
      <c r="Q23" s="368"/>
      <c r="R23" s="372"/>
      <c r="S23" s="373">
        <f>SUM(S7:S22)</f>
        <v>27498</v>
      </c>
      <c r="T23" s="373"/>
      <c r="U23" s="373"/>
      <c r="V23" s="373"/>
      <c r="W23" s="373"/>
      <c r="X23" s="373"/>
      <c r="Y23" s="377"/>
      <c r="Z23" s="800"/>
      <c r="AA23" s="378"/>
      <c r="AB23" s="386">
        <f>SUM(AB7:AB22)</f>
        <v>999.19999999999993</v>
      </c>
      <c r="AC23" s="386"/>
      <c r="AD23" s="379"/>
      <c r="AE23" s="387"/>
      <c r="AF23" s="386">
        <f>AB23/60</f>
        <v>16.653333333333332</v>
      </c>
      <c r="AG23" s="379"/>
      <c r="AH23" s="405"/>
      <c r="AI23" s="426"/>
      <c r="AJ23" s="402"/>
      <c r="AK23" s="402"/>
      <c r="AL23" s="389"/>
      <c r="GB23" s="470"/>
    </row>
    <row r="24" spans="1:184">
      <c r="A24" s="799"/>
      <c r="B24" s="799"/>
      <c r="L24" s="471"/>
      <c r="M24" s="391"/>
      <c r="N24" s="391"/>
      <c r="O24" s="391"/>
      <c r="P24" s="391"/>
      <c r="Q24" s="391"/>
      <c r="R24" s="391"/>
      <c r="S24" s="391"/>
      <c r="T24" s="391"/>
      <c r="U24" s="391"/>
      <c r="V24" s="391"/>
      <c r="W24" s="391"/>
      <c r="Y24" s="799"/>
      <c r="Z24" s="799"/>
      <c r="AA24" s="799"/>
      <c r="AJ24" s="346"/>
      <c r="AK24" s="427"/>
    </row>
    <row r="25" spans="1:184">
      <c r="S25" s="346"/>
      <c r="T25" s="346"/>
      <c r="U25" s="346"/>
      <c r="V25" s="472"/>
      <c r="W25" s="472"/>
      <c r="Z25" s="640" t="s">
        <v>1645</v>
      </c>
      <c r="AJ25" s="346"/>
      <c r="AK25" s="427"/>
    </row>
    <row r="26" spans="1:184">
      <c r="I26" s="431" t="s">
        <v>455</v>
      </c>
      <c r="R26" s="431" t="s">
        <v>457</v>
      </c>
      <c r="AJ26" s="346"/>
      <c r="AK26" s="427"/>
      <c r="AM26" s="346"/>
      <c r="AN26" s="346"/>
    </row>
    <row r="27" spans="1:184" s="799" customFormat="1">
      <c r="I27" s="906"/>
      <c r="J27" s="906"/>
      <c r="R27" s="906" t="s">
        <v>61</v>
      </c>
      <c r="S27" s="906"/>
      <c r="T27" s="906"/>
      <c r="U27" s="906"/>
      <c r="V27" s="906"/>
      <c r="W27" s="906"/>
      <c r="X27" s="906"/>
      <c r="Y27" s="473"/>
      <c r="Z27" s="473"/>
      <c r="AA27" s="473"/>
      <c r="AH27" s="447"/>
      <c r="AJ27" s="441"/>
      <c r="AK27" s="427"/>
      <c r="AL27" s="441"/>
      <c r="AM27" s="441"/>
    </row>
    <row r="28" spans="1:184">
      <c r="A28" s="431"/>
      <c r="B28" s="431"/>
      <c r="C28" s="431"/>
      <c r="I28" s="431" t="s">
        <v>456</v>
      </c>
      <c r="M28" s="431"/>
      <c r="T28" s="431"/>
      <c r="AJ28" s="346"/>
      <c r="AK28" s="427"/>
      <c r="AM28" s="346"/>
      <c r="AN28" s="346"/>
    </row>
    <row r="29" spans="1:184">
      <c r="AJ29" s="346"/>
      <c r="AK29" s="427"/>
    </row>
    <row r="30" spans="1:184">
      <c r="AJ30" s="346"/>
      <c r="AK30" s="427"/>
    </row>
    <row r="31" spans="1:184">
      <c r="AJ31" s="346"/>
      <c r="AK31" s="427"/>
    </row>
    <row r="32" spans="1:184">
      <c r="AJ32" s="346"/>
      <c r="AK32" s="427"/>
    </row>
    <row r="36" spans="34:37">
      <c r="AK36" s="799"/>
    </row>
    <row r="37" spans="34:37">
      <c r="AH37" s="388"/>
    </row>
    <row r="38" spans="34:37">
      <c r="AH38" s="388"/>
    </row>
    <row r="39" spans="34:37">
      <c r="AH39" s="388"/>
    </row>
    <row r="40" spans="34:37">
      <c r="AH40" s="388"/>
    </row>
    <row r="41" spans="34:37">
      <c r="AH41" s="388"/>
    </row>
    <row r="42" spans="34:37">
      <c r="AH42" s="388"/>
    </row>
  </sheetData>
  <mergeCells count="8">
    <mergeCell ref="AL5:AL7"/>
    <mergeCell ref="I27:J27"/>
    <mergeCell ref="R27:X27"/>
    <mergeCell ref="A2:AA2"/>
    <mergeCell ref="H4:H5"/>
    <mergeCell ref="I4:I5"/>
    <mergeCell ref="O4:Q4"/>
    <mergeCell ref="Z4:AA4"/>
  </mergeCells>
  <conditionalFormatting sqref="AY21:AZ22 BH21:BH22 AP21:AS22 AA21:AA22 AG21:AG22">
    <cfRule type="duplicateValues" dxfId="563" priority="75" stopIfTrue="1"/>
  </conditionalFormatting>
  <conditionalFormatting sqref="AY21:AZ22 BH21:BH22 AP21:AS22 AA21:AA22 AG21:AG22">
    <cfRule type="duplicateValues" dxfId="562" priority="73" stopIfTrue="1"/>
    <cfRule type="duplicateValues" dxfId="561" priority="74" stopIfTrue="1"/>
  </conditionalFormatting>
  <conditionalFormatting sqref="BI21:BI22">
    <cfRule type="duplicateValues" dxfId="560" priority="72" stopIfTrue="1"/>
  </conditionalFormatting>
  <conditionalFormatting sqref="BI21:BI22">
    <cfRule type="duplicateValues" dxfId="559" priority="70" stopIfTrue="1"/>
    <cfRule type="duplicateValues" dxfId="558" priority="71" stopIfTrue="1"/>
  </conditionalFormatting>
  <conditionalFormatting sqref="D16">
    <cfRule type="duplicateValues" dxfId="557" priority="69" stopIfTrue="1"/>
  </conditionalFormatting>
  <conditionalFormatting sqref="D16">
    <cfRule type="duplicateValues" dxfId="556" priority="67" stopIfTrue="1"/>
    <cfRule type="duplicateValues" dxfId="555" priority="68" stopIfTrue="1"/>
  </conditionalFormatting>
  <conditionalFormatting sqref="D17">
    <cfRule type="duplicateValues" dxfId="554" priority="37" stopIfTrue="1"/>
  </conditionalFormatting>
  <conditionalFormatting sqref="D17">
    <cfRule type="duplicateValues" dxfId="553" priority="38" stopIfTrue="1"/>
    <cfRule type="duplicateValues" dxfId="552" priority="39" stopIfTrue="1"/>
  </conditionalFormatting>
  <conditionalFormatting sqref="D9">
    <cfRule type="duplicateValues" dxfId="551" priority="36" stopIfTrue="1"/>
  </conditionalFormatting>
  <conditionalFormatting sqref="D9">
    <cfRule type="duplicateValues" dxfId="550" priority="34" stopIfTrue="1"/>
    <cfRule type="duplicateValues" dxfId="549" priority="35" stopIfTrue="1"/>
  </conditionalFormatting>
  <conditionalFormatting sqref="D19">
    <cfRule type="duplicateValues" dxfId="548" priority="31" stopIfTrue="1"/>
  </conditionalFormatting>
  <conditionalFormatting sqref="D19">
    <cfRule type="duplicateValues" dxfId="547" priority="32" stopIfTrue="1"/>
    <cfRule type="duplicateValues" dxfId="546" priority="33" stopIfTrue="1"/>
  </conditionalFormatting>
  <conditionalFormatting sqref="D20">
    <cfRule type="duplicateValues" dxfId="545" priority="28" stopIfTrue="1"/>
  </conditionalFormatting>
  <conditionalFormatting sqref="D20">
    <cfRule type="duplicateValues" dxfId="544" priority="29" stopIfTrue="1"/>
    <cfRule type="duplicateValues" dxfId="543" priority="30" stopIfTrue="1"/>
  </conditionalFormatting>
  <conditionalFormatting sqref="D12">
    <cfRule type="duplicateValues" dxfId="542" priority="25" stopIfTrue="1"/>
  </conditionalFormatting>
  <conditionalFormatting sqref="D12">
    <cfRule type="duplicateValues" dxfId="541" priority="26" stopIfTrue="1"/>
    <cfRule type="duplicateValues" dxfId="540" priority="27" stopIfTrue="1"/>
  </conditionalFormatting>
  <conditionalFormatting sqref="D10">
    <cfRule type="duplicateValues" dxfId="539" priority="21" stopIfTrue="1"/>
  </conditionalFormatting>
  <conditionalFormatting sqref="D10">
    <cfRule type="duplicateValues" dxfId="538" priority="19" stopIfTrue="1"/>
    <cfRule type="duplicateValues" dxfId="537" priority="20" stopIfTrue="1"/>
  </conditionalFormatting>
  <conditionalFormatting sqref="D13">
    <cfRule type="duplicateValues" dxfId="536" priority="18" stopIfTrue="1"/>
  </conditionalFormatting>
  <conditionalFormatting sqref="D13">
    <cfRule type="duplicateValues" dxfId="535" priority="16" stopIfTrue="1"/>
    <cfRule type="duplicateValues" dxfId="534" priority="17" stopIfTrue="1"/>
  </conditionalFormatting>
  <conditionalFormatting sqref="D11">
    <cfRule type="duplicateValues" dxfId="533" priority="15" stopIfTrue="1"/>
  </conditionalFormatting>
  <conditionalFormatting sqref="D11">
    <cfRule type="duplicateValues" dxfId="532" priority="13" stopIfTrue="1"/>
    <cfRule type="duplicateValues" dxfId="531" priority="14" stopIfTrue="1"/>
  </conditionalFormatting>
  <conditionalFormatting sqref="N12">
    <cfRule type="duplicateValues" dxfId="530" priority="12" stopIfTrue="1"/>
  </conditionalFormatting>
  <conditionalFormatting sqref="N12">
    <cfRule type="duplicateValues" dxfId="529" priority="10" stopIfTrue="1"/>
    <cfRule type="duplicateValues" dxfId="528" priority="11" stopIfTrue="1"/>
  </conditionalFormatting>
  <conditionalFormatting sqref="D18 D8">
    <cfRule type="duplicateValues" dxfId="527" priority="7" stopIfTrue="1"/>
  </conditionalFormatting>
  <conditionalFormatting sqref="D18 D8">
    <cfRule type="duplicateValues" dxfId="526" priority="8" stopIfTrue="1"/>
    <cfRule type="duplicateValues" dxfId="525" priority="9" stopIfTrue="1"/>
  </conditionalFormatting>
  <conditionalFormatting sqref="D14">
    <cfRule type="duplicateValues" dxfId="524" priority="4" stopIfTrue="1"/>
  </conditionalFormatting>
  <conditionalFormatting sqref="D14">
    <cfRule type="duplicateValues" dxfId="523" priority="5" stopIfTrue="1"/>
    <cfRule type="duplicateValues" dxfId="522" priority="6" stopIfTrue="1"/>
  </conditionalFormatting>
  <conditionalFormatting sqref="D15">
    <cfRule type="duplicateValues" dxfId="521" priority="1" stopIfTrue="1"/>
  </conditionalFormatting>
  <conditionalFormatting sqref="D15">
    <cfRule type="duplicateValues" dxfId="520" priority="2" stopIfTrue="1"/>
    <cfRule type="duplicateValues" dxfId="519" priority="3" stopIfTrue="1"/>
  </conditionalFormatting>
  <printOptions horizontalCentered="1"/>
  <pageMargins left="0" right="0" top="0" bottom="0" header="0.31496062992125984" footer="0.31496062992125984"/>
  <pageSetup paperSize="120" scale="64" orientation="landscape" r:id="rId1"/>
  <colBreaks count="1" manualBreakCount="1">
    <brk id="38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46"/>
  <sheetViews>
    <sheetView zoomScale="110" zoomScaleNormal="110" workbookViewId="0">
      <selection activeCell="AB9" sqref="AB9:AB20"/>
    </sheetView>
  </sheetViews>
  <sheetFormatPr defaultRowHeight="18"/>
  <cols>
    <col min="1" max="1" width="12.285156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6.85546875" style="388" customWidth="1"/>
    <col min="9" max="9" width="22" style="388" customWidth="1"/>
    <col min="10" max="10" width="5.85546875" style="388" customWidth="1"/>
    <col min="11" max="11" width="6.5703125" style="388" customWidth="1"/>
    <col min="12" max="12" width="19.7109375" style="388" customWidth="1"/>
    <col min="13" max="13" width="10.140625" style="388" customWidth="1"/>
    <col min="14" max="14" width="9.42578125" style="388" customWidth="1"/>
    <col min="15" max="15" width="3.42578125" style="388" customWidth="1"/>
    <col min="16" max="16" width="7" style="388" customWidth="1"/>
    <col min="17" max="17" width="4.42578125" style="388" customWidth="1"/>
    <col min="18" max="18" width="9.140625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23.140625" style="388" customWidth="1"/>
    <col min="23" max="23" width="3.5703125" style="388" hidden="1" customWidth="1"/>
    <col min="24" max="24" width="4.85546875" style="388" customWidth="1"/>
    <col min="25" max="25" width="18.57031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5.7109375" style="431" customWidth="1"/>
    <col min="35" max="35" width="4.7109375" style="388" customWidth="1"/>
    <col min="36" max="37" width="4.140625" style="388" customWidth="1"/>
    <col min="38" max="38" width="58.570312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2496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758" t="s">
        <v>1238</v>
      </c>
      <c r="F4" s="758"/>
      <c r="G4" s="758"/>
      <c r="H4" s="909" t="s">
        <v>15</v>
      </c>
      <c r="I4" s="903" t="s">
        <v>16</v>
      </c>
      <c r="J4" s="346" t="s">
        <v>17</v>
      </c>
      <c r="K4" s="347" t="s">
        <v>18</v>
      </c>
      <c r="L4" s="762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759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762" t="s">
        <v>30</v>
      </c>
      <c r="P5" s="762" t="s">
        <v>31</v>
      </c>
      <c r="Q5" s="762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763" t="s">
        <v>34</v>
      </c>
      <c r="Z5" s="763" t="s">
        <v>42</v>
      </c>
      <c r="AA5" s="763" t="s">
        <v>43</v>
      </c>
      <c r="AB5" s="350" t="s">
        <v>49</v>
      </c>
      <c r="AC5" s="451"/>
      <c r="AD5" s="451"/>
      <c r="AE5" s="452"/>
      <c r="AF5" s="464"/>
      <c r="AG5" s="760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760"/>
      <c r="AH6" s="394"/>
      <c r="AJ6" s="762"/>
      <c r="AK6" s="466"/>
      <c r="AL6" s="904"/>
    </row>
    <row r="7" spans="1:38" s="404" customFormat="1" ht="12" customHeight="1" thickTop="1">
      <c r="A7" s="359"/>
      <c r="B7" s="359"/>
      <c r="C7" s="360"/>
      <c r="D7" s="758"/>
      <c r="E7" s="359"/>
      <c r="F7" s="359"/>
      <c r="G7" s="359"/>
      <c r="H7" s="361"/>
      <c r="I7" s="361"/>
      <c r="J7" s="359"/>
      <c r="K7" s="360"/>
      <c r="L7" s="361" t="s">
        <v>1</v>
      </c>
      <c r="M7" s="758"/>
      <c r="N7" s="361"/>
      <c r="O7" s="758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758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57" customFormat="1" ht="20.100000000000001" customHeight="1">
      <c r="A8" s="256" t="s">
        <v>1418</v>
      </c>
      <c r="B8" s="334">
        <v>43753</v>
      </c>
      <c r="C8" s="339" t="str">
        <f t="shared" ref="C8" si="0">"*"&amp;D8&amp;"*"</f>
        <v>*PDE1812-0199*</v>
      </c>
      <c r="D8" s="505" t="s">
        <v>2518</v>
      </c>
      <c r="E8" s="256" t="s">
        <v>2519</v>
      </c>
      <c r="F8" s="256"/>
      <c r="G8" s="566" t="s">
        <v>2520</v>
      </c>
      <c r="H8" s="501" t="s">
        <v>2521</v>
      </c>
      <c r="I8" s="567" t="s">
        <v>2522</v>
      </c>
      <c r="J8" s="613">
        <v>20</v>
      </c>
      <c r="K8" s="334">
        <v>22935</v>
      </c>
      <c r="L8" s="501" t="s">
        <v>1247</v>
      </c>
      <c r="M8" s="501" t="s">
        <v>2523</v>
      </c>
      <c r="N8" s="505"/>
      <c r="O8" s="505" t="s">
        <v>1181</v>
      </c>
      <c r="P8" s="505"/>
      <c r="Q8" s="651"/>
      <c r="R8" s="334">
        <v>43753</v>
      </c>
      <c r="S8" s="256">
        <v>20</v>
      </c>
      <c r="T8" s="256"/>
      <c r="U8" s="256" t="s">
        <v>2585</v>
      </c>
      <c r="V8" s="543" t="s">
        <v>1181</v>
      </c>
      <c r="W8" s="568"/>
      <c r="X8" s="569" t="s">
        <v>1496</v>
      </c>
      <c r="Y8" s="614" t="s">
        <v>199</v>
      </c>
      <c r="Z8" s="505">
        <v>508</v>
      </c>
      <c r="AA8" s="570">
        <v>1247</v>
      </c>
      <c r="AB8" s="354">
        <f t="shared" ref="AB8:AB24" si="1">S8/AI8+AJ8</f>
        <v>15.4</v>
      </c>
      <c r="AC8" s="354">
        <f t="shared" ref="AC8:AC24" si="2">AB8+AC7</f>
        <v>15.4</v>
      </c>
      <c r="AD8" s="364">
        <f t="shared" ref="AD8:AD24" si="3">(8+(AC8/60))</f>
        <v>8.2566666666666659</v>
      </c>
      <c r="AE8" s="365">
        <f t="shared" ref="AE8:AE24" si="4">FLOOR(AD8,1)</f>
        <v>8</v>
      </c>
      <c r="AF8" s="364">
        <f t="shared" ref="AF8:AF24" si="5">(AE8+((AD8-AE8)*60*0.01))</f>
        <v>8.1539999999999999</v>
      </c>
      <c r="AG8" s="571" t="s">
        <v>1243</v>
      </c>
      <c r="AH8" s="616" t="s">
        <v>2</v>
      </c>
      <c r="AI8" s="506">
        <v>50</v>
      </c>
      <c r="AJ8" s="506">
        <v>15</v>
      </c>
      <c r="AK8" s="506">
        <v>10</v>
      </c>
      <c r="AL8" s="506">
        <v>0</v>
      </c>
    </row>
    <row r="9" spans="1:38" s="284" customFormat="1" ht="15" customHeight="1">
      <c r="A9" s="246" t="s">
        <v>1888</v>
      </c>
      <c r="B9" s="247">
        <v>43731</v>
      </c>
      <c r="C9" s="330" t="str">
        <f>"*"&amp;D9&amp;"*"</f>
        <v>*PDR1910-0205*</v>
      </c>
      <c r="D9" s="592" t="s">
        <v>1981</v>
      </c>
      <c r="E9" s="246" t="s">
        <v>1980</v>
      </c>
      <c r="F9" s="246"/>
      <c r="G9" s="498" t="s">
        <v>1886</v>
      </c>
      <c r="H9" s="250" t="s">
        <v>1241</v>
      </c>
      <c r="I9" s="248" t="s">
        <v>1979</v>
      </c>
      <c r="J9" s="611">
        <v>250</v>
      </c>
      <c r="K9" s="247">
        <v>22936</v>
      </c>
      <c r="L9" s="250" t="s">
        <v>1660</v>
      </c>
      <c r="M9" s="250" t="s">
        <v>1885</v>
      </c>
      <c r="N9" s="592" t="s">
        <v>2394</v>
      </c>
      <c r="O9" s="592" t="s">
        <v>1181</v>
      </c>
      <c r="P9" s="248"/>
      <c r="Q9" s="248"/>
      <c r="R9" s="247">
        <v>43755</v>
      </c>
      <c r="S9" s="246">
        <v>250</v>
      </c>
      <c r="T9" s="246"/>
      <c r="U9" s="246">
        <v>240</v>
      </c>
      <c r="V9" s="543">
        <v>250</v>
      </c>
      <c r="W9" s="249"/>
      <c r="X9" s="503" t="s">
        <v>1503</v>
      </c>
      <c r="Y9" s="250" t="s">
        <v>1836</v>
      </c>
      <c r="Z9" s="592">
        <v>298</v>
      </c>
      <c r="AA9" s="251">
        <v>1243</v>
      </c>
      <c r="AB9" s="354">
        <f t="shared" si="1"/>
        <v>20</v>
      </c>
      <c r="AC9" s="354">
        <f t="shared" si="2"/>
        <v>35.4</v>
      </c>
      <c r="AD9" s="364">
        <f t="shared" si="3"/>
        <v>8.59</v>
      </c>
      <c r="AE9" s="365">
        <f t="shared" si="4"/>
        <v>8</v>
      </c>
      <c r="AF9" s="364">
        <f t="shared" si="5"/>
        <v>8.3539999999999992</v>
      </c>
      <c r="AG9" s="245" t="s">
        <v>1243</v>
      </c>
      <c r="AH9" s="282" t="s">
        <v>2</v>
      </c>
      <c r="AI9" s="281">
        <v>50</v>
      </c>
      <c r="AJ9" s="281">
        <v>15</v>
      </c>
      <c r="AK9" s="281">
        <v>20</v>
      </c>
      <c r="AL9" s="281">
        <v>0</v>
      </c>
    </row>
    <row r="10" spans="1:38" s="284" customFormat="1" ht="15" customHeight="1">
      <c r="A10" s="246" t="s">
        <v>66</v>
      </c>
      <c r="B10" s="247">
        <v>43753</v>
      </c>
      <c r="C10" s="330" t="str">
        <f>"*"&amp;D10&amp;"*"</f>
        <v>*PDW1910-0115*</v>
      </c>
      <c r="D10" s="592" t="s">
        <v>2537</v>
      </c>
      <c r="E10" s="246" t="s">
        <v>2223</v>
      </c>
      <c r="F10" s="246"/>
      <c r="G10" s="498" t="s">
        <v>2222</v>
      </c>
      <c r="H10" s="250" t="s">
        <v>1664</v>
      </c>
      <c r="I10" s="248" t="s">
        <v>2221</v>
      </c>
      <c r="J10" s="611">
        <v>55</v>
      </c>
      <c r="K10" s="247">
        <v>22937</v>
      </c>
      <c r="L10" s="250" t="s">
        <v>1261</v>
      </c>
      <c r="M10" s="250" t="s">
        <v>2220</v>
      </c>
      <c r="N10" s="592"/>
      <c r="O10" s="592" t="s">
        <v>1181</v>
      </c>
      <c r="P10" s="592"/>
      <c r="Q10" s="593" t="s">
        <v>1916</v>
      </c>
      <c r="R10" s="247">
        <v>43755</v>
      </c>
      <c r="S10" s="246">
        <v>60</v>
      </c>
      <c r="T10" s="246"/>
      <c r="U10" s="246"/>
      <c r="V10" s="543" t="s">
        <v>2706</v>
      </c>
      <c r="W10" s="249"/>
      <c r="X10" s="503" t="s">
        <v>1496</v>
      </c>
      <c r="Y10" s="500" t="s">
        <v>2106</v>
      </c>
      <c r="Z10" s="592">
        <v>503</v>
      </c>
      <c r="AA10" s="251">
        <v>1111</v>
      </c>
      <c r="AB10" s="354">
        <f t="shared" si="1"/>
        <v>16.2</v>
      </c>
      <c r="AC10" s="354">
        <f t="shared" si="2"/>
        <v>51.599999999999994</v>
      </c>
      <c r="AD10" s="364">
        <f t="shared" si="3"/>
        <v>8.86</v>
      </c>
      <c r="AE10" s="365">
        <f t="shared" si="4"/>
        <v>8</v>
      </c>
      <c r="AF10" s="364">
        <f t="shared" si="5"/>
        <v>8.516</v>
      </c>
      <c r="AG10" s="245" t="s">
        <v>1243</v>
      </c>
      <c r="AH10" s="282" t="s">
        <v>2</v>
      </c>
      <c r="AI10" s="281">
        <v>50</v>
      </c>
      <c r="AJ10" s="281">
        <v>15</v>
      </c>
      <c r="AK10" s="281">
        <v>10</v>
      </c>
      <c r="AL10" s="281">
        <v>0</v>
      </c>
    </row>
    <row r="11" spans="1:38" s="284" customFormat="1" ht="15" customHeight="1">
      <c r="A11" s="246">
        <v>30</v>
      </c>
      <c r="B11" s="247">
        <v>43755</v>
      </c>
      <c r="C11" s="330" t="str">
        <f>"*"&amp;D11&amp;"*"</f>
        <v>*PDR1910-0771*</v>
      </c>
      <c r="D11" s="592" t="s">
        <v>2619</v>
      </c>
      <c r="E11" s="246" t="s">
        <v>2620</v>
      </c>
      <c r="F11" s="246"/>
      <c r="G11" s="498" t="s">
        <v>2621</v>
      </c>
      <c r="H11" s="250" t="s">
        <v>1664</v>
      </c>
      <c r="I11" s="248" t="s">
        <v>2622</v>
      </c>
      <c r="J11" s="611">
        <v>255</v>
      </c>
      <c r="K11" s="247">
        <v>22940</v>
      </c>
      <c r="L11" s="250" t="s">
        <v>1261</v>
      </c>
      <c r="M11" s="250" t="s">
        <v>2623</v>
      </c>
      <c r="N11" s="593" t="s">
        <v>2624</v>
      </c>
      <c r="O11" s="592" t="s">
        <v>1181</v>
      </c>
      <c r="P11" s="592"/>
      <c r="Q11" s="593" t="s">
        <v>1916</v>
      </c>
      <c r="R11" s="247">
        <v>43755</v>
      </c>
      <c r="S11" s="246">
        <v>255</v>
      </c>
      <c r="T11" s="246"/>
      <c r="U11" s="246"/>
      <c r="V11" s="543">
        <v>255</v>
      </c>
      <c r="W11" s="249"/>
      <c r="X11" s="503" t="s">
        <v>1496</v>
      </c>
      <c r="Y11" s="250" t="s">
        <v>1662</v>
      </c>
      <c r="Z11" s="592">
        <v>592</v>
      </c>
      <c r="AA11" s="251">
        <v>1299</v>
      </c>
      <c r="AB11" s="354">
        <f t="shared" si="1"/>
        <v>20.100000000000001</v>
      </c>
      <c r="AC11" s="354">
        <f t="shared" si="2"/>
        <v>71.699999999999989</v>
      </c>
      <c r="AD11" s="364">
        <f t="shared" si="3"/>
        <v>9.1950000000000003</v>
      </c>
      <c r="AE11" s="365">
        <f t="shared" si="4"/>
        <v>9</v>
      </c>
      <c r="AF11" s="364">
        <f t="shared" si="5"/>
        <v>9.1170000000000009</v>
      </c>
      <c r="AG11" s="245" t="s">
        <v>1243</v>
      </c>
      <c r="AH11" s="282" t="s">
        <v>2</v>
      </c>
      <c r="AI11" s="281">
        <v>50</v>
      </c>
      <c r="AJ11" s="281">
        <v>15</v>
      </c>
      <c r="AK11" s="281">
        <v>10</v>
      </c>
      <c r="AL11" s="281" t="s">
        <v>1863</v>
      </c>
    </row>
    <row r="12" spans="1:38" s="757" customFormat="1" ht="15" customHeight="1">
      <c r="A12" s="246" t="s">
        <v>1880</v>
      </c>
      <c r="B12" s="247">
        <v>43753</v>
      </c>
      <c r="C12" s="330" t="str">
        <f t="shared" ref="C12:C14" si="6">"*"&amp;D12&amp;"*"</f>
        <v>*PDR1910-0722*</v>
      </c>
      <c r="D12" s="592" t="s">
        <v>2531</v>
      </c>
      <c r="E12" s="246" t="s">
        <v>2532</v>
      </c>
      <c r="F12" s="246"/>
      <c r="G12" s="498" t="s">
        <v>2533</v>
      </c>
      <c r="H12" s="250" t="s">
        <v>1635</v>
      </c>
      <c r="I12" s="248" t="s">
        <v>2534</v>
      </c>
      <c r="J12" s="611">
        <v>500</v>
      </c>
      <c r="K12" s="247">
        <v>22938</v>
      </c>
      <c r="L12" s="250" t="s">
        <v>1258</v>
      </c>
      <c r="M12" s="250" t="s">
        <v>2535</v>
      </c>
      <c r="N12" s="592"/>
      <c r="O12" s="592" t="s">
        <v>1181</v>
      </c>
      <c r="P12" s="592"/>
      <c r="Q12" s="593"/>
      <c r="R12" s="247">
        <v>43754</v>
      </c>
      <c r="S12" s="246">
        <v>500</v>
      </c>
      <c r="T12" s="246"/>
      <c r="U12" s="246" t="s">
        <v>2556</v>
      </c>
      <c r="V12" s="543">
        <v>500</v>
      </c>
      <c r="W12" s="249"/>
      <c r="X12" s="503" t="s">
        <v>1497</v>
      </c>
      <c r="Y12" s="250" t="s">
        <v>2536</v>
      </c>
      <c r="Z12" s="592">
        <v>508</v>
      </c>
      <c r="AA12" s="251">
        <v>1589</v>
      </c>
      <c r="AB12" s="354">
        <f t="shared" si="1"/>
        <v>25</v>
      </c>
      <c r="AC12" s="354">
        <f t="shared" si="2"/>
        <v>96.699999999999989</v>
      </c>
      <c r="AD12" s="364">
        <f t="shared" si="3"/>
        <v>9.6116666666666664</v>
      </c>
      <c r="AE12" s="365">
        <f t="shared" si="4"/>
        <v>9</v>
      </c>
      <c r="AF12" s="364">
        <f t="shared" si="5"/>
        <v>9.3669999999999991</v>
      </c>
      <c r="AG12" s="245" t="s">
        <v>1243</v>
      </c>
      <c r="AH12" s="282" t="s">
        <v>2</v>
      </c>
      <c r="AI12" s="281">
        <v>50</v>
      </c>
      <c r="AJ12" s="281">
        <v>15</v>
      </c>
      <c r="AK12" s="281">
        <v>20</v>
      </c>
      <c r="AL12" s="281">
        <v>0</v>
      </c>
    </row>
    <row r="13" spans="1:38" s="284" customFormat="1" ht="15" customHeight="1">
      <c r="A13" s="246" t="s">
        <v>69</v>
      </c>
      <c r="B13" s="247">
        <v>43745</v>
      </c>
      <c r="C13" s="330" t="str">
        <f t="shared" si="6"/>
        <v>*PDR1910-0551*</v>
      </c>
      <c r="D13" s="592" t="s">
        <v>2390</v>
      </c>
      <c r="E13" s="246" t="s">
        <v>2387</v>
      </c>
      <c r="F13" s="246"/>
      <c r="G13" s="498" t="s">
        <v>1393</v>
      </c>
      <c r="H13" s="250" t="s">
        <v>1384</v>
      </c>
      <c r="I13" s="248" t="s">
        <v>1502</v>
      </c>
      <c r="J13" s="611">
        <v>5000</v>
      </c>
      <c r="K13" s="247">
        <v>43759</v>
      </c>
      <c r="L13" s="250" t="s">
        <v>1258</v>
      </c>
      <c r="M13" s="250" t="s">
        <v>1444</v>
      </c>
      <c r="N13" s="592">
        <v>1424</v>
      </c>
      <c r="O13" s="592" t="s">
        <v>1181</v>
      </c>
      <c r="P13" s="592"/>
      <c r="Q13" s="593"/>
      <c r="R13" s="247">
        <v>43755</v>
      </c>
      <c r="S13" s="246">
        <v>5000</v>
      </c>
      <c r="T13" s="246"/>
      <c r="U13" s="246">
        <v>1595</v>
      </c>
      <c r="V13" s="543">
        <v>5000</v>
      </c>
      <c r="W13" s="249"/>
      <c r="X13" s="503" t="s">
        <v>1496</v>
      </c>
      <c r="Y13" s="500" t="s">
        <v>106</v>
      </c>
      <c r="Z13" s="592">
        <v>553</v>
      </c>
      <c r="AA13" s="251">
        <v>1197</v>
      </c>
      <c r="AB13" s="354">
        <f t="shared" si="1"/>
        <v>150</v>
      </c>
      <c r="AC13" s="354">
        <f t="shared" si="2"/>
        <v>246.7</v>
      </c>
      <c r="AD13" s="364">
        <f t="shared" si="3"/>
        <v>12.111666666666666</v>
      </c>
      <c r="AE13" s="365">
        <f t="shared" si="4"/>
        <v>12</v>
      </c>
      <c r="AF13" s="364">
        <f t="shared" si="5"/>
        <v>12.067</v>
      </c>
      <c r="AG13" s="245" t="s">
        <v>1243</v>
      </c>
      <c r="AH13" s="282" t="s">
        <v>2</v>
      </c>
      <c r="AI13" s="281">
        <v>50</v>
      </c>
      <c r="AJ13" s="281">
        <v>50</v>
      </c>
      <c r="AK13" s="281">
        <v>10</v>
      </c>
      <c r="AL13" s="724" t="s">
        <v>2386</v>
      </c>
    </row>
    <row r="14" spans="1:38" s="284" customFormat="1" ht="15" customHeight="1">
      <c r="A14" s="246" t="s">
        <v>69</v>
      </c>
      <c r="B14" s="247">
        <v>43745</v>
      </c>
      <c r="C14" s="330" t="str">
        <f t="shared" si="6"/>
        <v>*PDR1910-0552*</v>
      </c>
      <c r="D14" s="592" t="s">
        <v>2389</v>
      </c>
      <c r="E14" s="246" t="s">
        <v>2387</v>
      </c>
      <c r="F14" s="246"/>
      <c r="G14" s="498" t="s">
        <v>1393</v>
      </c>
      <c r="H14" s="250" t="s">
        <v>1384</v>
      </c>
      <c r="I14" s="248" t="s">
        <v>1502</v>
      </c>
      <c r="J14" s="611">
        <v>5000</v>
      </c>
      <c r="K14" s="247">
        <v>43759</v>
      </c>
      <c r="L14" s="250" t="s">
        <v>1258</v>
      </c>
      <c r="M14" s="250" t="s">
        <v>1444</v>
      </c>
      <c r="N14" s="592">
        <v>1424</v>
      </c>
      <c r="O14" s="592" t="s">
        <v>1181</v>
      </c>
      <c r="P14" s="592"/>
      <c r="Q14" s="593"/>
      <c r="R14" s="247">
        <v>43755</v>
      </c>
      <c r="S14" s="246">
        <v>5000</v>
      </c>
      <c r="T14" s="246"/>
      <c r="U14" s="246" t="s">
        <v>2586</v>
      </c>
      <c r="V14" s="543">
        <v>5000</v>
      </c>
      <c r="W14" s="249"/>
      <c r="X14" s="503" t="s">
        <v>1496</v>
      </c>
      <c r="Y14" s="500" t="s">
        <v>106</v>
      </c>
      <c r="Z14" s="592">
        <v>553</v>
      </c>
      <c r="AA14" s="251">
        <v>1197</v>
      </c>
      <c r="AB14" s="354">
        <f t="shared" si="1"/>
        <v>100</v>
      </c>
      <c r="AC14" s="354">
        <f t="shared" si="2"/>
        <v>346.7</v>
      </c>
      <c r="AD14" s="364">
        <f t="shared" si="3"/>
        <v>13.778333333333332</v>
      </c>
      <c r="AE14" s="365">
        <f t="shared" si="4"/>
        <v>13</v>
      </c>
      <c r="AF14" s="364">
        <f t="shared" si="5"/>
        <v>13.466999999999999</v>
      </c>
      <c r="AG14" s="245" t="s">
        <v>1243</v>
      </c>
      <c r="AH14" s="282" t="s">
        <v>2</v>
      </c>
      <c r="AI14" s="281">
        <v>50</v>
      </c>
      <c r="AJ14" s="281"/>
      <c r="AK14" s="281">
        <v>10</v>
      </c>
      <c r="AL14" s="724" t="s">
        <v>2386</v>
      </c>
    </row>
    <row r="15" spans="1:38" s="284" customFormat="1" ht="15" customHeight="1">
      <c r="A15" s="246" t="s">
        <v>66</v>
      </c>
      <c r="B15" s="247">
        <v>43753</v>
      </c>
      <c r="C15" s="330" t="str">
        <f t="shared" ref="C15:C23" si="7">"*"&amp;D15&amp;"*"</f>
        <v>*PDW1910-0118*</v>
      </c>
      <c r="D15" s="592" t="s">
        <v>2538</v>
      </c>
      <c r="E15" s="246" t="s">
        <v>2539</v>
      </c>
      <c r="F15" s="246"/>
      <c r="G15" s="498" t="s">
        <v>2035</v>
      </c>
      <c r="H15" s="250" t="s">
        <v>1862</v>
      </c>
      <c r="I15" s="248" t="s">
        <v>2036</v>
      </c>
      <c r="J15" s="611">
        <v>4</v>
      </c>
      <c r="K15" s="247">
        <v>22937</v>
      </c>
      <c r="L15" s="250" t="s">
        <v>1258</v>
      </c>
      <c r="M15" s="250" t="s">
        <v>2037</v>
      </c>
      <c r="N15" s="592"/>
      <c r="O15" s="592" t="s">
        <v>1181</v>
      </c>
      <c r="P15" s="592"/>
      <c r="Q15" s="593"/>
      <c r="R15" s="247">
        <v>43755</v>
      </c>
      <c r="S15" s="246">
        <v>6</v>
      </c>
      <c r="T15" s="246"/>
      <c r="U15" s="246">
        <v>6</v>
      </c>
      <c r="V15" s="839" t="s">
        <v>1852</v>
      </c>
      <c r="W15" s="249"/>
      <c r="X15" s="503" t="s">
        <v>1497</v>
      </c>
      <c r="Y15" s="250" t="s">
        <v>1901</v>
      </c>
      <c r="Z15" s="592">
        <v>455</v>
      </c>
      <c r="AA15" s="251">
        <v>1973</v>
      </c>
      <c r="AB15" s="354">
        <f t="shared" si="1"/>
        <v>15.12</v>
      </c>
      <c r="AC15" s="354">
        <f t="shared" si="2"/>
        <v>361.82</v>
      </c>
      <c r="AD15" s="364">
        <f t="shared" si="3"/>
        <v>14.030333333333333</v>
      </c>
      <c r="AE15" s="365">
        <f t="shared" si="4"/>
        <v>14</v>
      </c>
      <c r="AF15" s="364">
        <f t="shared" si="5"/>
        <v>14.0182</v>
      </c>
      <c r="AG15" s="245" t="s">
        <v>1243</v>
      </c>
      <c r="AH15" s="282" t="s">
        <v>2</v>
      </c>
      <c r="AI15" s="281">
        <v>50</v>
      </c>
      <c r="AJ15" s="281">
        <v>15</v>
      </c>
      <c r="AK15" s="281">
        <v>20</v>
      </c>
      <c r="AL15" s="724" t="s">
        <v>2540</v>
      </c>
    </row>
    <row r="16" spans="1:38" s="757" customFormat="1" ht="15" customHeight="1">
      <c r="A16" s="246" t="s">
        <v>66</v>
      </c>
      <c r="B16" s="247">
        <v>43747</v>
      </c>
      <c r="C16" s="330" t="str">
        <f t="shared" si="7"/>
        <v>*PDW1910-0121*</v>
      </c>
      <c r="D16" s="592" t="s">
        <v>2558</v>
      </c>
      <c r="E16" s="246" t="s">
        <v>2432</v>
      </c>
      <c r="F16" s="246"/>
      <c r="G16" s="498" t="s">
        <v>1546</v>
      </c>
      <c r="H16" s="250" t="s">
        <v>1241</v>
      </c>
      <c r="I16" s="248" t="s">
        <v>1545</v>
      </c>
      <c r="J16" s="611">
        <v>53</v>
      </c>
      <c r="K16" s="247">
        <v>43757</v>
      </c>
      <c r="L16" s="250" t="s">
        <v>1544</v>
      </c>
      <c r="M16" s="250" t="s">
        <v>1543</v>
      </c>
      <c r="N16" s="592" t="s">
        <v>1152</v>
      </c>
      <c r="O16" s="592" t="s">
        <v>1181</v>
      </c>
      <c r="P16" s="592"/>
      <c r="Q16" s="593"/>
      <c r="R16" s="247" t="s">
        <v>2559</v>
      </c>
      <c r="S16" s="246">
        <v>150</v>
      </c>
      <c r="T16" s="246"/>
      <c r="U16" s="373"/>
      <c r="V16" s="543">
        <v>120</v>
      </c>
      <c r="W16" s="249"/>
      <c r="X16" s="503" t="s">
        <v>1503</v>
      </c>
      <c r="Y16" s="250" t="s">
        <v>1245</v>
      </c>
      <c r="Z16" s="592">
        <v>297</v>
      </c>
      <c r="AA16" s="251">
        <v>1419</v>
      </c>
      <c r="AB16" s="354">
        <f t="shared" si="1"/>
        <v>18</v>
      </c>
      <c r="AC16" s="354">
        <f t="shared" si="2"/>
        <v>379.82</v>
      </c>
      <c r="AD16" s="364">
        <f t="shared" si="3"/>
        <v>14.330333333333332</v>
      </c>
      <c r="AE16" s="365">
        <f t="shared" si="4"/>
        <v>14</v>
      </c>
      <c r="AF16" s="364">
        <f t="shared" si="5"/>
        <v>14.1982</v>
      </c>
      <c r="AG16" s="245" t="s">
        <v>1391</v>
      </c>
      <c r="AH16" s="282" t="s">
        <v>1153</v>
      </c>
      <c r="AI16" s="281">
        <v>50</v>
      </c>
      <c r="AJ16" s="281">
        <v>15</v>
      </c>
      <c r="AK16" s="281">
        <v>20</v>
      </c>
      <c r="AL16" s="281">
        <v>0</v>
      </c>
    </row>
    <row r="17" spans="1:184" s="284" customFormat="1" ht="15" customHeight="1">
      <c r="A17" s="246" t="s">
        <v>66</v>
      </c>
      <c r="B17" s="247">
        <v>43748</v>
      </c>
      <c r="C17" s="330" t="str">
        <f t="shared" si="7"/>
        <v>*PDW1910-0122*</v>
      </c>
      <c r="D17" s="592" t="s">
        <v>2561</v>
      </c>
      <c r="E17" s="246" t="s">
        <v>2464</v>
      </c>
      <c r="F17" s="246"/>
      <c r="G17" s="498" t="s">
        <v>2465</v>
      </c>
      <c r="H17" s="250" t="s">
        <v>1241</v>
      </c>
      <c r="I17" s="248" t="s">
        <v>2466</v>
      </c>
      <c r="J17" s="611">
        <v>20</v>
      </c>
      <c r="K17" s="247">
        <v>43757</v>
      </c>
      <c r="L17" s="250" t="s">
        <v>1394</v>
      </c>
      <c r="M17" s="250" t="s">
        <v>2467</v>
      </c>
      <c r="N17" s="592"/>
      <c r="O17" s="592" t="s">
        <v>1181</v>
      </c>
      <c r="P17" s="592" t="s">
        <v>2638</v>
      </c>
      <c r="Q17" s="593"/>
      <c r="R17" s="247">
        <v>43756</v>
      </c>
      <c r="S17" s="246">
        <v>20</v>
      </c>
      <c r="T17" s="246"/>
      <c r="U17" s="373"/>
      <c r="V17" s="543" t="s">
        <v>2637</v>
      </c>
      <c r="W17" s="249"/>
      <c r="X17" s="503" t="s">
        <v>1503</v>
      </c>
      <c r="Y17" s="250" t="s">
        <v>1434</v>
      </c>
      <c r="Z17" s="592">
        <v>661</v>
      </c>
      <c r="AA17" s="251">
        <v>1959</v>
      </c>
      <c r="AB17" s="354">
        <f t="shared" si="1"/>
        <v>15.4</v>
      </c>
      <c r="AC17" s="354">
        <f t="shared" si="2"/>
        <v>395.21999999999997</v>
      </c>
      <c r="AD17" s="364">
        <f t="shared" si="3"/>
        <v>14.587</v>
      </c>
      <c r="AE17" s="365">
        <f t="shared" si="4"/>
        <v>14</v>
      </c>
      <c r="AF17" s="364">
        <f t="shared" si="5"/>
        <v>14.3522</v>
      </c>
      <c r="AG17" s="245" t="s">
        <v>1243</v>
      </c>
      <c r="AH17" s="282" t="s">
        <v>2</v>
      </c>
      <c r="AI17" s="281">
        <v>50</v>
      </c>
      <c r="AJ17" s="281">
        <v>15</v>
      </c>
      <c r="AK17" s="281">
        <v>20</v>
      </c>
      <c r="AL17" s="281">
        <v>0</v>
      </c>
    </row>
    <row r="18" spans="1:184" s="284" customFormat="1" ht="15" customHeight="1">
      <c r="A18" s="246">
        <v>100</v>
      </c>
      <c r="B18" s="247">
        <v>43732</v>
      </c>
      <c r="C18" s="330" t="str">
        <f t="shared" si="7"/>
        <v>*PDR1910-0240*</v>
      </c>
      <c r="D18" s="592" t="s">
        <v>2001</v>
      </c>
      <c r="E18" s="246" t="s">
        <v>1998</v>
      </c>
      <c r="F18" s="246"/>
      <c r="G18" s="498" t="s">
        <v>1762</v>
      </c>
      <c r="H18" s="250" t="s">
        <v>1761</v>
      </c>
      <c r="I18" s="248" t="s">
        <v>1760</v>
      </c>
      <c r="J18" s="611">
        <v>2500</v>
      </c>
      <c r="K18" s="247">
        <v>22941</v>
      </c>
      <c r="L18" s="250" t="s">
        <v>1261</v>
      </c>
      <c r="M18" s="250" t="s">
        <v>1999</v>
      </c>
      <c r="N18" s="592"/>
      <c r="O18" s="592" t="s">
        <v>1181</v>
      </c>
      <c r="P18" s="248"/>
      <c r="Q18" s="248"/>
      <c r="R18" s="247">
        <v>43756</v>
      </c>
      <c r="S18" s="246">
        <v>2500</v>
      </c>
      <c r="T18" s="246"/>
      <c r="U18" s="246">
        <v>556</v>
      </c>
      <c r="V18" s="543">
        <v>2500</v>
      </c>
      <c r="W18" s="249"/>
      <c r="X18" s="503" t="s">
        <v>1496</v>
      </c>
      <c r="Y18" s="500" t="s">
        <v>1758</v>
      </c>
      <c r="Z18" s="592">
        <v>464</v>
      </c>
      <c r="AA18" s="251">
        <v>1305</v>
      </c>
      <c r="AB18" s="354">
        <f t="shared" si="1"/>
        <v>65</v>
      </c>
      <c r="AC18" s="354">
        <f t="shared" si="2"/>
        <v>460.21999999999997</v>
      </c>
      <c r="AD18" s="364">
        <f t="shared" si="3"/>
        <v>15.670333333333332</v>
      </c>
      <c r="AE18" s="365">
        <f t="shared" si="4"/>
        <v>15</v>
      </c>
      <c r="AF18" s="364">
        <f t="shared" si="5"/>
        <v>15.402199999999999</v>
      </c>
      <c r="AG18" s="245" t="s">
        <v>1243</v>
      </c>
      <c r="AH18" s="282" t="s">
        <v>2</v>
      </c>
      <c r="AI18" s="281">
        <v>50</v>
      </c>
      <c r="AJ18" s="281">
        <v>15</v>
      </c>
      <c r="AK18" s="281">
        <v>10</v>
      </c>
      <c r="AL18" s="281" t="s">
        <v>1757</v>
      </c>
    </row>
    <row r="19" spans="1:184" s="284" customFormat="1" ht="15" customHeight="1">
      <c r="A19" s="246">
        <v>110</v>
      </c>
      <c r="B19" s="247">
        <v>43755</v>
      </c>
      <c r="C19" s="330" t="str">
        <f t="shared" si="7"/>
        <v>*PDR1910-0764*</v>
      </c>
      <c r="D19" s="592" t="s">
        <v>2615</v>
      </c>
      <c r="E19" s="246" t="s">
        <v>2611</v>
      </c>
      <c r="F19" s="246"/>
      <c r="G19" s="498" t="s">
        <v>2616</v>
      </c>
      <c r="H19" s="250" t="s">
        <v>1753</v>
      </c>
      <c r="I19" s="248" t="s">
        <v>2617</v>
      </c>
      <c r="J19" s="611">
        <v>500</v>
      </c>
      <c r="K19" s="247">
        <v>22942</v>
      </c>
      <c r="L19" s="250" t="s">
        <v>1258</v>
      </c>
      <c r="M19" s="250" t="s">
        <v>2618</v>
      </c>
      <c r="N19" s="592"/>
      <c r="O19" s="592"/>
      <c r="P19" s="247">
        <v>43756</v>
      </c>
      <c r="Q19" s="593"/>
      <c r="R19" s="247">
        <v>43756</v>
      </c>
      <c r="S19" s="246">
        <v>500</v>
      </c>
      <c r="T19" s="246"/>
      <c r="U19" s="246"/>
      <c r="V19" s="543">
        <v>500</v>
      </c>
      <c r="W19" s="249"/>
      <c r="X19" s="503" t="s">
        <v>1503</v>
      </c>
      <c r="Y19" s="250" t="s">
        <v>81</v>
      </c>
      <c r="Z19" s="592">
        <v>613</v>
      </c>
      <c r="AA19" s="251">
        <v>1819</v>
      </c>
      <c r="AB19" s="354">
        <f t="shared" si="1"/>
        <v>25</v>
      </c>
      <c r="AC19" s="354">
        <f t="shared" si="2"/>
        <v>485.21999999999997</v>
      </c>
      <c r="AD19" s="364">
        <f t="shared" si="3"/>
        <v>16.087</v>
      </c>
      <c r="AE19" s="365">
        <f t="shared" si="4"/>
        <v>16</v>
      </c>
      <c r="AF19" s="364">
        <f t="shared" si="5"/>
        <v>16.052199999999999</v>
      </c>
      <c r="AG19" s="245" t="s">
        <v>1243</v>
      </c>
      <c r="AH19" s="282" t="s">
        <v>2</v>
      </c>
      <c r="AI19" s="281">
        <v>50</v>
      </c>
      <c r="AJ19" s="281">
        <v>15</v>
      </c>
      <c r="AK19" s="281">
        <v>20</v>
      </c>
      <c r="AL19" s="281">
        <v>0</v>
      </c>
    </row>
    <row r="20" spans="1:184" s="284" customFormat="1" ht="15" customHeight="1">
      <c r="A20" s="246">
        <v>120</v>
      </c>
      <c r="B20" s="247">
        <v>43755</v>
      </c>
      <c r="C20" s="330" t="str">
        <f t="shared" si="7"/>
        <v>*PDR1910-0756*</v>
      </c>
      <c r="D20" s="592" t="s">
        <v>2592</v>
      </c>
      <c r="E20" s="246" t="s">
        <v>2593</v>
      </c>
      <c r="F20" s="246"/>
      <c r="G20" s="498" t="s">
        <v>2594</v>
      </c>
      <c r="H20" s="250" t="s">
        <v>1753</v>
      </c>
      <c r="I20" s="248" t="s">
        <v>2595</v>
      </c>
      <c r="J20" s="611">
        <v>500</v>
      </c>
      <c r="K20" s="247">
        <v>22940</v>
      </c>
      <c r="L20" s="250" t="s">
        <v>1258</v>
      </c>
      <c r="M20" s="250" t="s">
        <v>2596</v>
      </c>
      <c r="N20" s="592"/>
      <c r="O20" s="592" t="s">
        <v>1181</v>
      </c>
      <c r="P20" s="592"/>
      <c r="Q20" s="593"/>
      <c r="R20" s="247">
        <v>43756</v>
      </c>
      <c r="S20" s="246">
        <v>500</v>
      </c>
      <c r="T20" s="246"/>
      <c r="U20" s="246"/>
      <c r="V20" s="543">
        <v>500</v>
      </c>
      <c r="W20" s="249"/>
      <c r="X20" s="503" t="s">
        <v>1496</v>
      </c>
      <c r="Y20" s="250" t="s">
        <v>2597</v>
      </c>
      <c r="Z20" s="592">
        <v>654</v>
      </c>
      <c r="AA20" s="251">
        <v>2115</v>
      </c>
      <c r="AB20" s="354">
        <f t="shared" si="1"/>
        <v>25</v>
      </c>
      <c r="AC20" s="354">
        <f t="shared" si="2"/>
        <v>510.21999999999997</v>
      </c>
      <c r="AD20" s="364">
        <f t="shared" si="3"/>
        <v>16.503666666666668</v>
      </c>
      <c r="AE20" s="365">
        <f t="shared" si="4"/>
        <v>16</v>
      </c>
      <c r="AF20" s="364">
        <f t="shared" si="5"/>
        <v>16.302199999999999</v>
      </c>
      <c r="AG20" s="245" t="s">
        <v>1243</v>
      </c>
      <c r="AH20" s="282" t="s">
        <v>2</v>
      </c>
      <c r="AI20" s="281">
        <v>50</v>
      </c>
      <c r="AJ20" s="281">
        <v>15</v>
      </c>
      <c r="AK20" s="281">
        <v>10</v>
      </c>
      <c r="AL20" s="281">
        <v>0</v>
      </c>
    </row>
    <row r="21" spans="1:184" s="284" customFormat="1" ht="15" customHeight="1">
      <c r="A21" s="246">
        <v>130</v>
      </c>
      <c r="B21" s="247">
        <v>43755</v>
      </c>
      <c r="C21" s="330" t="str">
        <f t="shared" si="7"/>
        <v>*PDR1910-0757*</v>
      </c>
      <c r="D21" s="592" t="s">
        <v>2598</v>
      </c>
      <c r="E21" s="246" t="s">
        <v>2593</v>
      </c>
      <c r="F21" s="246"/>
      <c r="G21" s="498" t="s">
        <v>2599</v>
      </c>
      <c r="H21" s="250" t="s">
        <v>1753</v>
      </c>
      <c r="I21" s="248" t="s">
        <v>2600</v>
      </c>
      <c r="J21" s="611">
        <v>2000</v>
      </c>
      <c r="K21" s="247">
        <v>22940</v>
      </c>
      <c r="L21" s="250" t="s">
        <v>1258</v>
      </c>
      <c r="M21" s="250" t="s">
        <v>2601</v>
      </c>
      <c r="N21" s="592"/>
      <c r="O21" s="592" t="s">
        <v>1181</v>
      </c>
      <c r="P21" s="592"/>
      <c r="Q21" s="593"/>
      <c r="R21" s="247">
        <v>43756</v>
      </c>
      <c r="S21" s="246">
        <v>2000</v>
      </c>
      <c r="T21" s="246"/>
      <c r="U21" s="246" t="s">
        <v>2707</v>
      </c>
      <c r="V21" s="839" t="s">
        <v>1852</v>
      </c>
      <c r="W21" s="249"/>
      <c r="X21" s="503" t="s">
        <v>1497</v>
      </c>
      <c r="Y21" s="250" t="s">
        <v>2602</v>
      </c>
      <c r="Z21" s="592">
        <v>270</v>
      </c>
      <c r="AA21" s="251">
        <v>975</v>
      </c>
      <c r="AB21" s="354">
        <f t="shared" si="1"/>
        <v>55</v>
      </c>
      <c r="AC21" s="354">
        <f t="shared" si="2"/>
        <v>565.22</v>
      </c>
      <c r="AD21" s="364">
        <f t="shared" si="3"/>
        <v>17.420333333333332</v>
      </c>
      <c r="AE21" s="365">
        <f t="shared" si="4"/>
        <v>17</v>
      </c>
      <c r="AF21" s="364">
        <f t="shared" si="5"/>
        <v>17.252199999999998</v>
      </c>
      <c r="AG21" s="245" t="s">
        <v>1243</v>
      </c>
      <c r="AH21" s="282" t="s">
        <v>2</v>
      </c>
      <c r="AI21" s="281">
        <v>50</v>
      </c>
      <c r="AJ21" s="281">
        <v>15</v>
      </c>
      <c r="AK21" s="281">
        <v>20</v>
      </c>
      <c r="AL21" s="281">
        <v>0</v>
      </c>
    </row>
    <row r="22" spans="1:184" s="284" customFormat="1" ht="15" customHeight="1">
      <c r="A22" s="246">
        <v>140</v>
      </c>
      <c r="B22" s="247">
        <v>43755</v>
      </c>
      <c r="C22" s="330" t="str">
        <f t="shared" si="7"/>
        <v>*PDR1910-0759*</v>
      </c>
      <c r="D22" s="592" t="s">
        <v>2603</v>
      </c>
      <c r="E22" s="246" t="s">
        <v>2604</v>
      </c>
      <c r="F22" s="246"/>
      <c r="G22" s="498" t="s">
        <v>2605</v>
      </c>
      <c r="H22" s="250" t="s">
        <v>1635</v>
      </c>
      <c r="I22" s="248" t="s">
        <v>2606</v>
      </c>
      <c r="J22" s="611">
        <v>1500</v>
      </c>
      <c r="K22" s="247">
        <v>22941</v>
      </c>
      <c r="L22" s="250" t="s">
        <v>2607</v>
      </c>
      <c r="M22" s="250" t="s">
        <v>2608</v>
      </c>
      <c r="N22" s="592"/>
      <c r="O22" s="592" t="s">
        <v>1181</v>
      </c>
      <c r="P22" s="592"/>
      <c r="Q22" s="593"/>
      <c r="R22" s="247">
        <v>43756</v>
      </c>
      <c r="S22" s="246">
        <v>1500</v>
      </c>
      <c r="T22" s="246"/>
      <c r="U22" s="246" t="s">
        <v>2708</v>
      </c>
      <c r="V22" s="839" t="s">
        <v>1852</v>
      </c>
      <c r="W22" s="249"/>
      <c r="X22" s="503" t="s">
        <v>1497</v>
      </c>
      <c r="Y22" s="250" t="s">
        <v>2609</v>
      </c>
      <c r="Z22" s="592">
        <v>499</v>
      </c>
      <c r="AA22" s="251">
        <v>1407</v>
      </c>
      <c r="AB22" s="354">
        <f t="shared" si="1"/>
        <v>45</v>
      </c>
      <c r="AC22" s="354">
        <f t="shared" si="2"/>
        <v>610.22</v>
      </c>
      <c r="AD22" s="364">
        <f t="shared" si="3"/>
        <v>18.170333333333332</v>
      </c>
      <c r="AE22" s="365">
        <f t="shared" si="4"/>
        <v>18</v>
      </c>
      <c r="AF22" s="364">
        <f t="shared" si="5"/>
        <v>18.1022</v>
      </c>
      <c r="AG22" s="245" t="s">
        <v>1243</v>
      </c>
      <c r="AH22" s="282" t="s">
        <v>2</v>
      </c>
      <c r="AI22" s="281">
        <v>50</v>
      </c>
      <c r="AJ22" s="281">
        <v>15</v>
      </c>
      <c r="AK22" s="281">
        <v>20</v>
      </c>
      <c r="AL22" s="281">
        <v>0</v>
      </c>
    </row>
    <row r="23" spans="1:184" s="284" customFormat="1" ht="15" customHeight="1">
      <c r="A23" s="246">
        <v>150</v>
      </c>
      <c r="B23" s="247">
        <v>43755</v>
      </c>
      <c r="C23" s="330" t="str">
        <f t="shared" si="7"/>
        <v>*PDR1910-0763*</v>
      </c>
      <c r="D23" s="592" t="s">
        <v>2610</v>
      </c>
      <c r="E23" s="246" t="s">
        <v>2611</v>
      </c>
      <c r="F23" s="246"/>
      <c r="G23" s="498" t="s">
        <v>2612</v>
      </c>
      <c r="H23" s="250" t="s">
        <v>1753</v>
      </c>
      <c r="I23" s="248" t="s">
        <v>2613</v>
      </c>
      <c r="J23" s="611">
        <v>500</v>
      </c>
      <c r="K23" s="247">
        <v>43760</v>
      </c>
      <c r="L23" s="250" t="s">
        <v>1258</v>
      </c>
      <c r="M23" s="250" t="s">
        <v>2614</v>
      </c>
      <c r="N23" s="592"/>
      <c r="O23" s="592"/>
      <c r="P23" s="247">
        <v>43756</v>
      </c>
      <c r="Q23" s="593"/>
      <c r="R23" s="247">
        <v>43756</v>
      </c>
      <c r="S23" s="246">
        <v>500</v>
      </c>
      <c r="T23" s="246"/>
      <c r="U23" s="246">
        <v>500</v>
      </c>
      <c r="V23" s="839" t="s">
        <v>1852</v>
      </c>
      <c r="W23" s="249"/>
      <c r="X23" s="503" t="s">
        <v>1503</v>
      </c>
      <c r="Y23" s="250" t="s">
        <v>81</v>
      </c>
      <c r="Z23" s="592">
        <v>571</v>
      </c>
      <c r="AA23" s="251">
        <v>1641</v>
      </c>
      <c r="AB23" s="354">
        <f t="shared" si="1"/>
        <v>25</v>
      </c>
      <c r="AC23" s="354">
        <f t="shared" si="2"/>
        <v>635.22</v>
      </c>
      <c r="AD23" s="364">
        <f t="shared" si="3"/>
        <v>18.587</v>
      </c>
      <c r="AE23" s="365">
        <f t="shared" si="4"/>
        <v>18</v>
      </c>
      <c r="AF23" s="364">
        <f t="shared" si="5"/>
        <v>18.3522</v>
      </c>
      <c r="AG23" s="245" t="s">
        <v>1243</v>
      </c>
      <c r="AH23" s="282" t="s">
        <v>2</v>
      </c>
      <c r="AI23" s="281">
        <v>50</v>
      </c>
      <c r="AJ23" s="281">
        <v>15</v>
      </c>
      <c r="AK23" s="281">
        <v>20</v>
      </c>
      <c r="AL23" s="281">
        <v>0</v>
      </c>
    </row>
    <row r="24" spans="1:184" s="404" customFormat="1" ht="19.5" customHeight="1">
      <c r="A24" s="373"/>
      <c r="B24" s="373"/>
      <c r="C24" s="372"/>
      <c r="D24" s="762"/>
      <c r="E24" s="373"/>
      <c r="F24" s="373"/>
      <c r="G24" s="762"/>
      <c r="H24" s="368"/>
      <c r="I24" s="368"/>
      <c r="J24" s="373"/>
      <c r="K24" s="372"/>
      <c r="L24" s="368" t="s">
        <v>210</v>
      </c>
      <c r="M24" s="377"/>
      <c r="N24" s="762"/>
      <c r="O24" s="762"/>
      <c r="P24" s="368"/>
      <c r="Q24" s="368"/>
      <c r="R24" s="372"/>
      <c r="S24" s="373"/>
      <c r="T24" s="373"/>
      <c r="U24" s="373"/>
      <c r="V24" s="373"/>
      <c r="W24" s="564"/>
      <c r="X24" s="373"/>
      <c r="Y24" s="377"/>
      <c r="Z24" s="806"/>
      <c r="AA24" s="378"/>
      <c r="AB24" s="354">
        <f t="shared" si="1"/>
        <v>60</v>
      </c>
      <c r="AC24" s="354">
        <f t="shared" si="2"/>
        <v>695.22</v>
      </c>
      <c r="AD24" s="364">
        <f t="shared" si="3"/>
        <v>19.587</v>
      </c>
      <c r="AE24" s="365">
        <f t="shared" si="4"/>
        <v>19</v>
      </c>
      <c r="AF24" s="364">
        <f t="shared" si="5"/>
        <v>19.3522</v>
      </c>
      <c r="AG24" s="379"/>
      <c r="AH24" s="401"/>
      <c r="AI24" s="281">
        <v>35</v>
      </c>
      <c r="AJ24" s="281">
        <v>60</v>
      </c>
      <c r="AK24" s="396"/>
      <c r="AL24" s="401"/>
    </row>
    <row r="25" spans="1:184" s="404" customFormat="1">
      <c r="A25" s="373"/>
      <c r="B25" s="373"/>
      <c r="C25" s="372"/>
      <c r="D25" s="380"/>
      <c r="E25" s="380"/>
      <c r="F25" s="380"/>
      <c r="G25" s="380"/>
      <c r="H25" s="381"/>
      <c r="I25" s="381"/>
      <c r="J25" s="373"/>
      <c r="K25" s="372"/>
      <c r="L25" s="381"/>
      <c r="M25" s="381"/>
      <c r="N25" s="381"/>
      <c r="O25" s="402"/>
      <c r="P25" s="383"/>
      <c r="Q25" s="383"/>
      <c r="R25" s="372"/>
      <c r="S25" s="373"/>
      <c r="T25" s="384"/>
      <c r="U25" s="373"/>
      <c r="V25" s="373"/>
      <c r="W25" s="373"/>
      <c r="X25" s="380"/>
      <c r="Y25" s="381"/>
      <c r="Z25" s="385"/>
      <c r="AA25" s="382"/>
      <c r="AB25" s="386"/>
      <c r="AC25" s="386"/>
      <c r="AD25" s="379"/>
      <c r="AE25" s="387"/>
      <c r="AF25" s="379"/>
      <c r="AG25" s="401"/>
      <c r="AH25" s="403"/>
      <c r="AI25" s="396"/>
      <c r="AJ25" s="396"/>
      <c r="AK25" s="396"/>
      <c r="AL25" s="401"/>
    </row>
    <row r="26" spans="1:184" s="404" customFormat="1">
      <c r="A26" s="373"/>
      <c r="B26" s="373"/>
      <c r="C26" s="372"/>
      <c r="D26" s="380"/>
      <c r="E26" s="380"/>
      <c r="F26" s="380"/>
      <c r="G26" s="380"/>
      <c r="H26" s="381"/>
      <c r="I26" s="381"/>
      <c r="J26" s="373"/>
      <c r="K26" s="372"/>
      <c r="L26" s="381"/>
      <c r="M26" s="381"/>
      <c r="N26" s="381"/>
      <c r="O26" s="402"/>
      <c r="P26" s="383"/>
      <c r="Q26" s="383"/>
      <c r="R26" s="372"/>
      <c r="S26" s="373"/>
      <c r="T26" s="384"/>
      <c r="U26" s="373"/>
      <c r="V26" s="373"/>
      <c r="W26" s="373"/>
      <c r="X26" s="380"/>
      <c r="Y26" s="381"/>
      <c r="Z26" s="385"/>
      <c r="AA26" s="382"/>
      <c r="AB26" s="386"/>
      <c r="AC26" s="386"/>
      <c r="AD26" s="379"/>
      <c r="AE26" s="387"/>
      <c r="AF26" s="379"/>
      <c r="AG26" s="401"/>
      <c r="AH26" s="403"/>
      <c r="AI26" s="396"/>
      <c r="AJ26" s="396"/>
      <c r="AK26" s="396"/>
      <c r="AL26" s="401"/>
    </row>
    <row r="27" spans="1:184" s="404" customFormat="1">
      <c r="A27" s="373"/>
      <c r="B27" s="373"/>
      <c r="C27" s="372"/>
      <c r="D27" s="762"/>
      <c r="E27" s="373"/>
      <c r="F27" s="373"/>
      <c r="G27" s="373"/>
      <c r="H27" s="368"/>
      <c r="I27" s="368"/>
      <c r="J27" s="373">
        <f>SUM(J7:J26)</f>
        <v>18657</v>
      </c>
      <c r="K27" s="372"/>
      <c r="L27" s="368"/>
      <c r="M27" s="762"/>
      <c r="N27" s="368"/>
      <c r="O27" s="762"/>
      <c r="P27" s="368"/>
      <c r="Q27" s="368"/>
      <c r="R27" s="372"/>
      <c r="S27" s="373">
        <f>SUM(S7:S26)</f>
        <v>18761</v>
      </c>
      <c r="T27" s="373"/>
      <c r="U27" s="373"/>
      <c r="V27" s="373"/>
      <c r="W27" s="373"/>
      <c r="X27" s="373"/>
      <c r="Y27" s="377"/>
      <c r="Z27" s="762"/>
      <c r="AA27" s="378"/>
      <c r="AB27" s="386">
        <f>SUM(AB7:AB26)</f>
        <v>695.22</v>
      </c>
      <c r="AC27" s="386"/>
      <c r="AD27" s="379"/>
      <c r="AE27" s="387"/>
      <c r="AF27" s="386">
        <f>AB27/60</f>
        <v>11.587</v>
      </c>
      <c r="AG27" s="379"/>
      <c r="AH27" s="405"/>
      <c r="AI27" s="426"/>
      <c r="AJ27" s="402"/>
      <c r="AK27" s="402"/>
      <c r="AL27" s="389"/>
      <c r="GB27" s="470"/>
    </row>
    <row r="28" spans="1:184">
      <c r="A28" s="761"/>
      <c r="B28" s="761"/>
      <c r="L28" s="471"/>
      <c r="M28" s="391"/>
      <c r="N28" s="391"/>
      <c r="O28" s="391"/>
      <c r="P28" s="391"/>
      <c r="Q28" s="391"/>
      <c r="R28" s="391"/>
      <c r="S28" s="391"/>
      <c r="T28" s="391"/>
      <c r="U28" s="391"/>
      <c r="V28" s="391"/>
      <c r="W28" s="391"/>
      <c r="Y28" s="761"/>
      <c r="Z28" s="761"/>
      <c r="AA28" s="761"/>
      <c r="AJ28" s="346"/>
      <c r="AK28" s="427"/>
    </row>
    <row r="29" spans="1:184">
      <c r="S29" s="346"/>
      <c r="T29" s="346"/>
      <c r="U29" s="346"/>
      <c r="V29" s="472"/>
      <c r="W29" s="472"/>
      <c r="Z29" s="640" t="s">
        <v>1645</v>
      </c>
      <c r="AJ29" s="346"/>
      <c r="AK29" s="427"/>
    </row>
    <row r="30" spans="1:184">
      <c r="I30" s="431" t="s">
        <v>455</v>
      </c>
      <c r="R30" s="431" t="s">
        <v>457</v>
      </c>
      <c r="AJ30" s="346"/>
      <c r="AK30" s="427"/>
      <c r="AM30" s="346"/>
      <c r="AN30" s="346"/>
    </row>
    <row r="31" spans="1:184" s="761" customFormat="1">
      <c r="I31" s="906"/>
      <c r="J31" s="906"/>
      <c r="R31" s="906" t="s">
        <v>61</v>
      </c>
      <c r="S31" s="906"/>
      <c r="T31" s="906"/>
      <c r="U31" s="906"/>
      <c r="V31" s="906"/>
      <c r="W31" s="906"/>
      <c r="X31" s="906"/>
      <c r="Y31" s="473"/>
      <c r="Z31" s="473"/>
      <c r="AA31" s="473"/>
      <c r="AH31" s="447"/>
      <c r="AJ31" s="441"/>
      <c r="AK31" s="427"/>
      <c r="AL31" s="441"/>
      <c r="AM31" s="441"/>
    </row>
    <row r="32" spans="1:184">
      <c r="A32" s="431"/>
      <c r="B32" s="431"/>
      <c r="C32" s="431"/>
      <c r="I32" s="431" t="s">
        <v>456</v>
      </c>
      <c r="M32" s="431"/>
      <c r="T32" s="431"/>
      <c r="AJ32" s="346"/>
      <c r="AK32" s="427"/>
      <c r="AM32" s="346"/>
      <c r="AN32" s="346"/>
    </row>
    <row r="33" spans="34:37">
      <c r="AJ33" s="346"/>
      <c r="AK33" s="427"/>
    </row>
    <row r="34" spans="34:37">
      <c r="AJ34" s="346"/>
      <c r="AK34" s="427"/>
    </row>
    <row r="35" spans="34:37">
      <c r="AJ35" s="346"/>
      <c r="AK35" s="427"/>
    </row>
    <row r="36" spans="34:37">
      <c r="AJ36" s="346"/>
      <c r="AK36" s="427"/>
    </row>
    <row r="40" spans="34:37">
      <c r="AK40" s="761"/>
    </row>
    <row r="41" spans="34:37">
      <c r="AH41" s="388"/>
    </row>
    <row r="42" spans="34:37">
      <c r="AH42" s="388"/>
    </row>
    <row r="43" spans="34:37">
      <c r="AH43" s="388"/>
    </row>
    <row r="44" spans="34:37">
      <c r="AH44" s="388"/>
    </row>
    <row r="45" spans="34:37">
      <c r="AH45" s="388"/>
    </row>
    <row r="46" spans="34:37">
      <c r="AH46" s="388"/>
    </row>
  </sheetData>
  <mergeCells count="8">
    <mergeCell ref="AL5:AL7"/>
    <mergeCell ref="I31:J31"/>
    <mergeCell ref="R31:X31"/>
    <mergeCell ref="A2:AA2"/>
    <mergeCell ref="H4:H5"/>
    <mergeCell ref="I4:I5"/>
    <mergeCell ref="O4:Q4"/>
    <mergeCell ref="Z4:AA4"/>
  </mergeCells>
  <conditionalFormatting sqref="AY25:AZ26 BH25:BH26 AP25:AS26 AA25:AA26 AG25:AG26">
    <cfRule type="duplicateValues" dxfId="518" priority="54" stopIfTrue="1"/>
  </conditionalFormatting>
  <conditionalFormatting sqref="AY25:AZ26 BH25:BH26 AP25:AS26 AA25:AA26 AG25:AG26">
    <cfRule type="duplicateValues" dxfId="517" priority="52" stopIfTrue="1"/>
    <cfRule type="duplicateValues" dxfId="516" priority="53" stopIfTrue="1"/>
  </conditionalFormatting>
  <conditionalFormatting sqref="BI25:BI26">
    <cfRule type="duplicateValues" dxfId="515" priority="51" stopIfTrue="1"/>
  </conditionalFormatting>
  <conditionalFormatting sqref="BI25:BI26">
    <cfRule type="duplicateValues" dxfId="514" priority="49" stopIfTrue="1"/>
    <cfRule type="duplicateValues" dxfId="513" priority="50" stopIfTrue="1"/>
  </conditionalFormatting>
  <conditionalFormatting sqref="D24">
    <cfRule type="duplicateValues" dxfId="512" priority="48" stopIfTrue="1"/>
  </conditionalFormatting>
  <conditionalFormatting sqref="D24">
    <cfRule type="duplicateValues" dxfId="511" priority="46" stopIfTrue="1"/>
    <cfRule type="duplicateValues" dxfId="510" priority="47" stopIfTrue="1"/>
  </conditionalFormatting>
  <conditionalFormatting sqref="D16:D17">
    <cfRule type="duplicateValues" dxfId="509" priority="43" stopIfTrue="1"/>
  </conditionalFormatting>
  <conditionalFormatting sqref="D16:D17">
    <cfRule type="duplicateValues" dxfId="508" priority="44" stopIfTrue="1"/>
    <cfRule type="duplicateValues" dxfId="507" priority="45" stopIfTrue="1"/>
  </conditionalFormatting>
  <conditionalFormatting sqref="D10">
    <cfRule type="duplicateValues" dxfId="506" priority="34" stopIfTrue="1"/>
  </conditionalFormatting>
  <conditionalFormatting sqref="D10">
    <cfRule type="duplicateValues" dxfId="505" priority="35" stopIfTrue="1"/>
    <cfRule type="duplicateValues" dxfId="504" priority="36" stopIfTrue="1"/>
  </conditionalFormatting>
  <conditionalFormatting sqref="D15">
    <cfRule type="duplicateValues" dxfId="503" priority="31" stopIfTrue="1"/>
  </conditionalFormatting>
  <conditionalFormatting sqref="D15">
    <cfRule type="duplicateValues" dxfId="502" priority="32" stopIfTrue="1"/>
    <cfRule type="duplicateValues" dxfId="501" priority="33" stopIfTrue="1"/>
  </conditionalFormatting>
  <conditionalFormatting sqref="D18">
    <cfRule type="duplicateValues" dxfId="500" priority="28" stopIfTrue="1"/>
  </conditionalFormatting>
  <conditionalFormatting sqref="D18">
    <cfRule type="duplicateValues" dxfId="499" priority="29" stopIfTrue="1"/>
    <cfRule type="duplicateValues" dxfId="498" priority="30" stopIfTrue="1"/>
  </conditionalFormatting>
  <conditionalFormatting sqref="D9">
    <cfRule type="duplicateValues" dxfId="497" priority="24" stopIfTrue="1"/>
  </conditionalFormatting>
  <conditionalFormatting sqref="D9">
    <cfRule type="duplicateValues" dxfId="496" priority="22" stopIfTrue="1"/>
    <cfRule type="duplicateValues" dxfId="495" priority="23" stopIfTrue="1"/>
  </conditionalFormatting>
  <conditionalFormatting sqref="D13">
    <cfRule type="duplicateValues" dxfId="494" priority="19" stopIfTrue="1"/>
  </conditionalFormatting>
  <conditionalFormatting sqref="D13">
    <cfRule type="duplicateValues" dxfId="493" priority="20" stopIfTrue="1"/>
    <cfRule type="duplicateValues" dxfId="492" priority="21" stopIfTrue="1"/>
  </conditionalFormatting>
  <conditionalFormatting sqref="D14">
    <cfRule type="duplicateValues" dxfId="491" priority="16" stopIfTrue="1"/>
  </conditionalFormatting>
  <conditionalFormatting sqref="D14">
    <cfRule type="duplicateValues" dxfId="490" priority="17" stopIfTrue="1"/>
    <cfRule type="duplicateValues" dxfId="489" priority="18" stopIfTrue="1"/>
  </conditionalFormatting>
  <conditionalFormatting sqref="D12">
    <cfRule type="duplicateValues" dxfId="488" priority="13" stopIfTrue="1"/>
  </conditionalFormatting>
  <conditionalFormatting sqref="D12">
    <cfRule type="duplicateValues" dxfId="487" priority="14" stopIfTrue="1"/>
    <cfRule type="duplicateValues" dxfId="486" priority="15" stopIfTrue="1"/>
  </conditionalFormatting>
  <conditionalFormatting sqref="D19:D23 D11">
    <cfRule type="duplicateValues" dxfId="485" priority="77144" stopIfTrue="1"/>
  </conditionalFormatting>
  <conditionalFormatting sqref="D19:D23 D11">
    <cfRule type="duplicateValues" dxfId="484" priority="77146" stopIfTrue="1"/>
    <cfRule type="duplicateValues" dxfId="483" priority="77147" stopIfTrue="1"/>
  </conditionalFormatting>
  <conditionalFormatting sqref="D8">
    <cfRule type="duplicateValues" dxfId="482" priority="10" stopIfTrue="1"/>
  </conditionalFormatting>
  <conditionalFormatting sqref="D8">
    <cfRule type="duplicateValues" dxfId="481" priority="11" stopIfTrue="1"/>
    <cfRule type="duplicateValues" dxfId="480" priority="12" stopIfTrue="1"/>
  </conditionalFormatting>
  <printOptions horizontalCentered="1"/>
  <pageMargins left="0" right="0" top="0" bottom="0" header="0.31496062992125984" footer="0.31496062992125984"/>
  <pageSetup paperSize="120" scale="70" orientation="landscape" r:id="rId1"/>
  <colBreaks count="1" manualBreakCount="1">
    <brk id="38" max="1048575" man="1"/>
  </colBreaks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35"/>
  <sheetViews>
    <sheetView zoomScale="110" zoomScaleNormal="110" workbookViewId="0">
      <selection activeCell="AB8" sqref="AB8:AB12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2" style="388" customWidth="1"/>
    <col min="10" max="10" width="5.85546875" style="388" customWidth="1"/>
    <col min="11" max="11" width="6.5703125" style="388" customWidth="1"/>
    <col min="12" max="12" width="27.140625" style="388" customWidth="1"/>
    <col min="13" max="13" width="11.140625" style="388" customWidth="1"/>
    <col min="14" max="14" width="6.7109375" style="388" customWidth="1"/>
    <col min="15" max="15" width="3.42578125" style="388" customWidth="1"/>
    <col min="16" max="16" width="8.2851562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11.85546875" style="388" customWidth="1"/>
    <col min="23" max="23" width="4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8.710937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2498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758" t="s">
        <v>1238</v>
      </c>
      <c r="F4" s="758"/>
      <c r="G4" s="758"/>
      <c r="H4" s="909" t="s">
        <v>15</v>
      </c>
      <c r="I4" s="903" t="s">
        <v>16</v>
      </c>
      <c r="J4" s="346" t="s">
        <v>17</v>
      </c>
      <c r="K4" s="347" t="s">
        <v>18</v>
      </c>
      <c r="L4" s="762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759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762" t="s">
        <v>30</v>
      </c>
      <c r="P5" s="762" t="s">
        <v>31</v>
      </c>
      <c r="Q5" s="762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763" t="s">
        <v>34</v>
      </c>
      <c r="Z5" s="763" t="s">
        <v>42</v>
      </c>
      <c r="AA5" s="763" t="s">
        <v>43</v>
      </c>
      <c r="AB5" s="350" t="s">
        <v>49</v>
      </c>
      <c r="AC5" s="451"/>
      <c r="AD5" s="451"/>
      <c r="AE5" s="452"/>
      <c r="AF5" s="464"/>
      <c r="AG5" s="760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760"/>
      <c r="AH6" s="394"/>
      <c r="AJ6" s="762"/>
      <c r="AK6" s="466"/>
      <c r="AL6" s="904"/>
    </row>
    <row r="7" spans="1:184" s="404" customFormat="1" ht="12" customHeight="1" thickTop="1">
      <c r="A7" s="359"/>
      <c r="B7" s="359"/>
      <c r="C7" s="360"/>
      <c r="D7" s="758"/>
      <c r="E7" s="359"/>
      <c r="F7" s="359"/>
      <c r="G7" s="359"/>
      <c r="H7" s="361"/>
      <c r="I7" s="361"/>
      <c r="J7" s="359"/>
      <c r="K7" s="360"/>
      <c r="L7" s="361" t="s">
        <v>1</v>
      </c>
      <c r="M7" s="758"/>
      <c r="N7" s="361"/>
      <c r="O7" s="758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758"/>
      <c r="AA7" s="363"/>
      <c r="AB7" s="354">
        <f>S7/AI7+AJ7</f>
        <v>0</v>
      </c>
      <c r="AC7" s="354">
        <f>AB7+AC6</f>
        <v>0</v>
      </c>
      <c r="AD7" s="364">
        <f>(16+(AC7/60))</f>
        <v>16</v>
      </c>
      <c r="AE7" s="365">
        <f>FLOOR(AD7,1)</f>
        <v>16</v>
      </c>
      <c r="AF7" s="364">
        <f>(AE7+((AD7-AE7)*60*0.01))</f>
        <v>16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284" customFormat="1" ht="15" customHeight="1">
      <c r="A8" s="246" t="s">
        <v>66</v>
      </c>
      <c r="B8" s="247">
        <v>43753</v>
      </c>
      <c r="C8" s="330" t="str">
        <f t="shared" ref="C8:C12" si="0">"*"&amp;D8&amp;"*"</f>
        <v>*PDW1910-0118*</v>
      </c>
      <c r="D8" s="592" t="s">
        <v>2538</v>
      </c>
      <c r="E8" s="246" t="s">
        <v>2539</v>
      </c>
      <c r="F8" s="246"/>
      <c r="G8" s="498" t="s">
        <v>2035</v>
      </c>
      <c r="H8" s="250" t="s">
        <v>1862</v>
      </c>
      <c r="I8" s="248" t="s">
        <v>2036</v>
      </c>
      <c r="J8" s="611">
        <v>4</v>
      </c>
      <c r="K8" s="247">
        <v>22937</v>
      </c>
      <c r="L8" s="250" t="s">
        <v>1258</v>
      </c>
      <c r="M8" s="250" t="s">
        <v>2037</v>
      </c>
      <c r="N8" s="592"/>
      <c r="O8" s="592" t="s">
        <v>1181</v>
      </c>
      <c r="P8" s="592"/>
      <c r="Q8" s="593"/>
      <c r="R8" s="247">
        <v>43755</v>
      </c>
      <c r="S8" s="246">
        <v>6</v>
      </c>
      <c r="T8" s="246"/>
      <c r="U8" s="246">
        <v>6</v>
      </c>
      <c r="V8" s="543">
        <v>4</v>
      </c>
      <c r="W8" s="249"/>
      <c r="X8" s="503" t="s">
        <v>1497</v>
      </c>
      <c r="Y8" s="250" t="s">
        <v>1901</v>
      </c>
      <c r="Z8" s="592">
        <v>455</v>
      </c>
      <c r="AA8" s="251">
        <v>1973</v>
      </c>
      <c r="AB8" s="354">
        <f t="shared" ref="AB8:AB12" si="1">S8/AI8+AJ8</f>
        <v>15.12</v>
      </c>
      <c r="AC8" s="354">
        <f t="shared" ref="AC8:AC12" si="2">AB8+AC7</f>
        <v>15.12</v>
      </c>
      <c r="AD8" s="364">
        <f t="shared" ref="AD8:AD12" si="3">(16+(AC8/60))</f>
        <v>16.251999999999999</v>
      </c>
      <c r="AE8" s="365">
        <f t="shared" ref="AE8:AE12" si="4">FLOOR(AD8,1)</f>
        <v>16</v>
      </c>
      <c r="AF8" s="364">
        <f t="shared" ref="AF8:AF12" si="5">(AE8+((AD8-AE8)*60*0.01))</f>
        <v>16.151199999999999</v>
      </c>
      <c r="AG8" s="245" t="s">
        <v>1243</v>
      </c>
      <c r="AH8" s="282" t="s">
        <v>2</v>
      </c>
      <c r="AI8" s="281">
        <v>50</v>
      </c>
      <c r="AJ8" s="281">
        <v>15</v>
      </c>
      <c r="AK8" s="281">
        <v>20</v>
      </c>
      <c r="AL8" s="724" t="s">
        <v>2540</v>
      </c>
    </row>
    <row r="9" spans="1:184" s="284" customFormat="1" ht="15" customHeight="1">
      <c r="A9" s="246" t="s">
        <v>66</v>
      </c>
      <c r="B9" s="247">
        <v>43748</v>
      </c>
      <c r="C9" s="330" t="str">
        <f t="shared" si="0"/>
        <v>*PDW1910-0122*</v>
      </c>
      <c r="D9" s="592" t="s">
        <v>2561</v>
      </c>
      <c r="E9" s="246" t="s">
        <v>2464</v>
      </c>
      <c r="F9" s="246"/>
      <c r="G9" s="498" t="s">
        <v>2465</v>
      </c>
      <c r="H9" s="250" t="s">
        <v>1241</v>
      </c>
      <c r="I9" s="248" t="s">
        <v>2466</v>
      </c>
      <c r="J9" s="611">
        <v>20</v>
      </c>
      <c r="K9" s="247">
        <v>43757</v>
      </c>
      <c r="L9" s="250" t="s">
        <v>1394</v>
      </c>
      <c r="M9" s="250" t="s">
        <v>2467</v>
      </c>
      <c r="N9" s="592"/>
      <c r="O9" s="592" t="s">
        <v>1181</v>
      </c>
      <c r="P9" s="592" t="s">
        <v>2638</v>
      </c>
      <c r="Q9" s="593"/>
      <c r="R9" s="247" t="s">
        <v>2495</v>
      </c>
      <c r="S9" s="246">
        <v>30</v>
      </c>
      <c r="T9" s="246"/>
      <c r="U9" s="373">
        <v>30</v>
      </c>
      <c r="V9" s="543">
        <v>20</v>
      </c>
      <c r="W9" s="249"/>
      <c r="X9" s="503" t="s">
        <v>1503</v>
      </c>
      <c r="Y9" s="250" t="s">
        <v>1434</v>
      </c>
      <c r="Z9" s="592">
        <v>661</v>
      </c>
      <c r="AA9" s="251">
        <v>1959</v>
      </c>
      <c r="AB9" s="354">
        <f t="shared" si="1"/>
        <v>15.6</v>
      </c>
      <c r="AC9" s="354">
        <f t="shared" si="2"/>
        <v>30.72</v>
      </c>
      <c r="AD9" s="364">
        <f t="shared" si="3"/>
        <v>16.512</v>
      </c>
      <c r="AE9" s="365">
        <f t="shared" si="4"/>
        <v>16</v>
      </c>
      <c r="AF9" s="364">
        <f t="shared" si="5"/>
        <v>16.307200000000002</v>
      </c>
      <c r="AG9" s="245" t="s">
        <v>1243</v>
      </c>
      <c r="AH9" s="282" t="s">
        <v>2</v>
      </c>
      <c r="AI9" s="281">
        <v>50</v>
      </c>
      <c r="AJ9" s="281">
        <v>15</v>
      </c>
      <c r="AK9" s="281">
        <v>20</v>
      </c>
      <c r="AL9" s="281">
        <v>0</v>
      </c>
    </row>
    <row r="10" spans="1:184" s="284" customFormat="1" ht="15" customHeight="1">
      <c r="A10" s="246" t="s">
        <v>1199</v>
      </c>
      <c r="B10" s="247">
        <v>43755</v>
      </c>
      <c r="C10" s="330" t="str">
        <f t="shared" si="0"/>
        <v>*PDR1910-0757*</v>
      </c>
      <c r="D10" s="592" t="s">
        <v>2598</v>
      </c>
      <c r="E10" s="246" t="s">
        <v>2593</v>
      </c>
      <c r="F10" s="246"/>
      <c r="G10" s="498" t="s">
        <v>2599</v>
      </c>
      <c r="H10" s="250" t="s">
        <v>1753</v>
      </c>
      <c r="I10" s="248" t="s">
        <v>2600</v>
      </c>
      <c r="J10" s="611">
        <v>2000</v>
      </c>
      <c r="K10" s="247">
        <v>22940</v>
      </c>
      <c r="L10" s="250" t="s">
        <v>1258</v>
      </c>
      <c r="M10" s="250" t="s">
        <v>2601</v>
      </c>
      <c r="N10" s="592"/>
      <c r="O10" s="592" t="s">
        <v>1181</v>
      </c>
      <c r="P10" s="592"/>
      <c r="Q10" s="593"/>
      <c r="R10" s="247">
        <v>43756</v>
      </c>
      <c r="S10" s="246">
        <v>2000</v>
      </c>
      <c r="T10" s="246"/>
      <c r="U10" s="246" t="s">
        <v>2707</v>
      </c>
      <c r="V10" s="688" t="s">
        <v>2780</v>
      </c>
      <c r="W10" s="249"/>
      <c r="X10" s="503" t="s">
        <v>1497</v>
      </c>
      <c r="Y10" s="250" t="s">
        <v>2602</v>
      </c>
      <c r="Z10" s="592">
        <v>270</v>
      </c>
      <c r="AA10" s="251">
        <v>975</v>
      </c>
      <c r="AB10" s="354">
        <f t="shared" si="1"/>
        <v>55</v>
      </c>
      <c r="AC10" s="354">
        <f t="shared" si="2"/>
        <v>85.72</v>
      </c>
      <c r="AD10" s="364">
        <f t="shared" si="3"/>
        <v>17.428666666666668</v>
      </c>
      <c r="AE10" s="365">
        <f t="shared" si="4"/>
        <v>17</v>
      </c>
      <c r="AF10" s="364">
        <f t="shared" si="5"/>
        <v>17.257200000000001</v>
      </c>
      <c r="AG10" s="245" t="s">
        <v>1243</v>
      </c>
      <c r="AH10" s="282" t="s">
        <v>2</v>
      </c>
      <c r="AI10" s="281">
        <v>50</v>
      </c>
      <c r="AJ10" s="281">
        <v>15</v>
      </c>
      <c r="AK10" s="281">
        <v>20</v>
      </c>
      <c r="AL10" s="281">
        <v>0</v>
      </c>
    </row>
    <row r="11" spans="1:184" s="284" customFormat="1" ht="15" customHeight="1">
      <c r="A11" s="246" t="s">
        <v>1199</v>
      </c>
      <c r="B11" s="247">
        <v>43755</v>
      </c>
      <c r="C11" s="330" t="str">
        <f t="shared" si="0"/>
        <v>*PDR1910-0759*</v>
      </c>
      <c r="D11" s="592" t="s">
        <v>2603</v>
      </c>
      <c r="E11" s="246" t="s">
        <v>2604</v>
      </c>
      <c r="F11" s="246"/>
      <c r="G11" s="498" t="s">
        <v>2605</v>
      </c>
      <c r="H11" s="250" t="s">
        <v>1635</v>
      </c>
      <c r="I11" s="248" t="s">
        <v>2606</v>
      </c>
      <c r="J11" s="611">
        <v>1500</v>
      </c>
      <c r="K11" s="247">
        <v>22941</v>
      </c>
      <c r="L11" s="250" t="s">
        <v>2607</v>
      </c>
      <c r="M11" s="250" t="s">
        <v>2608</v>
      </c>
      <c r="N11" s="592"/>
      <c r="O11" s="592" t="s">
        <v>1181</v>
      </c>
      <c r="P11" s="592"/>
      <c r="Q11" s="593"/>
      <c r="R11" s="247">
        <v>43756</v>
      </c>
      <c r="S11" s="246">
        <v>1500</v>
      </c>
      <c r="T11" s="246"/>
      <c r="U11" s="246" t="s">
        <v>2708</v>
      </c>
      <c r="V11" s="543">
        <v>1500</v>
      </c>
      <c r="W11" s="249"/>
      <c r="X11" s="503" t="s">
        <v>1497</v>
      </c>
      <c r="Y11" s="250" t="s">
        <v>2609</v>
      </c>
      <c r="Z11" s="592">
        <v>499</v>
      </c>
      <c r="AA11" s="251">
        <v>1407</v>
      </c>
      <c r="AB11" s="354">
        <f t="shared" si="1"/>
        <v>45</v>
      </c>
      <c r="AC11" s="354">
        <f t="shared" si="2"/>
        <v>130.72</v>
      </c>
      <c r="AD11" s="364">
        <f t="shared" si="3"/>
        <v>18.178666666666665</v>
      </c>
      <c r="AE11" s="365">
        <f t="shared" si="4"/>
        <v>18</v>
      </c>
      <c r="AF11" s="364">
        <f t="shared" si="5"/>
        <v>18.107199999999999</v>
      </c>
      <c r="AG11" s="245" t="s">
        <v>1243</v>
      </c>
      <c r="AH11" s="282" t="s">
        <v>2</v>
      </c>
      <c r="AI11" s="281">
        <v>50</v>
      </c>
      <c r="AJ11" s="281">
        <v>15</v>
      </c>
      <c r="AK11" s="281">
        <v>20</v>
      </c>
      <c r="AL11" s="281">
        <v>0</v>
      </c>
    </row>
    <row r="12" spans="1:184" s="284" customFormat="1" ht="15" customHeight="1">
      <c r="A12" s="246" t="s">
        <v>1199</v>
      </c>
      <c r="B12" s="247">
        <v>43755</v>
      </c>
      <c r="C12" s="330" t="str">
        <f t="shared" si="0"/>
        <v>*PDR1910-0763*</v>
      </c>
      <c r="D12" s="592" t="s">
        <v>2610</v>
      </c>
      <c r="E12" s="246" t="s">
        <v>2611</v>
      </c>
      <c r="F12" s="246"/>
      <c r="G12" s="498" t="s">
        <v>2612</v>
      </c>
      <c r="H12" s="250" t="s">
        <v>1753</v>
      </c>
      <c r="I12" s="248" t="s">
        <v>2613</v>
      </c>
      <c r="J12" s="611">
        <v>500</v>
      </c>
      <c r="K12" s="247">
        <v>43760</v>
      </c>
      <c r="L12" s="250" t="s">
        <v>1258</v>
      </c>
      <c r="M12" s="250" t="s">
        <v>2614</v>
      </c>
      <c r="N12" s="592"/>
      <c r="O12" s="592"/>
      <c r="P12" s="247">
        <v>43756</v>
      </c>
      <c r="Q12" s="593"/>
      <c r="R12" s="247">
        <v>43756</v>
      </c>
      <c r="S12" s="246">
        <v>500</v>
      </c>
      <c r="T12" s="246"/>
      <c r="U12" s="246">
        <v>500</v>
      </c>
      <c r="V12" s="543">
        <v>500</v>
      </c>
      <c r="W12" s="249"/>
      <c r="X12" s="503" t="s">
        <v>1503</v>
      </c>
      <c r="Y12" s="250" t="s">
        <v>81</v>
      </c>
      <c r="Z12" s="592">
        <v>571</v>
      </c>
      <c r="AA12" s="251">
        <v>1641</v>
      </c>
      <c r="AB12" s="354">
        <f t="shared" si="1"/>
        <v>25</v>
      </c>
      <c r="AC12" s="354">
        <f t="shared" si="2"/>
        <v>155.72</v>
      </c>
      <c r="AD12" s="364">
        <f t="shared" si="3"/>
        <v>18.595333333333333</v>
      </c>
      <c r="AE12" s="365">
        <f t="shared" si="4"/>
        <v>18</v>
      </c>
      <c r="AF12" s="364">
        <f t="shared" si="5"/>
        <v>18.357199999999999</v>
      </c>
      <c r="AG12" s="245" t="s">
        <v>1243</v>
      </c>
      <c r="AH12" s="282" t="s">
        <v>2</v>
      </c>
      <c r="AI12" s="281">
        <v>50</v>
      </c>
      <c r="AJ12" s="281">
        <v>15</v>
      </c>
      <c r="AK12" s="281">
        <v>20</v>
      </c>
      <c r="AL12" s="281">
        <v>0</v>
      </c>
    </row>
    <row r="13" spans="1:184" s="404" customFormat="1" ht="19.5" customHeight="1">
      <c r="A13" s="373"/>
      <c r="B13" s="373"/>
      <c r="C13" s="372"/>
      <c r="D13" s="762"/>
      <c r="E13" s="373"/>
      <c r="F13" s="373"/>
      <c r="G13" s="762"/>
      <c r="H13" s="368"/>
      <c r="I13" s="368"/>
      <c r="J13" s="373"/>
      <c r="K13" s="372"/>
      <c r="L13" s="368"/>
      <c r="M13" s="377"/>
      <c r="N13" s="762"/>
      <c r="O13" s="762"/>
      <c r="P13" s="368"/>
      <c r="Q13" s="368"/>
      <c r="R13" s="372"/>
      <c r="S13" s="373"/>
      <c r="T13" s="373"/>
      <c r="U13" s="373"/>
      <c r="V13" s="373"/>
      <c r="W13" s="564"/>
      <c r="X13" s="373"/>
      <c r="Y13" s="377"/>
      <c r="Z13" s="762"/>
      <c r="AA13" s="378"/>
      <c r="AB13" s="354"/>
      <c r="AC13" s="354"/>
      <c r="AD13" s="364"/>
      <c r="AE13" s="365"/>
      <c r="AF13" s="364"/>
      <c r="AG13" s="379"/>
      <c r="AH13" s="401"/>
      <c r="AI13" s="281"/>
      <c r="AJ13" s="281"/>
      <c r="AK13" s="396"/>
      <c r="AL13" s="401"/>
    </row>
    <row r="14" spans="1:184" s="404" customFormat="1" ht="26.25">
      <c r="A14" s="373"/>
      <c r="B14" s="373"/>
      <c r="C14" s="372"/>
      <c r="D14" s="380"/>
      <c r="E14" s="380"/>
      <c r="F14" s="380"/>
      <c r="G14" s="380"/>
      <c r="H14" s="381"/>
      <c r="I14" s="381"/>
      <c r="J14" s="373"/>
      <c r="K14" s="372"/>
      <c r="L14" s="775" t="s">
        <v>2694</v>
      </c>
      <c r="M14" s="381"/>
      <c r="N14" s="381"/>
      <c r="O14" s="402"/>
      <c r="P14" s="383"/>
      <c r="Q14" s="383"/>
      <c r="R14" s="372"/>
      <c r="S14" s="373"/>
      <c r="T14" s="384"/>
      <c r="U14" s="373"/>
      <c r="V14" s="373"/>
      <c r="W14" s="373"/>
      <c r="X14" s="380"/>
      <c r="Y14" s="381"/>
      <c r="Z14" s="385"/>
      <c r="AA14" s="382"/>
      <c r="AB14" s="386"/>
      <c r="AC14" s="386"/>
      <c r="AD14" s="379"/>
      <c r="AE14" s="387"/>
      <c r="AF14" s="379"/>
      <c r="AG14" s="401"/>
      <c r="AH14" s="403"/>
      <c r="AI14" s="396"/>
      <c r="AJ14" s="396"/>
      <c r="AK14" s="396"/>
      <c r="AL14" s="401"/>
    </row>
    <row r="15" spans="1:184" s="404" customFormat="1">
      <c r="A15" s="373"/>
      <c r="B15" s="373"/>
      <c r="C15" s="372"/>
      <c r="D15" s="380"/>
      <c r="E15" s="380"/>
      <c r="F15" s="380"/>
      <c r="G15" s="380"/>
      <c r="H15" s="381"/>
      <c r="I15" s="381"/>
      <c r="J15" s="373"/>
      <c r="K15" s="372"/>
      <c r="L15" s="381"/>
      <c r="M15" s="381"/>
      <c r="N15" s="381"/>
      <c r="O15" s="402"/>
      <c r="P15" s="383"/>
      <c r="Q15" s="383"/>
      <c r="R15" s="372"/>
      <c r="S15" s="373"/>
      <c r="T15" s="384"/>
      <c r="U15" s="373"/>
      <c r="V15" s="373"/>
      <c r="W15" s="373"/>
      <c r="X15" s="380"/>
      <c r="Y15" s="381"/>
      <c r="Z15" s="385"/>
      <c r="AA15" s="382"/>
      <c r="AB15" s="386"/>
      <c r="AC15" s="386"/>
      <c r="AD15" s="379"/>
      <c r="AE15" s="387"/>
      <c r="AF15" s="379"/>
      <c r="AG15" s="401"/>
      <c r="AH15" s="403"/>
      <c r="AI15" s="396"/>
      <c r="AJ15" s="396"/>
      <c r="AK15" s="396"/>
      <c r="AL15" s="401"/>
    </row>
    <row r="16" spans="1:184" s="404" customFormat="1">
      <c r="A16" s="373"/>
      <c r="B16" s="373"/>
      <c r="C16" s="372"/>
      <c r="D16" s="762"/>
      <c r="E16" s="373"/>
      <c r="F16" s="373"/>
      <c r="G16" s="373"/>
      <c r="H16" s="368"/>
      <c r="I16" s="368"/>
      <c r="J16" s="373">
        <f>SUM(J7:J15)</f>
        <v>4024</v>
      </c>
      <c r="K16" s="372"/>
      <c r="L16" s="368"/>
      <c r="M16" s="762"/>
      <c r="N16" s="368"/>
      <c r="O16" s="762"/>
      <c r="P16" s="368"/>
      <c r="Q16" s="368"/>
      <c r="R16" s="372"/>
      <c r="S16" s="373">
        <f>SUM(S8:S15)</f>
        <v>4036</v>
      </c>
      <c r="T16" s="373"/>
      <c r="U16" s="373"/>
      <c r="V16" s="373"/>
      <c r="W16" s="373"/>
      <c r="X16" s="373"/>
      <c r="Y16" s="377"/>
      <c r="Z16" s="762"/>
      <c r="AA16" s="378"/>
      <c r="AB16" s="386">
        <f>SUM(AB7:AB15)</f>
        <v>155.72</v>
      </c>
      <c r="AC16" s="386"/>
      <c r="AD16" s="379"/>
      <c r="AE16" s="387"/>
      <c r="AF16" s="386">
        <f>AB16/60</f>
        <v>2.5953333333333335</v>
      </c>
      <c r="AG16" s="379"/>
      <c r="AH16" s="405"/>
      <c r="AI16" s="426"/>
      <c r="AJ16" s="402"/>
      <c r="AK16" s="402"/>
      <c r="AL16" s="389"/>
      <c r="GB16" s="470"/>
    </row>
    <row r="17" spans="1:40">
      <c r="A17" s="761"/>
      <c r="B17" s="761"/>
      <c r="L17" s="471"/>
      <c r="M17" s="391"/>
      <c r="N17" s="391"/>
      <c r="O17" s="391"/>
      <c r="P17" s="391"/>
      <c r="Q17" s="391"/>
      <c r="R17" s="391"/>
      <c r="S17" s="391"/>
      <c r="T17" s="391"/>
      <c r="U17" s="391"/>
      <c r="V17" s="391"/>
      <c r="W17" s="391"/>
      <c r="Y17" s="761"/>
      <c r="Z17" s="761"/>
      <c r="AA17" s="761"/>
      <c r="AJ17" s="346"/>
      <c r="AK17" s="427"/>
    </row>
    <row r="18" spans="1:40">
      <c r="S18" s="346"/>
      <c r="T18" s="346"/>
      <c r="U18" s="346"/>
      <c r="V18" s="472"/>
      <c r="W18" s="472"/>
      <c r="Z18" s="640" t="s">
        <v>1645</v>
      </c>
      <c r="AJ18" s="346"/>
      <c r="AK18" s="427"/>
    </row>
    <row r="19" spans="1:40">
      <c r="I19" s="431" t="s">
        <v>455</v>
      </c>
      <c r="R19" s="431" t="s">
        <v>457</v>
      </c>
      <c r="AJ19" s="346"/>
      <c r="AK19" s="427"/>
      <c r="AM19" s="346"/>
      <c r="AN19" s="346"/>
    </row>
    <row r="20" spans="1:40" s="761" customFormat="1">
      <c r="I20" s="906"/>
      <c r="J20" s="906"/>
      <c r="R20" s="906" t="s">
        <v>61</v>
      </c>
      <c r="S20" s="906"/>
      <c r="T20" s="906"/>
      <c r="U20" s="906"/>
      <c r="V20" s="906"/>
      <c r="W20" s="906"/>
      <c r="X20" s="906"/>
      <c r="Y20" s="473"/>
      <c r="Z20" s="473"/>
      <c r="AA20" s="473"/>
      <c r="AH20" s="447"/>
      <c r="AJ20" s="441"/>
      <c r="AK20" s="427"/>
      <c r="AL20" s="441"/>
      <c r="AM20" s="441"/>
    </row>
    <row r="21" spans="1:40">
      <c r="A21" s="431"/>
      <c r="B21" s="431"/>
      <c r="C21" s="431"/>
      <c r="I21" s="431" t="s">
        <v>456</v>
      </c>
      <c r="M21" s="431"/>
      <c r="T21" s="431"/>
      <c r="AJ21" s="346"/>
      <c r="AK21" s="427"/>
      <c r="AM21" s="346"/>
      <c r="AN21" s="346"/>
    </row>
    <row r="22" spans="1:40">
      <c r="AJ22" s="346"/>
      <c r="AK22" s="427"/>
    </row>
    <row r="23" spans="1:40">
      <c r="AJ23" s="346"/>
      <c r="AK23" s="427"/>
    </row>
    <row r="24" spans="1:40">
      <c r="AJ24" s="346"/>
      <c r="AK24" s="427"/>
    </row>
    <row r="25" spans="1:40">
      <c r="AJ25" s="346"/>
      <c r="AK25" s="427"/>
    </row>
    <row r="29" spans="1:40">
      <c r="AK29" s="761"/>
    </row>
    <row r="30" spans="1:40">
      <c r="AH30" s="388"/>
    </row>
    <row r="31" spans="1:40">
      <c r="AH31" s="388"/>
    </row>
    <row r="32" spans="1:40">
      <c r="AH32" s="388"/>
    </row>
    <row r="33" spans="34:34">
      <c r="AH33" s="388"/>
    </row>
    <row r="34" spans="34:34">
      <c r="AH34" s="388"/>
    </row>
    <row r="35" spans="34:34">
      <c r="AH35" s="388"/>
    </row>
  </sheetData>
  <mergeCells count="8">
    <mergeCell ref="AL5:AL7"/>
    <mergeCell ref="I20:J20"/>
    <mergeCell ref="R20:X20"/>
    <mergeCell ref="A2:AA2"/>
    <mergeCell ref="H4:H5"/>
    <mergeCell ref="I4:I5"/>
    <mergeCell ref="O4:Q4"/>
    <mergeCell ref="Z4:AA4"/>
  </mergeCells>
  <conditionalFormatting sqref="AY14:AZ15 BH14:BH15 AP14:AS15 AA14:AA15 AG14:AG15">
    <cfRule type="duplicateValues" dxfId="479" priority="21" stopIfTrue="1"/>
  </conditionalFormatting>
  <conditionalFormatting sqref="AY14:AZ15 BH14:BH15 AP14:AS15 AA14:AA15 AG14:AG15">
    <cfRule type="duplicateValues" dxfId="478" priority="19" stopIfTrue="1"/>
    <cfRule type="duplicateValues" dxfId="477" priority="20" stopIfTrue="1"/>
  </conditionalFormatting>
  <conditionalFormatting sqref="BI14:BI15">
    <cfRule type="duplicateValues" dxfId="476" priority="18" stopIfTrue="1"/>
  </conditionalFormatting>
  <conditionalFormatting sqref="BI14:BI15">
    <cfRule type="duplicateValues" dxfId="475" priority="16" stopIfTrue="1"/>
    <cfRule type="duplicateValues" dxfId="474" priority="17" stopIfTrue="1"/>
  </conditionalFormatting>
  <conditionalFormatting sqref="D13">
    <cfRule type="duplicateValues" dxfId="473" priority="15" stopIfTrue="1"/>
  </conditionalFormatting>
  <conditionalFormatting sqref="D13">
    <cfRule type="duplicateValues" dxfId="472" priority="13" stopIfTrue="1"/>
    <cfRule type="duplicateValues" dxfId="471" priority="14" stopIfTrue="1"/>
  </conditionalFormatting>
  <conditionalFormatting sqref="D8">
    <cfRule type="duplicateValues" dxfId="470" priority="9" stopIfTrue="1"/>
  </conditionalFormatting>
  <conditionalFormatting sqref="D8">
    <cfRule type="duplicateValues" dxfId="469" priority="7" stopIfTrue="1"/>
    <cfRule type="duplicateValues" dxfId="468" priority="8" stopIfTrue="1"/>
  </conditionalFormatting>
  <conditionalFormatting sqref="D9">
    <cfRule type="duplicateValues" dxfId="467" priority="77197" stopIfTrue="1"/>
  </conditionalFormatting>
  <conditionalFormatting sqref="D9">
    <cfRule type="duplicateValues" dxfId="466" priority="77198" stopIfTrue="1"/>
    <cfRule type="duplicateValues" dxfId="465" priority="77199" stopIfTrue="1"/>
  </conditionalFormatting>
  <conditionalFormatting sqref="D10:D12">
    <cfRule type="duplicateValues" dxfId="464" priority="77212" stopIfTrue="1"/>
  </conditionalFormatting>
  <conditionalFormatting sqref="D10:D12">
    <cfRule type="duplicateValues" dxfId="463" priority="77213" stopIfTrue="1"/>
    <cfRule type="duplicateValues" dxfId="462" priority="77214" stopIfTrue="1"/>
  </conditionalFormatting>
  <printOptions horizontalCentered="1"/>
  <pageMargins left="0" right="0" top="0" bottom="0" header="0.31496062992125984" footer="0.31496062992125984"/>
  <pageSetup paperSize="122" scale="60" orientation="landscape" r:id="rId1"/>
  <colBreaks count="1" manualBreakCount="1">
    <brk id="38" max="1048575" man="1"/>
  </colBreaks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52"/>
  <sheetViews>
    <sheetView zoomScale="110" zoomScaleNormal="110" workbookViewId="0">
      <selection activeCell="V23" sqref="V23"/>
    </sheetView>
  </sheetViews>
  <sheetFormatPr defaultRowHeight="26.25"/>
  <cols>
    <col min="1" max="1" width="4.5703125" style="388" customWidth="1"/>
    <col min="2" max="2" width="6.5703125" style="388" hidden="1" customWidth="1"/>
    <col min="3" max="3" width="36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7.42578125" style="388" customWidth="1"/>
    <col min="9" max="9" width="20.5703125" style="388" customWidth="1"/>
    <col min="10" max="10" width="5.85546875" style="388" customWidth="1"/>
    <col min="11" max="11" width="6.5703125" style="388" customWidth="1"/>
    <col min="12" max="12" width="24.28515625" style="388" customWidth="1"/>
    <col min="13" max="13" width="10.140625" style="388" customWidth="1"/>
    <col min="14" max="14" width="9.5703125" style="388" customWidth="1"/>
    <col min="15" max="15" width="3.42578125" style="388" customWidth="1"/>
    <col min="16" max="16" width="4.5703125" style="388" customWidth="1"/>
    <col min="17" max="17" width="6.7109375" style="388" customWidth="1"/>
    <col min="18" max="19" width="6.5703125" style="388" customWidth="1"/>
    <col min="20" max="20" width="9.28515625" style="388" hidden="1" customWidth="1"/>
    <col min="21" max="21" width="7.140625" style="388" customWidth="1"/>
    <col min="22" max="22" width="14.28515625" style="847" customWidth="1"/>
    <col min="23" max="23" width="3.5703125" style="388" hidden="1" customWidth="1"/>
    <col min="24" max="24" width="4.85546875" style="388" customWidth="1"/>
    <col min="25" max="25" width="17.710937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8.85546875" style="431" customWidth="1"/>
    <col min="35" max="35" width="4.7109375" style="388" customWidth="1"/>
    <col min="36" max="37" width="4.140625" style="388" customWidth="1"/>
    <col min="38" max="38" width="72.14062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848"/>
      <c r="W3" s="418"/>
      <c r="X3" s="419"/>
      <c r="Y3" s="419"/>
      <c r="Z3" s="420" t="s">
        <v>2499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758" t="s">
        <v>1238</v>
      </c>
      <c r="F4" s="758"/>
      <c r="G4" s="758"/>
      <c r="H4" s="909" t="s">
        <v>15</v>
      </c>
      <c r="I4" s="903" t="s">
        <v>16</v>
      </c>
      <c r="J4" s="346" t="s">
        <v>17</v>
      </c>
      <c r="K4" s="347" t="s">
        <v>18</v>
      </c>
      <c r="L4" s="762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849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759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762" t="s">
        <v>30</v>
      </c>
      <c r="P5" s="762" t="s">
        <v>31</v>
      </c>
      <c r="Q5" s="762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850" t="s">
        <v>54</v>
      </c>
      <c r="W5" s="463"/>
      <c r="X5" s="392"/>
      <c r="Y5" s="763" t="s">
        <v>34</v>
      </c>
      <c r="Z5" s="763" t="s">
        <v>42</v>
      </c>
      <c r="AA5" s="763" t="s">
        <v>43</v>
      </c>
      <c r="AB5" s="350" t="s">
        <v>49</v>
      </c>
      <c r="AC5" s="451"/>
      <c r="AD5" s="451"/>
      <c r="AE5" s="452"/>
      <c r="AF5" s="464"/>
      <c r="AG5" s="760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851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760"/>
      <c r="AH6" s="394"/>
      <c r="AJ6" s="762"/>
      <c r="AK6" s="466"/>
      <c r="AL6" s="904"/>
    </row>
    <row r="7" spans="1:38" s="404" customFormat="1" ht="12" customHeight="1" thickTop="1">
      <c r="A7" s="359"/>
      <c r="B7" s="359"/>
      <c r="C7" s="360"/>
      <c r="D7" s="758"/>
      <c r="E7" s="359"/>
      <c r="F7" s="359"/>
      <c r="G7" s="359"/>
      <c r="H7" s="361"/>
      <c r="I7" s="361"/>
      <c r="J7" s="359"/>
      <c r="K7" s="360"/>
      <c r="L7" s="361" t="s">
        <v>1</v>
      </c>
      <c r="M7" s="758"/>
      <c r="N7" s="361"/>
      <c r="O7" s="758"/>
      <c r="P7" s="361"/>
      <c r="Q7" s="361"/>
      <c r="R7" s="360"/>
      <c r="S7" s="359"/>
      <c r="T7" s="359"/>
      <c r="U7" s="359"/>
      <c r="V7" s="852"/>
      <c r="W7" s="359"/>
      <c r="X7" s="359"/>
      <c r="Y7" s="362"/>
      <c r="Z7" s="758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284" customFormat="1" ht="15.95" customHeight="1">
      <c r="A8" s="246" t="s">
        <v>66</v>
      </c>
      <c r="B8" s="247">
        <v>43756</v>
      </c>
      <c r="C8" s="330" t="str">
        <f t="shared" ref="C8:C16" si="0">"*"&amp;D8&amp;"*"</f>
        <v>*PDW1910-0132*</v>
      </c>
      <c r="D8" s="592" t="s">
        <v>2674</v>
      </c>
      <c r="E8" s="246" t="s">
        <v>2525</v>
      </c>
      <c r="F8" s="246"/>
      <c r="G8" s="498" t="s">
        <v>2526</v>
      </c>
      <c r="H8" s="250" t="s">
        <v>2527</v>
      </c>
      <c r="I8" s="248" t="s">
        <v>2528</v>
      </c>
      <c r="J8" s="611">
        <v>220</v>
      </c>
      <c r="K8" s="247">
        <v>22940</v>
      </c>
      <c r="L8" s="250" t="s">
        <v>1258</v>
      </c>
      <c r="M8" s="250" t="s">
        <v>2529</v>
      </c>
      <c r="N8" s="592" t="s">
        <v>2394</v>
      </c>
      <c r="O8" s="592" t="s">
        <v>1181</v>
      </c>
      <c r="P8" s="592"/>
      <c r="Q8" s="593"/>
      <c r="R8" s="247">
        <v>43757</v>
      </c>
      <c r="S8" s="246">
        <v>241</v>
      </c>
      <c r="T8" s="246"/>
      <c r="U8" s="246"/>
      <c r="V8" s="543">
        <v>220</v>
      </c>
      <c r="W8" s="249"/>
      <c r="X8" s="503" t="s">
        <v>2530</v>
      </c>
      <c r="Y8" s="500" t="s">
        <v>1692</v>
      </c>
      <c r="Z8" s="592">
        <v>562</v>
      </c>
      <c r="AA8" s="251">
        <v>2077</v>
      </c>
      <c r="AB8" s="354">
        <f t="shared" ref="AB8:AB30" si="1">S8/AI8+AJ8</f>
        <v>19.82</v>
      </c>
      <c r="AC8" s="354">
        <f t="shared" ref="AC8:AC30" si="2">AB8+AC7</f>
        <v>19.82</v>
      </c>
      <c r="AD8" s="364">
        <f t="shared" ref="AD8:AD30" si="3">(8+(AC8/60))</f>
        <v>8.3303333333333338</v>
      </c>
      <c r="AE8" s="365">
        <f t="shared" ref="AE8:AE30" si="4">FLOOR(AD8,1)</f>
        <v>8</v>
      </c>
      <c r="AF8" s="364">
        <f t="shared" ref="AF8:AF30" si="5">(AE8+((AD8-AE8)*60*0.01))</f>
        <v>8.1981999999999999</v>
      </c>
      <c r="AG8" s="245" t="s">
        <v>1243</v>
      </c>
      <c r="AH8" s="282" t="s">
        <v>2</v>
      </c>
      <c r="AI8" s="281">
        <v>50</v>
      </c>
      <c r="AJ8" s="281">
        <v>15</v>
      </c>
      <c r="AK8" s="281">
        <v>10</v>
      </c>
      <c r="AL8" s="281">
        <v>0</v>
      </c>
    </row>
    <row r="9" spans="1:38" s="284" customFormat="1" ht="15.95" customHeight="1">
      <c r="A9" s="246">
        <v>20</v>
      </c>
      <c r="B9" s="247">
        <v>43756</v>
      </c>
      <c r="C9" s="330" t="str">
        <f>"*"&amp;D9&amp;"*"</f>
        <v>*PDR1910-0778*</v>
      </c>
      <c r="D9" s="592" t="s">
        <v>2675</v>
      </c>
      <c r="E9" s="246" t="s">
        <v>2676</v>
      </c>
      <c r="F9" s="246"/>
      <c r="G9" s="498" t="s">
        <v>2677</v>
      </c>
      <c r="H9" s="250" t="s">
        <v>2678</v>
      </c>
      <c r="I9" s="248" t="s">
        <v>296</v>
      </c>
      <c r="J9" s="611">
        <v>150</v>
      </c>
      <c r="K9" s="247">
        <v>22941</v>
      </c>
      <c r="L9" s="250" t="s">
        <v>1383</v>
      </c>
      <c r="M9" s="250" t="s">
        <v>2679</v>
      </c>
      <c r="N9" s="592" t="s">
        <v>1152</v>
      </c>
      <c r="O9" s="592" t="s">
        <v>1181</v>
      </c>
      <c r="P9" s="250" t="s">
        <v>2394</v>
      </c>
      <c r="Q9" s="593"/>
      <c r="R9" s="247">
        <v>43757</v>
      </c>
      <c r="S9" s="246">
        <v>300</v>
      </c>
      <c r="T9" s="246"/>
      <c r="U9" s="246"/>
      <c r="V9" s="543">
        <v>300</v>
      </c>
      <c r="W9" s="249"/>
      <c r="X9" s="503" t="s">
        <v>1497</v>
      </c>
      <c r="Y9" s="250" t="s">
        <v>1651</v>
      </c>
      <c r="Z9" s="592">
        <v>663</v>
      </c>
      <c r="AA9" s="251">
        <v>1945</v>
      </c>
      <c r="AB9" s="354">
        <f t="shared" si="1"/>
        <v>21</v>
      </c>
      <c r="AC9" s="354">
        <f t="shared" si="2"/>
        <v>40.82</v>
      </c>
      <c r="AD9" s="364">
        <f t="shared" si="3"/>
        <v>8.6803333333333335</v>
      </c>
      <c r="AE9" s="365">
        <f t="shared" si="4"/>
        <v>8</v>
      </c>
      <c r="AF9" s="364">
        <f t="shared" si="5"/>
        <v>8.4082000000000008</v>
      </c>
      <c r="AG9" s="245" t="s">
        <v>1391</v>
      </c>
      <c r="AH9" s="282" t="s">
        <v>65</v>
      </c>
      <c r="AI9" s="281">
        <v>50</v>
      </c>
      <c r="AJ9" s="281">
        <v>15</v>
      </c>
      <c r="AK9" s="281">
        <v>10</v>
      </c>
      <c r="AL9" s="281">
        <v>0</v>
      </c>
    </row>
    <row r="10" spans="1:38" s="284" customFormat="1" ht="15.95" customHeight="1">
      <c r="A10" s="246" t="s">
        <v>1583</v>
      </c>
      <c r="B10" s="247">
        <v>43756</v>
      </c>
      <c r="C10" s="330" t="str">
        <f t="shared" si="0"/>
        <v>*PDR1910-0777*</v>
      </c>
      <c r="D10" s="592" t="s">
        <v>2683</v>
      </c>
      <c r="E10" s="246" t="s">
        <v>2684</v>
      </c>
      <c r="F10" s="246"/>
      <c r="G10" s="498" t="s">
        <v>2685</v>
      </c>
      <c r="H10" s="250" t="s">
        <v>2686</v>
      </c>
      <c r="I10" s="250">
        <v>21021965</v>
      </c>
      <c r="J10" s="611">
        <v>1000</v>
      </c>
      <c r="K10" s="247">
        <v>43762</v>
      </c>
      <c r="L10" s="250" t="s">
        <v>2687</v>
      </c>
      <c r="M10" s="250" t="s">
        <v>2688</v>
      </c>
      <c r="N10" s="592" t="s">
        <v>2689</v>
      </c>
      <c r="O10" s="592"/>
      <c r="P10" s="592"/>
      <c r="Q10" s="247">
        <v>43760</v>
      </c>
      <c r="R10" s="247">
        <v>43757</v>
      </c>
      <c r="S10" s="246">
        <v>1000</v>
      </c>
      <c r="T10" s="246"/>
      <c r="U10" s="246"/>
      <c r="V10" s="543">
        <v>1000</v>
      </c>
      <c r="W10" s="249"/>
      <c r="X10" s="503" t="s">
        <v>1503</v>
      </c>
      <c r="Y10" s="250" t="s">
        <v>2690</v>
      </c>
      <c r="Z10" s="592">
        <v>692</v>
      </c>
      <c r="AA10" s="251">
        <v>800</v>
      </c>
      <c r="AB10" s="354">
        <f t="shared" si="1"/>
        <v>35</v>
      </c>
      <c r="AC10" s="354">
        <f t="shared" si="2"/>
        <v>75.819999999999993</v>
      </c>
      <c r="AD10" s="364">
        <f t="shared" si="3"/>
        <v>9.2636666666666656</v>
      </c>
      <c r="AE10" s="365">
        <f t="shared" si="4"/>
        <v>9</v>
      </c>
      <c r="AF10" s="364">
        <f t="shared" si="5"/>
        <v>9.158199999999999</v>
      </c>
      <c r="AG10" s="245" t="s">
        <v>1389</v>
      </c>
      <c r="AH10" s="708" t="s">
        <v>2712</v>
      </c>
      <c r="AI10" s="281">
        <v>50</v>
      </c>
      <c r="AJ10" s="281">
        <v>15</v>
      </c>
      <c r="AK10" s="281">
        <v>20</v>
      </c>
      <c r="AL10" s="544" t="s">
        <v>2691</v>
      </c>
    </row>
    <row r="11" spans="1:38" s="284" customFormat="1" ht="15.95" customHeight="1">
      <c r="A11" s="246" t="s">
        <v>1582</v>
      </c>
      <c r="B11" s="247">
        <v>43756</v>
      </c>
      <c r="C11" s="330" t="str">
        <f t="shared" si="0"/>
        <v>*PDR1910-0777*</v>
      </c>
      <c r="D11" s="592" t="s">
        <v>2683</v>
      </c>
      <c r="E11" s="246" t="s">
        <v>2684</v>
      </c>
      <c r="F11" s="246"/>
      <c r="G11" s="498" t="s">
        <v>2685</v>
      </c>
      <c r="H11" s="250" t="s">
        <v>2686</v>
      </c>
      <c r="I11" s="250">
        <v>21021965</v>
      </c>
      <c r="J11" s="611">
        <v>1000</v>
      </c>
      <c r="K11" s="247">
        <v>43762</v>
      </c>
      <c r="L11" s="250" t="s">
        <v>2687</v>
      </c>
      <c r="M11" s="250" t="s">
        <v>2688</v>
      </c>
      <c r="N11" s="592" t="s">
        <v>2689</v>
      </c>
      <c r="O11" s="592"/>
      <c r="P11" s="592"/>
      <c r="Q11" s="247">
        <v>43760</v>
      </c>
      <c r="R11" s="247">
        <v>43757</v>
      </c>
      <c r="S11" s="246">
        <v>1000</v>
      </c>
      <c r="T11" s="246"/>
      <c r="U11" s="246"/>
      <c r="V11" s="543">
        <v>1000</v>
      </c>
      <c r="W11" s="249"/>
      <c r="X11" s="503" t="s">
        <v>1503</v>
      </c>
      <c r="Y11" s="250" t="s">
        <v>2690</v>
      </c>
      <c r="Z11" s="592">
        <v>692</v>
      </c>
      <c r="AA11" s="251">
        <v>800</v>
      </c>
      <c r="AB11" s="354">
        <f t="shared" si="1"/>
        <v>35</v>
      </c>
      <c r="AC11" s="354">
        <f t="shared" si="2"/>
        <v>110.82</v>
      </c>
      <c r="AD11" s="364">
        <f t="shared" si="3"/>
        <v>9.8469999999999995</v>
      </c>
      <c r="AE11" s="365">
        <f t="shared" si="4"/>
        <v>9</v>
      </c>
      <c r="AF11" s="364">
        <f t="shared" si="5"/>
        <v>9.5082000000000004</v>
      </c>
      <c r="AG11" s="245" t="s">
        <v>1389</v>
      </c>
      <c r="AH11" s="708" t="s">
        <v>2712</v>
      </c>
      <c r="AI11" s="281">
        <v>50</v>
      </c>
      <c r="AJ11" s="281">
        <v>15</v>
      </c>
      <c r="AK11" s="281">
        <v>20</v>
      </c>
      <c r="AL11" s="544" t="s">
        <v>2691</v>
      </c>
    </row>
    <row r="12" spans="1:38" s="284" customFormat="1" ht="15.95" customHeight="1">
      <c r="A12" s="246" t="s">
        <v>2692</v>
      </c>
      <c r="B12" s="247">
        <v>43756</v>
      </c>
      <c r="C12" s="330" t="str">
        <f t="shared" si="0"/>
        <v>*PDR1910-0777*</v>
      </c>
      <c r="D12" s="592" t="s">
        <v>2683</v>
      </c>
      <c r="E12" s="246" t="s">
        <v>2684</v>
      </c>
      <c r="F12" s="246"/>
      <c r="G12" s="498" t="s">
        <v>2685</v>
      </c>
      <c r="H12" s="250" t="s">
        <v>2686</v>
      </c>
      <c r="I12" s="250">
        <v>21021965</v>
      </c>
      <c r="J12" s="611">
        <v>1000</v>
      </c>
      <c r="K12" s="247">
        <v>43762</v>
      </c>
      <c r="L12" s="250" t="s">
        <v>2687</v>
      </c>
      <c r="M12" s="250" t="s">
        <v>2688</v>
      </c>
      <c r="N12" s="592" t="s">
        <v>2689</v>
      </c>
      <c r="O12" s="592"/>
      <c r="P12" s="592"/>
      <c r="Q12" s="247">
        <v>43760</v>
      </c>
      <c r="R12" s="247">
        <v>43757</v>
      </c>
      <c r="S12" s="246">
        <v>1000</v>
      </c>
      <c r="T12" s="246"/>
      <c r="U12" s="246"/>
      <c r="V12" s="543">
        <v>1000</v>
      </c>
      <c r="W12" s="249"/>
      <c r="X12" s="503" t="s">
        <v>1503</v>
      </c>
      <c r="Y12" s="250" t="s">
        <v>2690</v>
      </c>
      <c r="Z12" s="592">
        <v>692</v>
      </c>
      <c r="AA12" s="251">
        <v>800</v>
      </c>
      <c r="AB12" s="354">
        <f t="shared" si="1"/>
        <v>35</v>
      </c>
      <c r="AC12" s="354">
        <f t="shared" si="2"/>
        <v>145.82</v>
      </c>
      <c r="AD12" s="364">
        <f t="shared" si="3"/>
        <v>10.430333333333333</v>
      </c>
      <c r="AE12" s="365">
        <f t="shared" si="4"/>
        <v>10</v>
      </c>
      <c r="AF12" s="364">
        <f t="shared" si="5"/>
        <v>10.2582</v>
      </c>
      <c r="AG12" s="245" t="s">
        <v>1389</v>
      </c>
      <c r="AH12" s="708" t="s">
        <v>2712</v>
      </c>
      <c r="AI12" s="281">
        <v>50</v>
      </c>
      <c r="AJ12" s="281">
        <v>15</v>
      </c>
      <c r="AK12" s="281">
        <v>20</v>
      </c>
      <c r="AL12" s="544" t="s">
        <v>2691</v>
      </c>
    </row>
    <row r="13" spans="1:38" s="284" customFormat="1" ht="15.95" customHeight="1">
      <c r="A13" s="246" t="s">
        <v>2693</v>
      </c>
      <c r="B13" s="247">
        <v>43756</v>
      </c>
      <c r="C13" s="330" t="str">
        <f t="shared" si="0"/>
        <v>*PDR1910-0777*</v>
      </c>
      <c r="D13" s="592" t="s">
        <v>2683</v>
      </c>
      <c r="E13" s="246" t="s">
        <v>2684</v>
      </c>
      <c r="F13" s="246"/>
      <c r="G13" s="498" t="s">
        <v>2685</v>
      </c>
      <c r="H13" s="250" t="s">
        <v>2686</v>
      </c>
      <c r="I13" s="250">
        <v>21021965</v>
      </c>
      <c r="J13" s="611">
        <v>1000</v>
      </c>
      <c r="K13" s="247">
        <v>43762</v>
      </c>
      <c r="L13" s="250" t="s">
        <v>2687</v>
      </c>
      <c r="M13" s="250" t="s">
        <v>2688</v>
      </c>
      <c r="N13" s="592" t="s">
        <v>2689</v>
      </c>
      <c r="O13" s="592"/>
      <c r="P13" s="592"/>
      <c r="Q13" s="247">
        <v>43760</v>
      </c>
      <c r="R13" s="247">
        <v>43757</v>
      </c>
      <c r="S13" s="246">
        <v>1000</v>
      </c>
      <c r="T13" s="246"/>
      <c r="U13" s="246"/>
      <c r="V13" s="543">
        <v>1000</v>
      </c>
      <c r="W13" s="249"/>
      <c r="X13" s="503" t="s">
        <v>1503</v>
      </c>
      <c r="Y13" s="250" t="s">
        <v>2690</v>
      </c>
      <c r="Z13" s="592">
        <v>692</v>
      </c>
      <c r="AA13" s="251">
        <v>800</v>
      </c>
      <c r="AB13" s="354">
        <f t="shared" si="1"/>
        <v>35</v>
      </c>
      <c r="AC13" s="354">
        <f t="shared" si="2"/>
        <v>180.82</v>
      </c>
      <c r="AD13" s="364">
        <f t="shared" si="3"/>
        <v>11.013666666666666</v>
      </c>
      <c r="AE13" s="365">
        <f t="shared" si="4"/>
        <v>11</v>
      </c>
      <c r="AF13" s="364">
        <f t="shared" si="5"/>
        <v>11.008199999999999</v>
      </c>
      <c r="AG13" s="245" t="s">
        <v>1389</v>
      </c>
      <c r="AH13" s="708" t="s">
        <v>2712</v>
      </c>
      <c r="AI13" s="281">
        <v>50</v>
      </c>
      <c r="AJ13" s="281">
        <v>15</v>
      </c>
      <c r="AK13" s="281">
        <v>20</v>
      </c>
      <c r="AL13" s="544" t="s">
        <v>2691</v>
      </c>
    </row>
    <row r="14" spans="1:38" s="284" customFormat="1" ht="15.95" customHeight="1">
      <c r="A14" s="246">
        <v>70</v>
      </c>
      <c r="B14" s="247">
        <v>43748</v>
      </c>
      <c r="C14" s="330" t="str">
        <f t="shared" si="0"/>
        <v>*PDR1910-0606*</v>
      </c>
      <c r="D14" s="592" t="s">
        <v>2468</v>
      </c>
      <c r="E14" s="246" t="s">
        <v>2469</v>
      </c>
      <c r="F14" s="246"/>
      <c r="G14" s="498" t="s">
        <v>2196</v>
      </c>
      <c r="H14" s="250" t="s">
        <v>2195</v>
      </c>
      <c r="I14" s="248" t="s">
        <v>1147</v>
      </c>
      <c r="J14" s="611">
        <v>300</v>
      </c>
      <c r="K14" s="247">
        <v>22943</v>
      </c>
      <c r="L14" s="250" t="s">
        <v>2194</v>
      </c>
      <c r="M14" s="250" t="s">
        <v>2193</v>
      </c>
      <c r="N14" s="592" t="s">
        <v>1386</v>
      </c>
      <c r="O14" s="592" t="s">
        <v>1181</v>
      </c>
      <c r="P14" s="592"/>
      <c r="Q14" s="593"/>
      <c r="R14" s="247">
        <v>43757</v>
      </c>
      <c r="S14" s="246">
        <v>300</v>
      </c>
      <c r="T14" s="246"/>
      <c r="U14" s="246"/>
      <c r="V14" s="543">
        <v>300</v>
      </c>
      <c r="W14" s="249"/>
      <c r="X14" s="503" t="s">
        <v>2192</v>
      </c>
      <c r="Y14" s="500" t="s">
        <v>105</v>
      </c>
      <c r="Z14" s="592">
        <v>852</v>
      </c>
      <c r="AA14" s="251">
        <v>1807</v>
      </c>
      <c r="AB14" s="354">
        <f t="shared" si="1"/>
        <v>56</v>
      </c>
      <c r="AC14" s="354">
        <f t="shared" si="2"/>
        <v>236.82</v>
      </c>
      <c r="AD14" s="364">
        <f t="shared" si="3"/>
        <v>11.946999999999999</v>
      </c>
      <c r="AE14" s="365">
        <f t="shared" si="4"/>
        <v>11</v>
      </c>
      <c r="AF14" s="364">
        <f t="shared" si="5"/>
        <v>11.568199999999999</v>
      </c>
      <c r="AG14" s="245" t="s">
        <v>1391</v>
      </c>
      <c r="AH14" s="282" t="s">
        <v>65</v>
      </c>
      <c r="AI14" s="281">
        <v>50</v>
      </c>
      <c r="AJ14" s="281">
        <v>50</v>
      </c>
      <c r="AK14" s="281">
        <v>10</v>
      </c>
      <c r="AL14" s="281" t="s">
        <v>1863</v>
      </c>
    </row>
    <row r="15" spans="1:38" s="756" customFormat="1" ht="15.95" customHeight="1">
      <c r="A15" s="739" t="s">
        <v>66</v>
      </c>
      <c r="B15" s="740">
        <v>43750</v>
      </c>
      <c r="C15" s="741" t="str">
        <f t="shared" si="0"/>
        <v>*PDW1910-0095*</v>
      </c>
      <c r="D15" s="742" t="s">
        <v>2510</v>
      </c>
      <c r="E15" s="739" t="s">
        <v>1871</v>
      </c>
      <c r="F15" s="739"/>
      <c r="G15" s="743" t="s">
        <v>1861</v>
      </c>
      <c r="H15" s="744" t="s">
        <v>1248</v>
      </c>
      <c r="I15" s="745" t="s">
        <v>1860</v>
      </c>
      <c r="J15" s="746">
        <v>155</v>
      </c>
      <c r="K15" s="740">
        <v>22934</v>
      </c>
      <c r="L15" s="744" t="s">
        <v>1392</v>
      </c>
      <c r="M15" s="744" t="s">
        <v>1859</v>
      </c>
      <c r="N15" s="742" t="s">
        <v>1167</v>
      </c>
      <c r="O15" s="742" t="s">
        <v>1181</v>
      </c>
      <c r="P15" s="742"/>
      <c r="Q15" s="747"/>
      <c r="R15" s="740" t="s">
        <v>2511</v>
      </c>
      <c r="S15" s="739">
        <v>155</v>
      </c>
      <c r="T15" s="739"/>
      <c r="U15" s="739" t="s">
        <v>2713</v>
      </c>
      <c r="V15" s="688">
        <v>155</v>
      </c>
      <c r="W15" s="748"/>
      <c r="X15" s="749" t="s">
        <v>1496</v>
      </c>
      <c r="Y15" s="744" t="s">
        <v>120</v>
      </c>
      <c r="Z15" s="742">
        <v>854</v>
      </c>
      <c r="AA15" s="751">
        <v>2335</v>
      </c>
      <c r="AB15" s="354">
        <f t="shared" si="1"/>
        <v>54.428571428571431</v>
      </c>
      <c r="AC15" s="354">
        <f t="shared" si="2"/>
        <v>291.24857142857144</v>
      </c>
      <c r="AD15" s="364">
        <f t="shared" si="3"/>
        <v>12.854142857142858</v>
      </c>
      <c r="AE15" s="365">
        <f t="shared" si="4"/>
        <v>12</v>
      </c>
      <c r="AF15" s="364">
        <f t="shared" si="5"/>
        <v>12.512485714285715</v>
      </c>
      <c r="AG15" s="752" t="s">
        <v>1391</v>
      </c>
      <c r="AH15" s="753" t="s">
        <v>65</v>
      </c>
      <c r="AI15" s="754">
        <v>35</v>
      </c>
      <c r="AJ15" s="754">
        <v>50</v>
      </c>
      <c r="AK15" s="754">
        <v>10</v>
      </c>
      <c r="AL15" s="840" t="s">
        <v>1705</v>
      </c>
    </row>
    <row r="16" spans="1:38" s="284" customFormat="1" ht="15.95" customHeight="1">
      <c r="A16" s="246">
        <v>80</v>
      </c>
      <c r="B16" s="247">
        <v>43748</v>
      </c>
      <c r="C16" s="330" t="str">
        <f t="shared" si="0"/>
        <v>*PDR1910-0596*</v>
      </c>
      <c r="D16" s="592" t="s">
        <v>2433</v>
      </c>
      <c r="E16" s="246" t="s">
        <v>2434</v>
      </c>
      <c r="F16" s="246"/>
      <c r="G16" s="498" t="s">
        <v>2435</v>
      </c>
      <c r="H16" s="250" t="s">
        <v>1385</v>
      </c>
      <c r="I16" s="248" t="s">
        <v>2436</v>
      </c>
      <c r="J16" s="611">
        <v>300</v>
      </c>
      <c r="K16" s="247">
        <v>22943</v>
      </c>
      <c r="L16" s="250" t="s">
        <v>1247</v>
      </c>
      <c r="M16" s="250" t="s">
        <v>2437</v>
      </c>
      <c r="N16" s="592"/>
      <c r="O16" s="592" t="s">
        <v>1181</v>
      </c>
      <c r="P16" s="592"/>
      <c r="Q16" s="593"/>
      <c r="R16" s="247">
        <v>43757</v>
      </c>
      <c r="S16" s="246">
        <v>300</v>
      </c>
      <c r="T16" s="246"/>
      <c r="U16" s="246"/>
      <c r="V16" s="543">
        <v>300</v>
      </c>
      <c r="W16" s="249"/>
      <c r="X16" s="503" t="s">
        <v>1496</v>
      </c>
      <c r="Y16" s="500" t="s">
        <v>333</v>
      </c>
      <c r="Z16" s="592">
        <v>424</v>
      </c>
      <c r="AA16" s="251">
        <v>1109</v>
      </c>
      <c r="AB16" s="354">
        <f t="shared" si="1"/>
        <v>21</v>
      </c>
      <c r="AC16" s="354">
        <f t="shared" si="2"/>
        <v>312.24857142857144</v>
      </c>
      <c r="AD16" s="364">
        <f t="shared" si="3"/>
        <v>13.204142857142857</v>
      </c>
      <c r="AE16" s="365">
        <f t="shared" si="4"/>
        <v>13</v>
      </c>
      <c r="AF16" s="364">
        <f t="shared" si="5"/>
        <v>13.122485714285714</v>
      </c>
      <c r="AG16" s="245" t="s">
        <v>1243</v>
      </c>
      <c r="AH16" s="341" t="s">
        <v>2</v>
      </c>
      <c r="AI16" s="281">
        <v>50</v>
      </c>
      <c r="AJ16" s="281">
        <v>15</v>
      </c>
      <c r="AK16" s="281">
        <v>10</v>
      </c>
      <c r="AL16" s="281" t="s">
        <v>1398</v>
      </c>
    </row>
    <row r="17" spans="1:38" s="284" customFormat="1" ht="15.95" customHeight="1">
      <c r="A17" s="246" t="s">
        <v>66</v>
      </c>
      <c r="B17" s="247">
        <v>43756</v>
      </c>
      <c r="C17" s="330" t="str">
        <f t="shared" ref="C17:C25" si="6">"*"&amp;D17&amp;"*"</f>
        <v>*PDW1910-0128*</v>
      </c>
      <c r="D17" s="592" t="s">
        <v>2671</v>
      </c>
      <c r="E17" s="246" t="s">
        <v>2670</v>
      </c>
      <c r="F17" s="246"/>
      <c r="G17" s="498" t="s">
        <v>2289</v>
      </c>
      <c r="H17" s="250" t="s">
        <v>1657</v>
      </c>
      <c r="I17" s="248" t="s">
        <v>2290</v>
      </c>
      <c r="J17" s="611">
        <v>11</v>
      </c>
      <c r="K17" s="247">
        <v>22944</v>
      </c>
      <c r="L17" s="250" t="s">
        <v>2291</v>
      </c>
      <c r="M17" s="250" t="s">
        <v>2292</v>
      </c>
      <c r="N17" s="592"/>
      <c r="O17" s="592" t="s">
        <v>1181</v>
      </c>
      <c r="P17" s="592"/>
      <c r="Q17" s="593"/>
      <c r="R17" s="247">
        <v>43757</v>
      </c>
      <c r="S17" s="246">
        <v>11</v>
      </c>
      <c r="T17" s="246"/>
      <c r="U17" s="246"/>
      <c r="V17" s="778" t="s">
        <v>2761</v>
      </c>
      <c r="W17" s="249"/>
      <c r="X17" s="503" t="s">
        <v>1497</v>
      </c>
      <c r="Y17" s="250" t="s">
        <v>2225</v>
      </c>
      <c r="Z17" s="592">
        <v>367</v>
      </c>
      <c r="AA17" s="251">
        <v>1115</v>
      </c>
      <c r="AB17" s="354">
        <f t="shared" si="1"/>
        <v>15.22</v>
      </c>
      <c r="AC17" s="354">
        <f t="shared" si="2"/>
        <v>327.46857142857147</v>
      </c>
      <c r="AD17" s="364">
        <f t="shared" si="3"/>
        <v>13.457809523809525</v>
      </c>
      <c r="AE17" s="365">
        <f t="shared" si="4"/>
        <v>13</v>
      </c>
      <c r="AF17" s="364">
        <f t="shared" si="5"/>
        <v>13.274685714285715</v>
      </c>
      <c r="AG17" s="245" t="s">
        <v>1243</v>
      </c>
      <c r="AH17" s="282" t="s">
        <v>2</v>
      </c>
      <c r="AI17" s="281">
        <v>50</v>
      </c>
      <c r="AJ17" s="281">
        <v>15</v>
      </c>
      <c r="AK17" s="281">
        <v>20</v>
      </c>
      <c r="AL17" s="281" t="s">
        <v>1658</v>
      </c>
    </row>
    <row r="18" spans="1:38" s="284" customFormat="1" ht="15.95" customHeight="1">
      <c r="A18" s="246" t="s">
        <v>66</v>
      </c>
      <c r="B18" s="247">
        <v>43756</v>
      </c>
      <c r="C18" s="330" t="str">
        <f t="shared" si="6"/>
        <v>*PDW1910-0129*</v>
      </c>
      <c r="D18" s="592" t="s">
        <v>2672</v>
      </c>
      <c r="E18" s="246" t="s">
        <v>2670</v>
      </c>
      <c r="F18" s="246"/>
      <c r="G18" s="498" t="s">
        <v>2283</v>
      </c>
      <c r="H18" s="250" t="s">
        <v>1657</v>
      </c>
      <c r="I18" s="248" t="s">
        <v>2284</v>
      </c>
      <c r="J18" s="611">
        <v>21</v>
      </c>
      <c r="K18" s="247">
        <v>22944</v>
      </c>
      <c r="L18" s="250" t="s">
        <v>2285</v>
      </c>
      <c r="M18" s="250" t="s">
        <v>2286</v>
      </c>
      <c r="N18" s="592"/>
      <c r="O18" s="592" t="s">
        <v>1181</v>
      </c>
      <c r="P18" s="592"/>
      <c r="Q18" s="593"/>
      <c r="R18" s="247">
        <v>43757</v>
      </c>
      <c r="S18" s="246">
        <v>21</v>
      </c>
      <c r="T18" s="246"/>
      <c r="U18" s="246"/>
      <c r="V18" s="778" t="s">
        <v>2761</v>
      </c>
      <c r="W18" s="249"/>
      <c r="X18" s="503" t="s">
        <v>1497</v>
      </c>
      <c r="Y18" s="250" t="s">
        <v>2225</v>
      </c>
      <c r="Z18" s="592">
        <v>367</v>
      </c>
      <c r="AA18" s="251">
        <v>1115</v>
      </c>
      <c r="AB18" s="354">
        <f t="shared" si="1"/>
        <v>15.42</v>
      </c>
      <c r="AC18" s="354">
        <f t="shared" si="2"/>
        <v>342.88857142857148</v>
      </c>
      <c r="AD18" s="364">
        <f t="shared" si="3"/>
        <v>13.714809523809524</v>
      </c>
      <c r="AE18" s="365">
        <f t="shared" si="4"/>
        <v>13</v>
      </c>
      <c r="AF18" s="364">
        <f t="shared" si="5"/>
        <v>13.428885714285714</v>
      </c>
      <c r="AG18" s="245" t="s">
        <v>1243</v>
      </c>
      <c r="AH18" s="282" t="s">
        <v>2</v>
      </c>
      <c r="AI18" s="281">
        <v>50</v>
      </c>
      <c r="AJ18" s="281">
        <v>15</v>
      </c>
      <c r="AK18" s="281">
        <v>20</v>
      </c>
      <c r="AL18" s="281" t="s">
        <v>1658</v>
      </c>
    </row>
    <row r="19" spans="1:38" s="284" customFormat="1" ht="15.95" customHeight="1">
      <c r="A19" s="246">
        <v>110</v>
      </c>
      <c r="B19" s="247">
        <v>43743</v>
      </c>
      <c r="C19" s="330" t="str">
        <f t="shared" si="6"/>
        <v>*PDR1910-0515*</v>
      </c>
      <c r="D19" s="592" t="s">
        <v>2315</v>
      </c>
      <c r="E19" s="246" t="s">
        <v>2316</v>
      </c>
      <c r="F19" s="246"/>
      <c r="G19" s="498" t="s">
        <v>2317</v>
      </c>
      <c r="H19" s="250" t="s">
        <v>1657</v>
      </c>
      <c r="I19" s="248" t="s">
        <v>2318</v>
      </c>
      <c r="J19" s="611">
        <v>670</v>
      </c>
      <c r="K19" s="247">
        <v>22944</v>
      </c>
      <c r="L19" s="250" t="s">
        <v>2319</v>
      </c>
      <c r="M19" s="250" t="s">
        <v>2320</v>
      </c>
      <c r="N19" s="592"/>
      <c r="O19" s="592" t="s">
        <v>1181</v>
      </c>
      <c r="P19" s="592"/>
      <c r="Q19" s="593"/>
      <c r="R19" s="247">
        <v>43759</v>
      </c>
      <c r="S19" s="246">
        <v>670</v>
      </c>
      <c r="T19" s="246"/>
      <c r="U19" s="246"/>
      <c r="V19" s="778" t="s">
        <v>2761</v>
      </c>
      <c r="W19" s="249"/>
      <c r="X19" s="503" t="s">
        <v>1497</v>
      </c>
      <c r="Y19" s="250" t="s">
        <v>2225</v>
      </c>
      <c r="Z19" s="592">
        <v>367</v>
      </c>
      <c r="AA19" s="251">
        <v>1115</v>
      </c>
      <c r="AB19" s="354">
        <f t="shared" si="1"/>
        <v>28.4</v>
      </c>
      <c r="AC19" s="354">
        <f t="shared" si="2"/>
        <v>371.28857142857146</v>
      </c>
      <c r="AD19" s="364">
        <f t="shared" si="3"/>
        <v>14.188142857142857</v>
      </c>
      <c r="AE19" s="365">
        <f t="shared" si="4"/>
        <v>14</v>
      </c>
      <c r="AF19" s="364">
        <f t="shared" si="5"/>
        <v>14.112885714285714</v>
      </c>
      <c r="AG19" s="245" t="s">
        <v>1243</v>
      </c>
      <c r="AH19" s="341" t="s">
        <v>2</v>
      </c>
      <c r="AI19" s="281">
        <v>50</v>
      </c>
      <c r="AJ19" s="281">
        <v>15</v>
      </c>
      <c r="AK19" s="281">
        <v>20</v>
      </c>
      <c r="AL19" s="281" t="s">
        <v>1658</v>
      </c>
    </row>
    <row r="20" spans="1:38" s="284" customFormat="1" ht="15.95" customHeight="1">
      <c r="A20" s="246">
        <v>120</v>
      </c>
      <c r="B20" s="247">
        <v>43743</v>
      </c>
      <c r="C20" s="330" t="str">
        <f t="shared" si="6"/>
        <v>*PDR1910-0516*</v>
      </c>
      <c r="D20" s="592" t="s">
        <v>2321</v>
      </c>
      <c r="E20" s="246" t="s">
        <v>2322</v>
      </c>
      <c r="F20" s="246"/>
      <c r="G20" s="498" t="s">
        <v>2323</v>
      </c>
      <c r="H20" s="250" t="s">
        <v>1657</v>
      </c>
      <c r="I20" s="248" t="s">
        <v>2324</v>
      </c>
      <c r="J20" s="611">
        <v>650</v>
      </c>
      <c r="K20" s="247">
        <v>22944</v>
      </c>
      <c r="L20" s="250" t="s">
        <v>2325</v>
      </c>
      <c r="M20" s="250" t="s">
        <v>2326</v>
      </c>
      <c r="N20" s="592"/>
      <c r="O20" s="592" t="s">
        <v>1181</v>
      </c>
      <c r="P20" s="592"/>
      <c r="Q20" s="593"/>
      <c r="R20" s="247">
        <v>43759</v>
      </c>
      <c r="S20" s="246">
        <v>650</v>
      </c>
      <c r="T20" s="246"/>
      <c r="U20" s="246"/>
      <c r="V20" s="778" t="s">
        <v>2761</v>
      </c>
      <c r="W20" s="249"/>
      <c r="X20" s="503" t="s">
        <v>1497</v>
      </c>
      <c r="Y20" s="250" t="s">
        <v>2225</v>
      </c>
      <c r="Z20" s="592">
        <v>367</v>
      </c>
      <c r="AA20" s="251">
        <v>1115</v>
      </c>
      <c r="AB20" s="354">
        <f t="shared" si="1"/>
        <v>28</v>
      </c>
      <c r="AC20" s="354">
        <f t="shared" si="2"/>
        <v>399.28857142857146</v>
      </c>
      <c r="AD20" s="364">
        <f t="shared" si="3"/>
        <v>14.654809523809524</v>
      </c>
      <c r="AE20" s="365">
        <f t="shared" si="4"/>
        <v>14</v>
      </c>
      <c r="AF20" s="364">
        <f t="shared" si="5"/>
        <v>14.392885714285715</v>
      </c>
      <c r="AG20" s="245" t="s">
        <v>1243</v>
      </c>
      <c r="AH20" s="341" t="s">
        <v>2</v>
      </c>
      <c r="AI20" s="281">
        <v>50</v>
      </c>
      <c r="AJ20" s="281">
        <v>15</v>
      </c>
      <c r="AK20" s="281">
        <v>20</v>
      </c>
      <c r="AL20" s="281" t="s">
        <v>1658</v>
      </c>
    </row>
    <row r="21" spans="1:38" s="284" customFormat="1" ht="15.95" customHeight="1">
      <c r="A21" s="246" t="s">
        <v>66</v>
      </c>
      <c r="B21" s="247">
        <v>43756</v>
      </c>
      <c r="C21" s="330" t="str">
        <f t="shared" si="6"/>
        <v>*PDW1910-0127*</v>
      </c>
      <c r="D21" s="592" t="s">
        <v>2669</v>
      </c>
      <c r="E21" s="246" t="s">
        <v>2670</v>
      </c>
      <c r="F21" s="246"/>
      <c r="G21" s="498" t="s">
        <v>2295</v>
      </c>
      <c r="H21" s="250" t="s">
        <v>1657</v>
      </c>
      <c r="I21" s="248" t="s">
        <v>2296</v>
      </c>
      <c r="J21" s="611">
        <v>39</v>
      </c>
      <c r="K21" s="247">
        <v>22944</v>
      </c>
      <c r="L21" s="250" t="s">
        <v>2297</v>
      </c>
      <c r="M21" s="250" t="s">
        <v>2298</v>
      </c>
      <c r="N21" s="592"/>
      <c r="O21" s="592" t="s">
        <v>1181</v>
      </c>
      <c r="P21" s="592"/>
      <c r="Q21" s="593"/>
      <c r="R21" s="247">
        <v>43757</v>
      </c>
      <c r="S21" s="246">
        <v>39</v>
      </c>
      <c r="T21" s="246"/>
      <c r="U21" s="246"/>
      <c r="V21" s="778" t="s">
        <v>2761</v>
      </c>
      <c r="W21" s="249"/>
      <c r="X21" s="503" t="s">
        <v>1497</v>
      </c>
      <c r="Y21" s="250" t="s">
        <v>2225</v>
      </c>
      <c r="Z21" s="592">
        <v>367</v>
      </c>
      <c r="AA21" s="251">
        <v>1115</v>
      </c>
      <c r="AB21" s="354">
        <f t="shared" si="1"/>
        <v>15.78</v>
      </c>
      <c r="AC21" s="354">
        <f t="shared" si="2"/>
        <v>415.06857142857143</v>
      </c>
      <c r="AD21" s="364">
        <f t="shared" si="3"/>
        <v>14.917809523809524</v>
      </c>
      <c r="AE21" s="365">
        <f t="shared" si="4"/>
        <v>14</v>
      </c>
      <c r="AF21" s="364">
        <f t="shared" si="5"/>
        <v>14.550685714285715</v>
      </c>
      <c r="AG21" s="245" t="s">
        <v>1243</v>
      </c>
      <c r="AH21" s="282" t="s">
        <v>2</v>
      </c>
      <c r="AI21" s="281">
        <v>50</v>
      </c>
      <c r="AJ21" s="281">
        <v>15</v>
      </c>
      <c r="AK21" s="281">
        <v>20</v>
      </c>
      <c r="AL21" s="281" t="s">
        <v>1658</v>
      </c>
    </row>
    <row r="22" spans="1:38" s="284" customFormat="1" ht="15.95" customHeight="1">
      <c r="A22" s="246">
        <v>140</v>
      </c>
      <c r="B22" s="247">
        <v>43743</v>
      </c>
      <c r="C22" s="330" t="str">
        <f t="shared" si="6"/>
        <v>*PDR1910-0517*</v>
      </c>
      <c r="D22" s="592" t="s">
        <v>2327</v>
      </c>
      <c r="E22" s="246" t="s">
        <v>2328</v>
      </c>
      <c r="F22" s="246"/>
      <c r="G22" s="498" t="s">
        <v>2329</v>
      </c>
      <c r="H22" s="250" t="s">
        <v>1657</v>
      </c>
      <c r="I22" s="248" t="s">
        <v>2330</v>
      </c>
      <c r="J22" s="611">
        <v>300</v>
      </c>
      <c r="K22" s="247">
        <v>22944</v>
      </c>
      <c r="L22" s="250" t="s">
        <v>2331</v>
      </c>
      <c r="M22" s="250" t="s">
        <v>2332</v>
      </c>
      <c r="N22" s="592"/>
      <c r="O22" s="592" t="s">
        <v>1181</v>
      </c>
      <c r="P22" s="592"/>
      <c r="Q22" s="593"/>
      <c r="R22" s="247">
        <v>43759</v>
      </c>
      <c r="S22" s="246">
        <v>300</v>
      </c>
      <c r="T22" s="246"/>
      <c r="U22" s="246"/>
      <c r="V22" s="778" t="s">
        <v>2761</v>
      </c>
      <c r="W22" s="249"/>
      <c r="X22" s="503" t="s">
        <v>1497</v>
      </c>
      <c r="Y22" s="250" t="s">
        <v>2225</v>
      </c>
      <c r="Z22" s="592">
        <v>367</v>
      </c>
      <c r="AA22" s="251">
        <v>1115</v>
      </c>
      <c r="AB22" s="354">
        <f t="shared" si="1"/>
        <v>21</v>
      </c>
      <c r="AC22" s="354">
        <f t="shared" si="2"/>
        <v>436.06857142857143</v>
      </c>
      <c r="AD22" s="364">
        <f t="shared" si="3"/>
        <v>15.267809523809523</v>
      </c>
      <c r="AE22" s="365">
        <f t="shared" si="4"/>
        <v>15</v>
      </c>
      <c r="AF22" s="364">
        <f t="shared" si="5"/>
        <v>15.160685714285714</v>
      </c>
      <c r="AG22" s="245" t="s">
        <v>1243</v>
      </c>
      <c r="AH22" s="341" t="s">
        <v>2</v>
      </c>
      <c r="AI22" s="281">
        <v>50</v>
      </c>
      <c r="AJ22" s="281">
        <v>15</v>
      </c>
      <c r="AK22" s="281">
        <v>20</v>
      </c>
      <c r="AL22" s="281" t="s">
        <v>1658</v>
      </c>
    </row>
    <row r="23" spans="1:38" s="284" customFormat="1" ht="15.95" customHeight="1">
      <c r="A23" s="246" t="s">
        <v>66</v>
      </c>
      <c r="B23" s="247">
        <v>43756</v>
      </c>
      <c r="C23" s="330" t="str">
        <f t="shared" si="6"/>
        <v>*PDW1910-0130*</v>
      </c>
      <c r="D23" s="592" t="s">
        <v>2673</v>
      </c>
      <c r="E23" s="246" t="s">
        <v>2670</v>
      </c>
      <c r="F23" s="246"/>
      <c r="G23" s="498" t="s">
        <v>2311</v>
      </c>
      <c r="H23" s="250" t="s">
        <v>1657</v>
      </c>
      <c r="I23" s="248" t="s">
        <v>2312</v>
      </c>
      <c r="J23" s="611">
        <v>81</v>
      </c>
      <c r="K23" s="247">
        <v>22944</v>
      </c>
      <c r="L23" s="250" t="s">
        <v>2313</v>
      </c>
      <c r="M23" s="250" t="s">
        <v>2314</v>
      </c>
      <c r="N23" s="592"/>
      <c r="O23" s="592" t="s">
        <v>1181</v>
      </c>
      <c r="P23" s="592"/>
      <c r="Q23" s="593"/>
      <c r="R23" s="247">
        <v>43757</v>
      </c>
      <c r="S23" s="246">
        <v>81</v>
      </c>
      <c r="T23" s="246"/>
      <c r="U23" s="246"/>
      <c r="V23" s="778" t="s">
        <v>2761</v>
      </c>
      <c r="W23" s="249"/>
      <c r="X23" s="503" t="s">
        <v>1497</v>
      </c>
      <c r="Y23" s="250" t="s">
        <v>2225</v>
      </c>
      <c r="Z23" s="592">
        <v>367</v>
      </c>
      <c r="AA23" s="251">
        <v>1115</v>
      </c>
      <c r="AB23" s="354">
        <f t="shared" si="1"/>
        <v>16.62</v>
      </c>
      <c r="AC23" s="354">
        <f t="shared" si="2"/>
        <v>452.68857142857144</v>
      </c>
      <c r="AD23" s="364">
        <f t="shared" si="3"/>
        <v>15.544809523809523</v>
      </c>
      <c r="AE23" s="365">
        <f t="shared" si="4"/>
        <v>15</v>
      </c>
      <c r="AF23" s="364">
        <f t="shared" si="5"/>
        <v>15.326885714285714</v>
      </c>
      <c r="AG23" s="245" t="s">
        <v>1243</v>
      </c>
      <c r="AH23" s="282" t="s">
        <v>2</v>
      </c>
      <c r="AI23" s="281">
        <v>50</v>
      </c>
      <c r="AJ23" s="281">
        <v>15</v>
      </c>
      <c r="AK23" s="281">
        <v>20</v>
      </c>
      <c r="AL23" s="281" t="s">
        <v>1658</v>
      </c>
    </row>
    <row r="24" spans="1:38" s="284" customFormat="1" ht="15.95" customHeight="1">
      <c r="A24" s="246">
        <v>160</v>
      </c>
      <c r="B24" s="247">
        <v>43756</v>
      </c>
      <c r="C24" s="330" t="str">
        <f t="shared" si="6"/>
        <v>*PDR1911-0436*</v>
      </c>
      <c r="D24" s="592" t="s">
        <v>2658</v>
      </c>
      <c r="E24" s="246" t="s">
        <v>2322</v>
      </c>
      <c r="F24" s="246"/>
      <c r="G24" s="498" t="s">
        <v>2659</v>
      </c>
      <c r="H24" s="250" t="s">
        <v>1657</v>
      </c>
      <c r="I24" s="248" t="s">
        <v>2660</v>
      </c>
      <c r="J24" s="611">
        <v>700</v>
      </c>
      <c r="K24" s="247">
        <v>22951</v>
      </c>
      <c r="L24" s="250" t="s">
        <v>2661</v>
      </c>
      <c r="M24" s="250" t="s">
        <v>2662</v>
      </c>
      <c r="N24" s="592"/>
      <c r="O24" s="592" t="s">
        <v>1181</v>
      </c>
      <c r="P24" s="592"/>
      <c r="Q24" s="593"/>
      <c r="R24" s="247">
        <v>43757</v>
      </c>
      <c r="S24" s="246">
        <v>700</v>
      </c>
      <c r="T24" s="246"/>
      <c r="U24" s="246"/>
      <c r="V24" s="778" t="s">
        <v>2761</v>
      </c>
      <c r="W24" s="249"/>
      <c r="X24" s="503" t="s">
        <v>1497</v>
      </c>
      <c r="Y24" s="250" t="s">
        <v>2225</v>
      </c>
      <c r="Z24" s="592">
        <v>367</v>
      </c>
      <c r="AA24" s="251">
        <v>1115</v>
      </c>
      <c r="AB24" s="354">
        <f t="shared" si="1"/>
        <v>29</v>
      </c>
      <c r="AC24" s="354">
        <f t="shared" si="2"/>
        <v>481.68857142857144</v>
      </c>
      <c r="AD24" s="364">
        <f t="shared" si="3"/>
        <v>16.028142857142857</v>
      </c>
      <c r="AE24" s="365">
        <f t="shared" si="4"/>
        <v>16</v>
      </c>
      <c r="AF24" s="364">
        <f t="shared" si="5"/>
        <v>16.016885714285714</v>
      </c>
      <c r="AG24" s="245" t="s">
        <v>1243</v>
      </c>
      <c r="AH24" s="282" t="s">
        <v>2</v>
      </c>
      <c r="AI24" s="281">
        <v>50</v>
      </c>
      <c r="AJ24" s="281">
        <v>15</v>
      </c>
      <c r="AK24" s="281">
        <v>20</v>
      </c>
      <c r="AL24" s="281" t="s">
        <v>2663</v>
      </c>
    </row>
    <row r="25" spans="1:38" s="284" customFormat="1" ht="15.95" customHeight="1">
      <c r="A25" s="246">
        <v>170</v>
      </c>
      <c r="B25" s="247">
        <v>43756</v>
      </c>
      <c r="C25" s="330" t="str">
        <f t="shared" si="6"/>
        <v>*PDR1911-0435*</v>
      </c>
      <c r="D25" s="592" t="s">
        <v>2664</v>
      </c>
      <c r="E25" s="246" t="s">
        <v>2328</v>
      </c>
      <c r="F25" s="246"/>
      <c r="G25" s="498" t="s">
        <v>2665</v>
      </c>
      <c r="H25" s="250" t="s">
        <v>1657</v>
      </c>
      <c r="I25" s="248" t="s">
        <v>2666</v>
      </c>
      <c r="J25" s="611">
        <v>500</v>
      </c>
      <c r="K25" s="247">
        <v>22951</v>
      </c>
      <c r="L25" s="250" t="s">
        <v>2667</v>
      </c>
      <c r="M25" s="250" t="s">
        <v>2668</v>
      </c>
      <c r="N25" s="592"/>
      <c r="O25" s="592" t="s">
        <v>1181</v>
      </c>
      <c r="P25" s="592"/>
      <c r="Q25" s="593"/>
      <c r="R25" s="247">
        <v>43757</v>
      </c>
      <c r="S25" s="246">
        <v>500</v>
      </c>
      <c r="T25" s="246"/>
      <c r="U25" s="246"/>
      <c r="V25" s="778" t="s">
        <v>2761</v>
      </c>
      <c r="W25" s="249"/>
      <c r="X25" s="503" t="s">
        <v>1497</v>
      </c>
      <c r="Y25" s="250" t="s">
        <v>2225</v>
      </c>
      <c r="Z25" s="592">
        <v>367</v>
      </c>
      <c r="AA25" s="251">
        <v>1115</v>
      </c>
      <c r="AB25" s="354">
        <f t="shared" si="1"/>
        <v>25</v>
      </c>
      <c r="AC25" s="354">
        <f t="shared" si="2"/>
        <v>506.68857142857144</v>
      </c>
      <c r="AD25" s="364">
        <f t="shared" si="3"/>
        <v>16.444809523809525</v>
      </c>
      <c r="AE25" s="365">
        <f t="shared" si="4"/>
        <v>16</v>
      </c>
      <c r="AF25" s="364">
        <f t="shared" si="5"/>
        <v>16.266885714285714</v>
      </c>
      <c r="AG25" s="245" t="s">
        <v>1243</v>
      </c>
      <c r="AH25" s="282" t="s">
        <v>2</v>
      </c>
      <c r="AI25" s="281">
        <v>50</v>
      </c>
      <c r="AJ25" s="281">
        <v>15</v>
      </c>
      <c r="AK25" s="281">
        <v>20</v>
      </c>
      <c r="AL25" s="281" t="s">
        <v>2663</v>
      </c>
    </row>
    <row r="26" spans="1:38" s="757" customFormat="1" ht="15.95" customHeight="1">
      <c r="A26" s="246" t="s">
        <v>66</v>
      </c>
      <c r="B26" s="247">
        <v>43742</v>
      </c>
      <c r="C26" s="330" t="str">
        <f t="shared" ref="C26:C27" si="7">"*"&amp;D26&amp;"*"</f>
        <v>*PDW1910-0138*</v>
      </c>
      <c r="D26" s="592" t="s">
        <v>2709</v>
      </c>
      <c r="E26" s="246" t="s">
        <v>2216</v>
      </c>
      <c r="F26" s="246"/>
      <c r="G26" s="498" t="s">
        <v>2215</v>
      </c>
      <c r="H26" s="250" t="s">
        <v>1862</v>
      </c>
      <c r="I26" s="248" t="s">
        <v>2214</v>
      </c>
      <c r="J26" s="611">
        <v>149</v>
      </c>
      <c r="K26" s="247">
        <v>43760</v>
      </c>
      <c r="L26" s="250" t="s">
        <v>1258</v>
      </c>
      <c r="M26" s="250" t="s">
        <v>2213</v>
      </c>
      <c r="N26" s="592"/>
      <c r="O26" s="592" t="s">
        <v>1181</v>
      </c>
      <c r="P26" s="247" t="s">
        <v>366</v>
      </c>
      <c r="Q26" s="250" t="s">
        <v>2563</v>
      </c>
      <c r="R26" s="247">
        <v>43759</v>
      </c>
      <c r="S26" s="246">
        <v>149</v>
      </c>
      <c r="T26" s="246"/>
      <c r="U26" s="246"/>
      <c r="V26" s="543">
        <v>149</v>
      </c>
      <c r="W26" s="249"/>
      <c r="X26" s="503" t="s">
        <v>1497</v>
      </c>
      <c r="Y26" s="250" t="s">
        <v>2212</v>
      </c>
      <c r="Z26" s="592">
        <v>517</v>
      </c>
      <c r="AA26" s="251">
        <v>1545</v>
      </c>
      <c r="AB26" s="354">
        <f t="shared" si="1"/>
        <v>17.98</v>
      </c>
      <c r="AC26" s="354">
        <f t="shared" si="2"/>
        <v>524.66857142857145</v>
      </c>
      <c r="AD26" s="364">
        <f t="shared" si="3"/>
        <v>16.744476190476192</v>
      </c>
      <c r="AE26" s="365">
        <f t="shared" si="4"/>
        <v>16</v>
      </c>
      <c r="AF26" s="364">
        <f t="shared" si="5"/>
        <v>16.446685714285714</v>
      </c>
      <c r="AG26" s="245" t="s">
        <v>1243</v>
      </c>
      <c r="AH26" s="282" t="s">
        <v>2</v>
      </c>
      <c r="AI26" s="281">
        <v>50</v>
      </c>
      <c r="AJ26" s="281">
        <v>15</v>
      </c>
      <c r="AK26" s="281">
        <v>20</v>
      </c>
      <c r="AL26" s="544" t="s">
        <v>2564</v>
      </c>
    </row>
    <row r="27" spans="1:38" s="757" customFormat="1" ht="15.95" customHeight="1">
      <c r="A27" s="246" t="s">
        <v>66</v>
      </c>
      <c r="B27" s="247">
        <v>43738</v>
      </c>
      <c r="C27" s="330" t="str">
        <f t="shared" si="7"/>
        <v>*PDW1910-0141*</v>
      </c>
      <c r="D27" s="592" t="s">
        <v>2710</v>
      </c>
      <c r="E27" s="246" t="s">
        <v>2574</v>
      </c>
      <c r="F27" s="246"/>
      <c r="G27" s="498" t="s">
        <v>2575</v>
      </c>
      <c r="H27" s="250" t="s">
        <v>1862</v>
      </c>
      <c r="I27" s="248" t="s">
        <v>2576</v>
      </c>
      <c r="J27" s="611">
        <v>420</v>
      </c>
      <c r="K27" s="247">
        <v>43760</v>
      </c>
      <c r="L27" s="250" t="s">
        <v>1258</v>
      </c>
      <c r="M27" s="250" t="s">
        <v>2577</v>
      </c>
      <c r="N27" s="842" t="s">
        <v>2711</v>
      </c>
      <c r="O27" s="592" t="s">
        <v>1181</v>
      </c>
      <c r="P27" s="247" t="s">
        <v>366</v>
      </c>
      <c r="Q27" s="248" t="s">
        <v>2563</v>
      </c>
      <c r="R27" s="247">
        <v>43759</v>
      </c>
      <c r="S27" s="246">
        <v>420</v>
      </c>
      <c r="T27" s="246"/>
      <c r="U27" s="503" t="s">
        <v>2760</v>
      </c>
      <c r="V27" s="778" t="s">
        <v>2761</v>
      </c>
      <c r="W27" s="249"/>
      <c r="X27" s="503" t="s">
        <v>1497</v>
      </c>
      <c r="Y27" s="250" t="s">
        <v>1510</v>
      </c>
      <c r="Z27" s="592">
        <v>430</v>
      </c>
      <c r="AA27" s="251">
        <v>1295</v>
      </c>
      <c r="AB27" s="354">
        <f t="shared" si="1"/>
        <v>8.4</v>
      </c>
      <c r="AC27" s="354">
        <f t="shared" si="2"/>
        <v>533.06857142857143</v>
      </c>
      <c r="AD27" s="364">
        <f t="shared" si="3"/>
        <v>16.884476190476192</v>
      </c>
      <c r="AE27" s="365">
        <f t="shared" si="4"/>
        <v>16</v>
      </c>
      <c r="AF27" s="364">
        <f t="shared" si="5"/>
        <v>16.530685714285717</v>
      </c>
      <c r="AG27" s="245" t="s">
        <v>1243</v>
      </c>
      <c r="AH27" s="282" t="s">
        <v>2</v>
      </c>
      <c r="AI27" s="281">
        <v>50</v>
      </c>
      <c r="AJ27" s="281"/>
      <c r="AK27" s="281">
        <v>20</v>
      </c>
      <c r="AL27" s="281" t="s">
        <v>2579</v>
      </c>
    </row>
    <row r="28" spans="1:38" s="284" customFormat="1" ht="15.95" customHeight="1">
      <c r="A28" s="246">
        <v>200</v>
      </c>
      <c r="B28" s="247">
        <v>43729</v>
      </c>
      <c r="C28" s="330" t="str">
        <f>"*"&amp;D28&amp;"*"</f>
        <v>*PDR1910-0174*</v>
      </c>
      <c r="D28" s="592" t="s">
        <v>1964</v>
      </c>
      <c r="E28" s="246" t="s">
        <v>1948</v>
      </c>
      <c r="F28" s="246"/>
      <c r="G28" s="498" t="s">
        <v>1784</v>
      </c>
      <c r="H28" s="250" t="s">
        <v>1241</v>
      </c>
      <c r="I28" s="248" t="s">
        <v>1783</v>
      </c>
      <c r="J28" s="611">
        <v>1600</v>
      </c>
      <c r="K28" s="247">
        <v>22943</v>
      </c>
      <c r="L28" s="250" t="s">
        <v>1782</v>
      </c>
      <c r="M28" s="250" t="s">
        <v>1781</v>
      </c>
      <c r="N28" s="592" t="s">
        <v>1152</v>
      </c>
      <c r="O28" s="592" t="s">
        <v>1181</v>
      </c>
      <c r="P28" s="248"/>
      <c r="Q28" s="248"/>
      <c r="R28" s="247">
        <v>43759</v>
      </c>
      <c r="S28" s="246">
        <v>3200</v>
      </c>
      <c r="T28" s="246"/>
      <c r="U28" s="246"/>
      <c r="V28" s="543" t="s">
        <v>2763</v>
      </c>
      <c r="W28" s="249"/>
      <c r="X28" s="503" t="s">
        <v>1503</v>
      </c>
      <c r="Y28" s="250" t="s">
        <v>1737</v>
      </c>
      <c r="Z28" s="592">
        <v>297</v>
      </c>
      <c r="AA28" s="251">
        <v>1419</v>
      </c>
      <c r="AB28" s="354">
        <f t="shared" si="1"/>
        <v>79</v>
      </c>
      <c r="AC28" s="354">
        <f t="shared" si="2"/>
        <v>612.06857142857143</v>
      </c>
      <c r="AD28" s="364">
        <f t="shared" si="3"/>
        <v>18.201142857142855</v>
      </c>
      <c r="AE28" s="365">
        <f t="shared" si="4"/>
        <v>18</v>
      </c>
      <c r="AF28" s="364">
        <f t="shared" si="5"/>
        <v>18.120685714285713</v>
      </c>
      <c r="AG28" s="245" t="s">
        <v>1391</v>
      </c>
      <c r="AH28" s="282" t="s">
        <v>65</v>
      </c>
      <c r="AI28" s="281">
        <v>50</v>
      </c>
      <c r="AJ28" s="281">
        <v>15</v>
      </c>
      <c r="AK28" s="281">
        <v>20</v>
      </c>
      <c r="AL28" s="281" t="s">
        <v>1780</v>
      </c>
    </row>
    <row r="29" spans="1:38" s="284" customFormat="1" ht="15.95" customHeight="1">
      <c r="A29" s="246">
        <v>210</v>
      </c>
      <c r="B29" s="247">
        <v>43756</v>
      </c>
      <c r="C29" s="330" t="str">
        <f>"*"&amp;D29&amp;"*"</f>
        <v>*PDR1910-0779*</v>
      </c>
      <c r="D29" s="592" t="s">
        <v>2680</v>
      </c>
      <c r="E29" s="246" t="s">
        <v>2681</v>
      </c>
      <c r="F29" s="246"/>
      <c r="G29" s="498" t="s">
        <v>2126</v>
      </c>
      <c r="H29" s="250" t="s">
        <v>2127</v>
      </c>
      <c r="I29" s="248" t="s">
        <v>2128</v>
      </c>
      <c r="J29" s="611">
        <v>2000</v>
      </c>
      <c r="K29" s="247">
        <v>22944</v>
      </c>
      <c r="L29" s="250" t="s">
        <v>2129</v>
      </c>
      <c r="M29" s="250" t="s">
        <v>2130</v>
      </c>
      <c r="N29" s="592" t="s">
        <v>1152</v>
      </c>
      <c r="O29" s="592" t="s">
        <v>1181</v>
      </c>
      <c r="P29" s="592"/>
      <c r="Q29" s="593"/>
      <c r="R29" s="247">
        <v>43759</v>
      </c>
      <c r="S29" s="246">
        <v>4000</v>
      </c>
      <c r="T29" s="246"/>
      <c r="U29" s="246"/>
      <c r="V29" s="543" t="s">
        <v>2763</v>
      </c>
      <c r="W29" s="249"/>
      <c r="X29" s="503" t="s">
        <v>1496</v>
      </c>
      <c r="Y29" s="250" t="s">
        <v>2131</v>
      </c>
      <c r="Z29" s="592">
        <v>557</v>
      </c>
      <c r="AA29" s="251">
        <v>1877</v>
      </c>
      <c r="AB29" s="354">
        <f t="shared" si="1"/>
        <v>95</v>
      </c>
      <c r="AC29" s="354">
        <f t="shared" si="2"/>
        <v>707.06857142857143</v>
      </c>
      <c r="AD29" s="364">
        <f t="shared" si="3"/>
        <v>19.784476190476191</v>
      </c>
      <c r="AE29" s="365">
        <f t="shared" si="4"/>
        <v>19</v>
      </c>
      <c r="AF29" s="364">
        <f t="shared" si="5"/>
        <v>19.470685714285715</v>
      </c>
      <c r="AG29" s="245" t="s">
        <v>1391</v>
      </c>
      <c r="AH29" s="282" t="s">
        <v>65</v>
      </c>
      <c r="AI29" s="281">
        <v>50</v>
      </c>
      <c r="AJ29" s="281">
        <v>15</v>
      </c>
      <c r="AK29" s="281">
        <v>10</v>
      </c>
      <c r="AL29" s="281">
        <v>0</v>
      </c>
    </row>
    <row r="30" spans="1:38" s="404" customFormat="1" ht="13.5" customHeight="1">
      <c r="A30" s="373"/>
      <c r="B30" s="373"/>
      <c r="C30" s="372"/>
      <c r="D30" s="762"/>
      <c r="E30" s="373"/>
      <c r="F30" s="373"/>
      <c r="G30" s="762"/>
      <c r="H30" s="368"/>
      <c r="I30" s="368"/>
      <c r="J30" s="373"/>
      <c r="K30" s="372"/>
      <c r="L30" s="368" t="s">
        <v>210</v>
      </c>
      <c r="M30" s="377"/>
      <c r="N30" s="762"/>
      <c r="O30" s="762"/>
      <c r="P30" s="368"/>
      <c r="Q30" s="368"/>
      <c r="R30" s="372"/>
      <c r="S30" s="373"/>
      <c r="T30" s="373"/>
      <c r="U30" s="373"/>
      <c r="V30" s="853"/>
      <c r="W30" s="564"/>
      <c r="X30" s="373"/>
      <c r="Y30" s="736"/>
      <c r="Z30" s="737"/>
      <c r="AA30" s="738"/>
      <c r="AB30" s="354">
        <f t="shared" si="1"/>
        <v>60</v>
      </c>
      <c r="AC30" s="354">
        <f t="shared" si="2"/>
        <v>767.06857142857143</v>
      </c>
      <c r="AD30" s="364">
        <f t="shared" si="3"/>
        <v>20.784476190476191</v>
      </c>
      <c r="AE30" s="365">
        <f t="shared" si="4"/>
        <v>20</v>
      </c>
      <c r="AF30" s="364">
        <f t="shared" si="5"/>
        <v>20.470685714285715</v>
      </c>
      <c r="AG30" s="735"/>
      <c r="AH30" s="389"/>
      <c r="AI30" s="283">
        <v>35</v>
      </c>
      <c r="AJ30" s="283">
        <v>60</v>
      </c>
      <c r="AK30" s="402"/>
      <c r="AL30" s="389"/>
    </row>
    <row r="31" spans="1:38" s="404" customFormat="1" ht="13.5" customHeight="1">
      <c r="A31" s="373"/>
      <c r="B31" s="373"/>
      <c r="C31" s="372"/>
      <c r="D31" s="380"/>
      <c r="E31" s="380"/>
      <c r="F31" s="380"/>
      <c r="G31" s="380"/>
      <c r="H31" s="381"/>
      <c r="I31" s="381"/>
      <c r="J31" s="373"/>
      <c r="K31" s="372"/>
      <c r="L31" s="381"/>
      <c r="M31" s="381"/>
      <c r="N31" s="381"/>
      <c r="O31" s="402"/>
      <c r="P31" s="383"/>
      <c r="Q31" s="383"/>
      <c r="R31" s="372"/>
      <c r="S31" s="373"/>
      <c r="T31" s="384"/>
      <c r="U31" s="373"/>
      <c r="V31" s="853"/>
      <c r="W31" s="373"/>
      <c r="X31" s="380"/>
      <c r="Y31" s="381"/>
      <c r="Z31" s="385"/>
      <c r="AA31" s="382"/>
      <c r="AB31" s="386"/>
      <c r="AC31" s="386"/>
      <c r="AD31" s="379"/>
      <c r="AE31" s="387"/>
      <c r="AF31" s="379"/>
      <c r="AG31" s="401"/>
      <c r="AH31" s="403"/>
      <c r="AI31" s="396"/>
      <c r="AJ31" s="396"/>
      <c r="AK31" s="396"/>
      <c r="AL31" s="401"/>
    </row>
    <row r="32" spans="1:38" s="404" customFormat="1" ht="13.5" customHeight="1">
      <c r="A32" s="373"/>
      <c r="B32" s="373"/>
      <c r="C32" s="372"/>
      <c r="D32" s="380"/>
      <c r="E32" s="380"/>
      <c r="F32" s="380"/>
      <c r="G32" s="380"/>
      <c r="H32" s="381"/>
      <c r="I32" s="381"/>
      <c r="J32" s="373"/>
      <c r="K32" s="372"/>
      <c r="L32" s="381"/>
      <c r="M32" s="381"/>
      <c r="N32" s="381"/>
      <c r="O32" s="402"/>
      <c r="P32" s="383"/>
      <c r="Q32" s="383"/>
      <c r="R32" s="372"/>
      <c r="S32" s="373"/>
      <c r="T32" s="384"/>
      <c r="U32" s="373"/>
      <c r="V32" s="853"/>
      <c r="W32" s="373"/>
      <c r="X32" s="380"/>
      <c r="Y32" s="381"/>
      <c r="Z32" s="385"/>
      <c r="AA32" s="382"/>
      <c r="AB32" s="386"/>
      <c r="AC32" s="386"/>
      <c r="AD32" s="379"/>
      <c r="AE32" s="387"/>
      <c r="AF32" s="379"/>
      <c r="AG32" s="401"/>
      <c r="AH32" s="403"/>
      <c r="AI32" s="396"/>
      <c r="AJ32" s="396"/>
      <c r="AK32" s="396"/>
      <c r="AL32" s="401"/>
    </row>
    <row r="33" spans="1:184" s="404" customFormat="1" ht="13.5" customHeight="1">
      <c r="A33" s="373"/>
      <c r="B33" s="373"/>
      <c r="C33" s="372"/>
      <c r="D33" s="762"/>
      <c r="E33" s="373"/>
      <c r="F33" s="373"/>
      <c r="G33" s="373"/>
      <c r="H33" s="368"/>
      <c r="I33" s="368"/>
      <c r="J33" s="373">
        <f>SUM(J8:J32)</f>
        <v>12266</v>
      </c>
      <c r="K33" s="372"/>
      <c r="L33" s="368"/>
      <c r="M33" s="762"/>
      <c r="N33" s="368"/>
      <c r="O33" s="762"/>
      <c r="P33" s="368"/>
      <c r="Q33" s="368"/>
      <c r="R33" s="372"/>
      <c r="S33" s="373">
        <f>SUM(S8:S32)</f>
        <v>16037</v>
      </c>
      <c r="T33" s="373"/>
      <c r="U33" s="373"/>
      <c r="V33" s="853"/>
      <c r="W33" s="373"/>
      <c r="X33" s="373"/>
      <c r="Y33" s="377"/>
      <c r="Z33" s="762"/>
      <c r="AA33" s="378"/>
      <c r="AB33" s="386">
        <f>SUM(AB7:AB32)</f>
        <v>767.06857142857143</v>
      </c>
      <c r="AC33" s="386"/>
      <c r="AD33" s="379"/>
      <c r="AE33" s="387"/>
      <c r="AF33" s="386">
        <f>AB33/60</f>
        <v>12.784476190476191</v>
      </c>
      <c r="AG33" s="379"/>
      <c r="AH33" s="405"/>
      <c r="AI33" s="426"/>
      <c r="AJ33" s="402"/>
      <c r="AK33" s="402"/>
      <c r="AL33" s="389"/>
      <c r="GB33" s="470"/>
    </row>
    <row r="34" spans="1:184">
      <c r="A34" s="761"/>
      <c r="B34" s="761"/>
      <c r="L34" s="471"/>
      <c r="M34" s="391"/>
      <c r="N34" s="391"/>
      <c r="O34" s="391"/>
      <c r="P34" s="391"/>
      <c r="Q34" s="391"/>
      <c r="R34" s="391"/>
      <c r="S34" s="391"/>
      <c r="T34" s="391"/>
      <c r="U34" s="391"/>
      <c r="V34" s="854"/>
      <c r="W34" s="391"/>
      <c r="Y34" s="761"/>
      <c r="Z34" s="761"/>
      <c r="AA34" s="761"/>
      <c r="AJ34" s="346"/>
      <c r="AK34" s="427"/>
    </row>
    <row r="35" spans="1:184">
      <c r="S35" s="346"/>
      <c r="T35" s="346"/>
      <c r="U35" s="346"/>
      <c r="V35" s="855"/>
      <c r="W35" s="472"/>
      <c r="Z35" s="640" t="s">
        <v>1645</v>
      </c>
      <c r="AJ35" s="346"/>
      <c r="AK35" s="427"/>
    </row>
    <row r="36" spans="1:184">
      <c r="I36" s="431" t="s">
        <v>455</v>
      </c>
      <c r="R36" s="431" t="s">
        <v>457</v>
      </c>
      <c r="AJ36" s="346"/>
      <c r="AK36" s="427"/>
      <c r="AM36" s="346"/>
      <c r="AN36" s="346"/>
    </row>
    <row r="37" spans="1:184" s="761" customFormat="1" ht="18">
      <c r="I37" s="906"/>
      <c r="J37" s="906"/>
      <c r="R37" s="906" t="s">
        <v>61</v>
      </c>
      <c r="S37" s="906"/>
      <c r="T37" s="906"/>
      <c r="U37" s="906"/>
      <c r="V37" s="906"/>
      <c r="W37" s="906"/>
      <c r="X37" s="906"/>
      <c r="Y37" s="473"/>
      <c r="Z37" s="473"/>
      <c r="AA37" s="473"/>
      <c r="AH37" s="447"/>
      <c r="AJ37" s="441"/>
      <c r="AK37" s="427"/>
      <c r="AL37" s="441"/>
      <c r="AM37" s="441"/>
    </row>
    <row r="38" spans="1:184">
      <c r="A38" s="431"/>
      <c r="B38" s="431"/>
      <c r="C38" s="431"/>
      <c r="I38" s="431" t="s">
        <v>456</v>
      </c>
      <c r="M38" s="431"/>
      <c r="T38" s="431"/>
      <c r="AJ38" s="346"/>
      <c r="AK38" s="427"/>
      <c r="AM38" s="346"/>
      <c r="AN38" s="346"/>
    </row>
    <row r="39" spans="1:184">
      <c r="AJ39" s="346"/>
      <c r="AK39" s="427"/>
    </row>
    <row r="40" spans="1:184">
      <c r="AJ40" s="346"/>
      <c r="AK40" s="427"/>
    </row>
    <row r="41" spans="1:184">
      <c r="AJ41" s="346"/>
      <c r="AK41" s="427"/>
    </row>
    <row r="42" spans="1:184">
      <c r="AJ42" s="346"/>
      <c r="AK42" s="427"/>
    </row>
    <row r="46" spans="1:184">
      <c r="AK46" s="761"/>
    </row>
    <row r="47" spans="1:184">
      <c r="AH47" s="388"/>
    </row>
    <row r="48" spans="1:184">
      <c r="AH48" s="388"/>
    </row>
    <row r="49" spans="34:34">
      <c r="AH49" s="388"/>
    </row>
    <row r="50" spans="34:34">
      <c r="AH50" s="388"/>
    </row>
    <row r="51" spans="34:34">
      <c r="AH51" s="388"/>
    </row>
    <row r="52" spans="34:34">
      <c r="AH52" s="388"/>
    </row>
  </sheetData>
  <sortState ref="A16:GB24">
    <sortCondition ref="K16:K24"/>
  </sortState>
  <mergeCells count="8">
    <mergeCell ref="AL5:AL7"/>
    <mergeCell ref="I37:J37"/>
    <mergeCell ref="R37:X37"/>
    <mergeCell ref="A2:AA2"/>
    <mergeCell ref="H4:H5"/>
    <mergeCell ref="I4:I5"/>
    <mergeCell ref="O4:Q4"/>
    <mergeCell ref="Z4:AA4"/>
  </mergeCells>
  <conditionalFormatting sqref="AY31:AZ32 BH31:BH32 AP31:AS32 AA31:AA32 AG31:AG32">
    <cfRule type="duplicateValues" dxfId="461" priority="60" stopIfTrue="1"/>
  </conditionalFormatting>
  <conditionalFormatting sqref="AY31:AZ32 BH31:BH32 AP31:AS32 AA31:AA32 AG31:AG32">
    <cfRule type="duplicateValues" dxfId="460" priority="58" stopIfTrue="1"/>
    <cfRule type="duplicateValues" dxfId="459" priority="59" stopIfTrue="1"/>
  </conditionalFormatting>
  <conditionalFormatting sqref="BI31:BI32">
    <cfRule type="duplicateValues" dxfId="458" priority="57" stopIfTrue="1"/>
  </conditionalFormatting>
  <conditionalFormatting sqref="BI31:BI32">
    <cfRule type="duplicateValues" dxfId="457" priority="55" stopIfTrue="1"/>
    <cfRule type="duplicateValues" dxfId="456" priority="56" stopIfTrue="1"/>
  </conditionalFormatting>
  <conditionalFormatting sqref="D30">
    <cfRule type="duplicateValues" dxfId="455" priority="54" stopIfTrue="1"/>
  </conditionalFormatting>
  <conditionalFormatting sqref="D30">
    <cfRule type="duplicateValues" dxfId="454" priority="52" stopIfTrue="1"/>
    <cfRule type="duplicateValues" dxfId="453" priority="53" stopIfTrue="1"/>
  </conditionalFormatting>
  <conditionalFormatting sqref="D19:D20 D22">
    <cfRule type="duplicateValues" dxfId="452" priority="36" stopIfTrue="1"/>
  </conditionalFormatting>
  <conditionalFormatting sqref="D19:D20 D22">
    <cfRule type="duplicateValues" dxfId="451" priority="34" stopIfTrue="1"/>
    <cfRule type="duplicateValues" dxfId="450" priority="35" stopIfTrue="1"/>
  </conditionalFormatting>
  <conditionalFormatting sqref="D14 D16">
    <cfRule type="duplicateValues" dxfId="449" priority="77169" stopIfTrue="1"/>
  </conditionalFormatting>
  <conditionalFormatting sqref="D14 D16">
    <cfRule type="duplicateValues" dxfId="448" priority="77171" stopIfTrue="1"/>
    <cfRule type="duplicateValues" dxfId="447" priority="77172" stopIfTrue="1"/>
  </conditionalFormatting>
  <conditionalFormatting sqref="D10">
    <cfRule type="duplicateValues" dxfId="446" priority="19" stopIfTrue="1"/>
  </conditionalFormatting>
  <conditionalFormatting sqref="D10">
    <cfRule type="duplicateValues" dxfId="445" priority="20" stopIfTrue="1"/>
    <cfRule type="duplicateValues" dxfId="444" priority="21" stopIfTrue="1"/>
  </conditionalFormatting>
  <conditionalFormatting sqref="D11:D13">
    <cfRule type="duplicateValues" dxfId="443" priority="16" stopIfTrue="1"/>
  </conditionalFormatting>
  <conditionalFormatting sqref="D11:D13">
    <cfRule type="duplicateValues" dxfId="442" priority="17" stopIfTrue="1"/>
    <cfRule type="duplicateValues" dxfId="441" priority="18" stopIfTrue="1"/>
  </conditionalFormatting>
  <conditionalFormatting sqref="D21 D17:D18 D8:D9 D23:D25">
    <cfRule type="duplicateValues" dxfId="440" priority="77193" stopIfTrue="1"/>
  </conditionalFormatting>
  <conditionalFormatting sqref="D21 D17:D18 D8:D9 D23:D25">
    <cfRule type="duplicateValues" dxfId="439" priority="77198" stopIfTrue="1"/>
    <cfRule type="duplicateValues" dxfId="438" priority="77199" stopIfTrue="1"/>
  </conditionalFormatting>
  <conditionalFormatting sqref="D26:D27">
    <cfRule type="duplicateValues" dxfId="437" priority="15" stopIfTrue="1"/>
  </conditionalFormatting>
  <conditionalFormatting sqref="D26:D27">
    <cfRule type="duplicateValues" dxfId="436" priority="13" stopIfTrue="1"/>
    <cfRule type="duplicateValues" dxfId="435" priority="14" stopIfTrue="1"/>
  </conditionalFormatting>
  <conditionalFormatting sqref="D29">
    <cfRule type="duplicateValues" dxfId="434" priority="7" stopIfTrue="1"/>
  </conditionalFormatting>
  <conditionalFormatting sqref="D29">
    <cfRule type="duplicateValues" dxfId="433" priority="8" stopIfTrue="1"/>
    <cfRule type="duplicateValues" dxfId="432" priority="9" stopIfTrue="1"/>
  </conditionalFormatting>
  <conditionalFormatting sqref="D28">
    <cfRule type="duplicateValues" dxfId="431" priority="6" stopIfTrue="1"/>
  </conditionalFormatting>
  <conditionalFormatting sqref="D28">
    <cfRule type="duplicateValues" dxfId="430" priority="4" stopIfTrue="1"/>
    <cfRule type="duplicateValues" dxfId="429" priority="5" stopIfTrue="1"/>
  </conditionalFormatting>
  <conditionalFormatting sqref="D15">
    <cfRule type="duplicateValues" dxfId="428" priority="1" stopIfTrue="1"/>
  </conditionalFormatting>
  <conditionalFormatting sqref="D15">
    <cfRule type="duplicateValues" dxfId="427" priority="2" stopIfTrue="1"/>
    <cfRule type="duplicateValues" dxfId="426" priority="3" stopIfTrue="1"/>
  </conditionalFormatting>
  <printOptions horizontalCentered="1"/>
  <pageMargins left="0" right="0" top="0" bottom="0" header="0.31496062992125984" footer="0.31496062992125984"/>
  <pageSetup paperSize="8" scale="59" orientation="landscape" r:id="rId1"/>
  <colBreaks count="1" manualBreakCount="1">
    <brk id="38" max="1048575" man="1"/>
  </colBreaks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B36"/>
  <sheetViews>
    <sheetView zoomScale="110" zoomScaleNormal="110" workbookViewId="0">
      <selection activeCell="D10" sqref="D10"/>
    </sheetView>
  </sheetViews>
  <sheetFormatPr defaultRowHeight="18"/>
  <cols>
    <col min="1" max="1" width="4.5703125" style="388" customWidth="1"/>
    <col min="2" max="2" width="6.5703125" style="388" hidden="1" customWidth="1"/>
    <col min="3" max="3" width="3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6.85546875" style="388" customWidth="1"/>
    <col min="9" max="9" width="26.42578125" style="388" customWidth="1"/>
    <col min="10" max="10" width="5.85546875" style="388" customWidth="1"/>
    <col min="11" max="11" width="6.5703125" style="388" customWidth="1"/>
    <col min="12" max="12" width="18.7109375" style="388" customWidth="1"/>
    <col min="13" max="13" width="9.7109375" style="388" customWidth="1"/>
    <col min="14" max="14" width="6.7109375" style="388" customWidth="1"/>
    <col min="15" max="15" width="3.42578125" style="388" customWidth="1"/>
    <col min="16" max="16" width="7.14062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6.28515625" style="388" customWidth="1"/>
    <col min="23" max="23" width="3.5703125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8.710937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39" ht="6" customHeight="1" thickBot="1"/>
    <row r="2" spans="1:39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9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866" t="s">
        <v>2500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9" ht="12" customHeight="1" thickTop="1">
      <c r="A4" s="455" t="s">
        <v>37</v>
      </c>
      <c r="B4" s="448"/>
      <c r="C4" s="448" t="s">
        <v>13</v>
      </c>
      <c r="D4" s="345" t="s">
        <v>1238</v>
      </c>
      <c r="E4" s="758" t="s">
        <v>1238</v>
      </c>
      <c r="F4" s="758"/>
      <c r="G4" s="758"/>
      <c r="H4" s="909" t="s">
        <v>15</v>
      </c>
      <c r="I4" s="903" t="s">
        <v>16</v>
      </c>
      <c r="J4" s="346" t="s">
        <v>17</v>
      </c>
      <c r="K4" s="347" t="s">
        <v>18</v>
      </c>
      <c r="L4" s="762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759" t="s">
        <v>51</v>
      </c>
      <c r="AH4" s="351" t="s">
        <v>52</v>
      </c>
    </row>
    <row r="5" spans="1:39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762" t="s">
        <v>30</v>
      </c>
      <c r="P5" s="762" t="s">
        <v>31</v>
      </c>
      <c r="Q5" s="762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763" t="s">
        <v>34</v>
      </c>
      <c r="Z5" s="846" t="s">
        <v>42</v>
      </c>
      <c r="AA5" s="763" t="s">
        <v>43</v>
      </c>
      <c r="AB5" s="350" t="s">
        <v>49</v>
      </c>
      <c r="AC5" s="451"/>
      <c r="AD5" s="451"/>
      <c r="AE5" s="452"/>
      <c r="AF5" s="464"/>
      <c r="AG5" s="760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9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760"/>
      <c r="AH6" s="394"/>
      <c r="AJ6" s="762"/>
      <c r="AK6" s="466"/>
      <c r="AL6" s="904"/>
    </row>
    <row r="7" spans="1:39" s="404" customFormat="1" ht="12" customHeight="1" thickTop="1">
      <c r="A7" s="359"/>
      <c r="B7" s="359"/>
      <c r="C7" s="360"/>
      <c r="D7" s="758"/>
      <c r="E7" s="359"/>
      <c r="F7" s="359"/>
      <c r="G7" s="359"/>
      <c r="H7" s="361"/>
      <c r="I7" s="361"/>
      <c r="J7" s="359"/>
      <c r="K7" s="360"/>
      <c r="L7" s="361" t="s">
        <v>1</v>
      </c>
      <c r="M7" s="758"/>
      <c r="N7" s="361"/>
      <c r="O7" s="758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843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9" s="284" customFormat="1" ht="23.25" customHeight="1">
      <c r="A8" s="246">
        <v>20</v>
      </c>
      <c r="B8" s="247">
        <v>43747</v>
      </c>
      <c r="C8" s="330" t="str">
        <f>"*"&amp;D8&amp;"*"</f>
        <v>*PDR1910-0579*</v>
      </c>
      <c r="D8" s="592" t="s">
        <v>2410</v>
      </c>
      <c r="E8" s="246" t="s">
        <v>2411</v>
      </c>
      <c r="F8" s="246"/>
      <c r="G8" s="498" t="s">
        <v>2412</v>
      </c>
      <c r="H8" s="250" t="s">
        <v>2413</v>
      </c>
      <c r="I8" s="248" t="s">
        <v>2414</v>
      </c>
      <c r="J8" s="611">
        <v>3000</v>
      </c>
      <c r="K8" s="247">
        <v>22943</v>
      </c>
      <c r="L8" s="250" t="s">
        <v>2415</v>
      </c>
      <c r="M8" s="250" t="s">
        <v>2416</v>
      </c>
      <c r="N8" s="592"/>
      <c r="O8" s="592" t="s">
        <v>1181</v>
      </c>
      <c r="P8" s="592"/>
      <c r="Q8" s="593"/>
      <c r="R8" s="247">
        <v>43759</v>
      </c>
      <c r="S8" s="246">
        <v>3000</v>
      </c>
      <c r="T8" s="246"/>
      <c r="U8" s="246"/>
      <c r="V8" s="778" t="s">
        <v>2762</v>
      </c>
      <c r="W8" s="249"/>
      <c r="X8" s="503" t="s">
        <v>1497</v>
      </c>
      <c r="Y8" s="250" t="s">
        <v>1244</v>
      </c>
      <c r="Z8" s="592">
        <v>556</v>
      </c>
      <c r="AA8" s="251">
        <v>1495</v>
      </c>
      <c r="AB8" s="354">
        <f t="shared" ref="AB8:AB14" si="0">S8/AI8+AJ8</f>
        <v>75</v>
      </c>
      <c r="AC8" s="354">
        <f t="shared" ref="AC8:AC14" si="1">AB8+AC7</f>
        <v>75</v>
      </c>
      <c r="AD8" s="364">
        <f t="shared" ref="AD8:AD14" si="2">(8+(AC8/60))</f>
        <v>9.25</v>
      </c>
      <c r="AE8" s="365">
        <f t="shared" ref="AE8:AE14" si="3">FLOOR(AD8,1)</f>
        <v>9</v>
      </c>
      <c r="AF8" s="364">
        <f t="shared" ref="AF8:AF14" si="4">(AE8+((AD8-AE8)*60*0.01))</f>
        <v>9.15</v>
      </c>
      <c r="AG8" s="245" t="s">
        <v>1243</v>
      </c>
      <c r="AH8" s="341" t="s">
        <v>2</v>
      </c>
      <c r="AI8" s="281">
        <v>50</v>
      </c>
      <c r="AJ8" s="281">
        <v>15</v>
      </c>
      <c r="AK8" s="281">
        <v>20</v>
      </c>
      <c r="AL8" s="281">
        <v>0</v>
      </c>
    </row>
    <row r="9" spans="1:39" s="284" customFormat="1" ht="23.25" customHeight="1">
      <c r="A9" s="246">
        <v>30</v>
      </c>
      <c r="B9" s="247">
        <v>43755</v>
      </c>
      <c r="C9" s="330" t="str">
        <f>"*"&amp;D9&amp;"*"</f>
        <v>*PDR1910-0746*</v>
      </c>
      <c r="D9" s="592" t="s">
        <v>2587</v>
      </c>
      <c r="E9" s="246" t="s">
        <v>2588</v>
      </c>
      <c r="F9" s="246"/>
      <c r="G9" s="498" t="s">
        <v>2589</v>
      </c>
      <c r="H9" s="250" t="s">
        <v>2102</v>
      </c>
      <c r="I9" s="248" t="s">
        <v>2590</v>
      </c>
      <c r="J9" s="611">
        <v>1000</v>
      </c>
      <c r="K9" s="247">
        <v>43761</v>
      </c>
      <c r="L9" s="250" t="s">
        <v>2104</v>
      </c>
      <c r="M9" s="250" t="s">
        <v>2591</v>
      </c>
      <c r="N9" s="592"/>
      <c r="O9" s="592" t="s">
        <v>1181</v>
      </c>
      <c r="P9" s="592" t="s">
        <v>2394</v>
      </c>
      <c r="Q9" s="593"/>
      <c r="R9" s="247">
        <v>43759</v>
      </c>
      <c r="S9" s="246">
        <v>1000</v>
      </c>
      <c r="T9" s="246"/>
      <c r="U9" s="246"/>
      <c r="V9" s="778" t="s">
        <v>2762</v>
      </c>
      <c r="W9" s="249"/>
      <c r="X9" s="503" t="s">
        <v>1496</v>
      </c>
      <c r="Y9" s="500" t="s">
        <v>2106</v>
      </c>
      <c r="Z9" s="592">
        <v>509</v>
      </c>
      <c r="AA9" s="251">
        <v>1627</v>
      </c>
      <c r="AB9" s="354">
        <f t="shared" si="0"/>
        <v>35</v>
      </c>
      <c r="AC9" s="354">
        <f t="shared" si="1"/>
        <v>110</v>
      </c>
      <c r="AD9" s="364">
        <f t="shared" si="2"/>
        <v>9.8333333333333339</v>
      </c>
      <c r="AE9" s="365">
        <f t="shared" si="3"/>
        <v>9</v>
      </c>
      <c r="AF9" s="364">
        <f t="shared" si="4"/>
        <v>9.5</v>
      </c>
      <c r="AG9" s="245" t="s">
        <v>1243</v>
      </c>
      <c r="AH9" s="282" t="s">
        <v>2</v>
      </c>
      <c r="AI9" s="281">
        <v>50</v>
      </c>
      <c r="AJ9" s="281">
        <v>15</v>
      </c>
      <c r="AK9" s="281">
        <v>10</v>
      </c>
      <c r="AL9" s="281">
        <v>0</v>
      </c>
    </row>
    <row r="10" spans="1:39" s="284" customFormat="1" ht="23.25" customHeight="1">
      <c r="A10" s="246">
        <v>40</v>
      </c>
      <c r="B10" s="247">
        <v>43640</v>
      </c>
      <c r="C10" s="330" t="str">
        <f>"*"&amp;D10&amp;"*"</f>
        <v>*PDR1911-0071*</v>
      </c>
      <c r="D10" s="592" t="s">
        <v>1729</v>
      </c>
      <c r="E10" s="246" t="s">
        <v>1726</v>
      </c>
      <c r="F10" s="246"/>
      <c r="G10" s="498" t="s">
        <v>1711</v>
      </c>
      <c r="H10" s="248" t="s">
        <v>1664</v>
      </c>
      <c r="I10" s="248" t="s">
        <v>1712</v>
      </c>
      <c r="J10" s="246">
        <v>2000</v>
      </c>
      <c r="K10" s="247">
        <v>43763</v>
      </c>
      <c r="L10" s="250" t="s">
        <v>1261</v>
      </c>
      <c r="M10" s="250" t="s">
        <v>1713</v>
      </c>
      <c r="N10" s="592"/>
      <c r="O10" s="247" t="s">
        <v>1181</v>
      </c>
      <c r="P10" s="247"/>
      <c r="Q10" s="247"/>
      <c r="R10" s="247">
        <v>43759</v>
      </c>
      <c r="S10" s="246">
        <v>2000</v>
      </c>
      <c r="T10" s="246"/>
      <c r="U10" s="246"/>
      <c r="V10" s="778" t="s">
        <v>2762</v>
      </c>
      <c r="W10" s="249"/>
      <c r="X10" s="503" t="s">
        <v>1496</v>
      </c>
      <c r="Y10" s="500" t="s">
        <v>1662</v>
      </c>
      <c r="Z10" s="592">
        <v>378</v>
      </c>
      <c r="AA10" s="251">
        <v>1151</v>
      </c>
      <c r="AB10" s="354">
        <f t="shared" si="0"/>
        <v>55</v>
      </c>
      <c r="AC10" s="354">
        <f t="shared" si="1"/>
        <v>165</v>
      </c>
      <c r="AD10" s="364">
        <f t="shared" si="2"/>
        <v>10.75</v>
      </c>
      <c r="AE10" s="365">
        <f t="shared" si="3"/>
        <v>10</v>
      </c>
      <c r="AF10" s="364">
        <f t="shared" si="4"/>
        <v>10.45</v>
      </c>
      <c r="AG10" s="245" t="s">
        <v>1243</v>
      </c>
      <c r="AH10" s="341" t="s">
        <v>2</v>
      </c>
      <c r="AI10" s="281">
        <v>50</v>
      </c>
      <c r="AJ10" s="281">
        <v>15</v>
      </c>
      <c r="AK10" s="281">
        <v>10</v>
      </c>
      <c r="AL10" s="281" t="s">
        <v>1714</v>
      </c>
    </row>
    <row r="11" spans="1:39" s="284" customFormat="1" ht="23.25" customHeight="1">
      <c r="A11" s="246">
        <v>50</v>
      </c>
      <c r="B11" s="247">
        <v>43756</v>
      </c>
      <c r="C11" s="330" t="str">
        <f>"*"&amp;D11&amp;"*"</f>
        <v>*PDR1910-0827*</v>
      </c>
      <c r="D11" s="592" t="s">
        <v>2695</v>
      </c>
      <c r="E11" s="246" t="s">
        <v>2696</v>
      </c>
      <c r="F11" s="246"/>
      <c r="G11" s="498" t="s">
        <v>2697</v>
      </c>
      <c r="H11" s="250" t="s">
        <v>2698</v>
      </c>
      <c r="I11" s="248" t="s">
        <v>2699</v>
      </c>
      <c r="J11" s="611">
        <v>400</v>
      </c>
      <c r="K11" s="247">
        <v>22943</v>
      </c>
      <c r="L11" s="250" t="s">
        <v>1258</v>
      </c>
      <c r="M11" s="250" t="s">
        <v>2700</v>
      </c>
      <c r="N11" s="592"/>
      <c r="O11" s="592" t="s">
        <v>1181</v>
      </c>
      <c r="P11" s="592"/>
      <c r="Q11" s="593"/>
      <c r="R11" s="247">
        <v>43759</v>
      </c>
      <c r="S11" s="246">
        <v>400</v>
      </c>
      <c r="T11" s="246"/>
      <c r="U11" s="246"/>
      <c r="V11" s="778" t="s">
        <v>2762</v>
      </c>
      <c r="W11" s="249"/>
      <c r="X11" s="503" t="s">
        <v>1503</v>
      </c>
      <c r="Y11" s="250" t="s">
        <v>81</v>
      </c>
      <c r="Z11" s="592">
        <v>431</v>
      </c>
      <c r="AA11" s="251">
        <v>1601</v>
      </c>
      <c r="AB11" s="354">
        <f t="shared" si="0"/>
        <v>23</v>
      </c>
      <c r="AC11" s="354">
        <f t="shared" si="1"/>
        <v>188</v>
      </c>
      <c r="AD11" s="364">
        <f t="shared" si="2"/>
        <v>11.133333333333333</v>
      </c>
      <c r="AE11" s="365">
        <f t="shared" si="3"/>
        <v>11</v>
      </c>
      <c r="AF11" s="364">
        <f t="shared" si="4"/>
        <v>11.08</v>
      </c>
      <c r="AG11" s="245" t="s">
        <v>1243</v>
      </c>
      <c r="AH11" s="341" t="s">
        <v>2</v>
      </c>
      <c r="AI11" s="283">
        <v>50</v>
      </c>
      <c r="AJ11" s="283">
        <v>15</v>
      </c>
      <c r="AK11" s="284">
        <v>20</v>
      </c>
      <c r="AL11" s="284" t="s">
        <v>1863</v>
      </c>
    </row>
    <row r="12" spans="1:39" s="300" customFormat="1" ht="23.25" customHeight="1">
      <c r="A12" s="246">
        <v>60</v>
      </c>
      <c r="B12" s="289">
        <v>43757</v>
      </c>
      <c r="C12" s="330" t="str">
        <f t="shared" ref="C12:C13" si="5">"*"&amp;D12&amp;"*"</f>
        <v>*PDR1910-0828*</v>
      </c>
      <c r="D12" s="290" t="s">
        <v>2724</v>
      </c>
      <c r="E12" s="290" t="s">
        <v>2719</v>
      </c>
      <c r="F12" s="288"/>
      <c r="G12" s="288" t="s">
        <v>2723</v>
      </c>
      <c r="H12" s="288" t="s">
        <v>2717</v>
      </c>
      <c r="I12" s="292" t="s">
        <v>2722</v>
      </c>
      <c r="J12" s="292">
        <v>300</v>
      </c>
      <c r="K12" s="289">
        <v>22943</v>
      </c>
      <c r="L12" s="841" t="s">
        <v>1660</v>
      </c>
      <c r="M12" s="292" t="s">
        <v>2721</v>
      </c>
      <c r="N12" s="290">
        <v>0</v>
      </c>
      <c r="O12" s="292" t="s">
        <v>1324</v>
      </c>
      <c r="P12" s="292"/>
      <c r="Q12" s="292"/>
      <c r="R12" s="289">
        <v>43760</v>
      </c>
      <c r="S12" s="290">
        <v>300</v>
      </c>
      <c r="T12" s="288"/>
      <c r="U12" s="288"/>
      <c r="V12" s="778" t="s">
        <v>2762</v>
      </c>
      <c r="W12" s="288"/>
      <c r="X12" s="293" t="s">
        <v>1496</v>
      </c>
      <c r="Y12" s="288" t="s">
        <v>418</v>
      </c>
      <c r="Z12" s="290">
        <v>487</v>
      </c>
      <c r="AA12" s="290">
        <v>1503</v>
      </c>
      <c r="AB12" s="354">
        <f t="shared" si="0"/>
        <v>21</v>
      </c>
      <c r="AC12" s="354">
        <f t="shared" si="1"/>
        <v>209</v>
      </c>
      <c r="AD12" s="364">
        <f t="shared" si="2"/>
        <v>11.483333333333334</v>
      </c>
      <c r="AE12" s="365">
        <f t="shared" si="3"/>
        <v>11</v>
      </c>
      <c r="AF12" s="364">
        <f t="shared" si="4"/>
        <v>11.290000000000001</v>
      </c>
      <c r="AG12" s="297" t="s">
        <v>1391</v>
      </c>
      <c r="AH12" s="341" t="s">
        <v>65</v>
      </c>
      <c r="AI12" s="283">
        <v>50</v>
      </c>
      <c r="AJ12" s="283">
        <v>15</v>
      </c>
      <c r="AK12" s="299">
        <v>10</v>
      </c>
      <c r="AL12" s="299" t="s">
        <v>2714</v>
      </c>
      <c r="AM12" s="299"/>
    </row>
    <row r="13" spans="1:39" s="300" customFormat="1" ht="23.25" customHeight="1">
      <c r="A13" s="246">
        <v>70</v>
      </c>
      <c r="B13" s="289">
        <v>43757</v>
      </c>
      <c r="C13" s="330" t="str">
        <f t="shared" si="5"/>
        <v>*PDR1910-0829*</v>
      </c>
      <c r="D13" s="290" t="s">
        <v>2720</v>
      </c>
      <c r="E13" s="290" t="s">
        <v>2719</v>
      </c>
      <c r="F13" s="288"/>
      <c r="G13" s="288" t="s">
        <v>2718</v>
      </c>
      <c r="H13" s="288" t="s">
        <v>2717</v>
      </c>
      <c r="I13" s="292" t="s">
        <v>2716</v>
      </c>
      <c r="J13" s="292">
        <v>300</v>
      </c>
      <c r="K13" s="289">
        <v>22943</v>
      </c>
      <c r="L13" s="841" t="s">
        <v>1258</v>
      </c>
      <c r="M13" s="292" t="s">
        <v>2715</v>
      </c>
      <c r="N13" s="290">
        <v>0</v>
      </c>
      <c r="O13" s="292"/>
      <c r="P13" s="289">
        <v>43759</v>
      </c>
      <c r="Q13" s="292"/>
      <c r="R13" s="289">
        <v>43760</v>
      </c>
      <c r="S13" s="290">
        <v>300</v>
      </c>
      <c r="T13" s="288"/>
      <c r="U13" s="288"/>
      <c r="V13" s="778" t="s">
        <v>2762</v>
      </c>
      <c r="W13" s="288"/>
      <c r="X13" s="293" t="s">
        <v>1496</v>
      </c>
      <c r="Y13" s="288" t="s">
        <v>418</v>
      </c>
      <c r="Z13" s="290">
        <v>487</v>
      </c>
      <c r="AA13" s="290">
        <v>1503</v>
      </c>
      <c r="AB13" s="354">
        <f t="shared" si="0"/>
        <v>21</v>
      </c>
      <c r="AC13" s="354">
        <f t="shared" si="1"/>
        <v>230</v>
      </c>
      <c r="AD13" s="364">
        <f t="shared" si="2"/>
        <v>11.833333333333334</v>
      </c>
      <c r="AE13" s="365">
        <f t="shared" si="3"/>
        <v>11</v>
      </c>
      <c r="AF13" s="364">
        <f t="shared" si="4"/>
        <v>11.5</v>
      </c>
      <c r="AG13" s="297" t="s">
        <v>1391</v>
      </c>
      <c r="AH13" s="341" t="s">
        <v>65</v>
      </c>
      <c r="AI13" s="283">
        <v>50</v>
      </c>
      <c r="AJ13" s="283">
        <v>15</v>
      </c>
      <c r="AK13" s="299">
        <v>10</v>
      </c>
      <c r="AL13" s="299" t="s">
        <v>2714</v>
      </c>
      <c r="AM13" s="299"/>
    </row>
    <row r="14" spans="1:39" s="404" customFormat="1" ht="19.5" customHeight="1">
      <c r="A14" s="373"/>
      <c r="B14" s="373"/>
      <c r="C14" s="372"/>
      <c r="D14" s="762"/>
      <c r="E14" s="373"/>
      <c r="F14" s="373"/>
      <c r="G14" s="762"/>
      <c r="H14" s="368"/>
      <c r="I14" s="368"/>
      <c r="J14" s="373"/>
      <c r="K14" s="372"/>
      <c r="L14" s="368" t="s">
        <v>210</v>
      </c>
      <c r="M14" s="377"/>
      <c r="N14" s="762"/>
      <c r="O14" s="762"/>
      <c r="P14" s="368"/>
      <c r="Q14" s="368"/>
      <c r="R14" s="372"/>
      <c r="S14" s="373"/>
      <c r="T14" s="373"/>
      <c r="U14" s="373"/>
      <c r="V14" s="373"/>
      <c r="W14" s="564"/>
      <c r="X14" s="373"/>
      <c r="Y14" s="377"/>
      <c r="Z14" s="845"/>
      <c r="AA14" s="378"/>
      <c r="AB14" s="354">
        <f t="shared" si="0"/>
        <v>30</v>
      </c>
      <c r="AC14" s="354">
        <f t="shared" si="1"/>
        <v>260</v>
      </c>
      <c r="AD14" s="364">
        <f t="shared" si="2"/>
        <v>12.333333333333332</v>
      </c>
      <c r="AE14" s="365">
        <f t="shared" si="3"/>
        <v>12</v>
      </c>
      <c r="AF14" s="364">
        <f t="shared" si="4"/>
        <v>12.2</v>
      </c>
      <c r="AG14" s="379"/>
      <c r="AH14" s="401"/>
      <c r="AI14" s="281">
        <v>35</v>
      </c>
      <c r="AJ14" s="281">
        <v>30</v>
      </c>
      <c r="AK14" s="396"/>
      <c r="AL14" s="401"/>
    </row>
    <row r="15" spans="1:39" s="404" customFormat="1">
      <c r="A15" s="373"/>
      <c r="B15" s="373"/>
      <c r="C15" s="372"/>
      <c r="D15" s="380"/>
      <c r="E15" s="380"/>
      <c r="F15" s="380"/>
      <c r="G15" s="380"/>
      <c r="H15" s="381"/>
      <c r="I15" s="381"/>
      <c r="J15" s="373"/>
      <c r="K15" s="372"/>
      <c r="L15" s="381"/>
      <c r="M15" s="381"/>
      <c r="N15" s="381"/>
      <c r="O15" s="402"/>
      <c r="P15" s="383"/>
      <c r="Q15" s="383"/>
      <c r="R15" s="372"/>
      <c r="S15" s="373"/>
      <c r="T15" s="384"/>
      <c r="U15" s="373"/>
      <c r="V15" s="373"/>
      <c r="W15" s="373"/>
      <c r="X15" s="380"/>
      <c r="Y15" s="381"/>
      <c r="Z15" s="378"/>
      <c r="AA15" s="382"/>
      <c r="AB15" s="386"/>
      <c r="AC15" s="386"/>
      <c r="AD15" s="379"/>
      <c r="AE15" s="387"/>
      <c r="AF15" s="379"/>
      <c r="AG15" s="401"/>
      <c r="AH15" s="403"/>
      <c r="AI15" s="396"/>
      <c r="AJ15" s="396"/>
      <c r="AK15" s="396"/>
      <c r="AL15" s="401"/>
    </row>
    <row r="16" spans="1:39" s="404" customFormat="1">
      <c r="A16" s="373"/>
      <c r="B16" s="373"/>
      <c r="C16" s="372"/>
      <c r="D16" s="380"/>
      <c r="E16" s="380"/>
      <c r="F16" s="380"/>
      <c r="G16" s="380"/>
      <c r="H16" s="381"/>
      <c r="I16" s="381"/>
      <c r="J16" s="373"/>
      <c r="K16" s="372"/>
      <c r="L16" s="381"/>
      <c r="M16" s="381"/>
      <c r="N16" s="381"/>
      <c r="O16" s="402"/>
      <c r="P16" s="383"/>
      <c r="Q16" s="383"/>
      <c r="R16" s="372"/>
      <c r="S16" s="373"/>
      <c r="T16" s="384"/>
      <c r="U16" s="373"/>
      <c r="V16" s="373"/>
      <c r="W16" s="373"/>
      <c r="X16" s="380"/>
      <c r="Y16" s="381"/>
      <c r="Z16" s="378"/>
      <c r="AA16" s="382"/>
      <c r="AB16" s="386"/>
      <c r="AC16" s="386"/>
      <c r="AD16" s="379"/>
      <c r="AE16" s="387"/>
      <c r="AF16" s="379"/>
      <c r="AG16" s="401"/>
      <c r="AH16" s="403"/>
      <c r="AI16" s="396"/>
      <c r="AJ16" s="396"/>
      <c r="AK16" s="396"/>
      <c r="AL16" s="401"/>
    </row>
    <row r="17" spans="1:184" s="404" customFormat="1">
      <c r="A17" s="373"/>
      <c r="B17" s="373"/>
      <c r="C17" s="372"/>
      <c r="D17" s="762"/>
      <c r="E17" s="373"/>
      <c r="F17" s="373"/>
      <c r="G17" s="373"/>
      <c r="H17" s="368"/>
      <c r="I17" s="368"/>
      <c r="J17" s="373">
        <f>SUM(J8:J16)</f>
        <v>7000</v>
      </c>
      <c r="K17" s="372"/>
      <c r="L17" s="368"/>
      <c r="M17" s="762"/>
      <c r="N17" s="368"/>
      <c r="O17" s="762"/>
      <c r="P17" s="368"/>
      <c r="Q17" s="368"/>
      <c r="R17" s="372"/>
      <c r="S17" s="373">
        <f>SUM(S8:S16)</f>
        <v>7000</v>
      </c>
      <c r="T17" s="373"/>
      <c r="U17" s="373"/>
      <c r="V17" s="373"/>
      <c r="W17" s="373"/>
      <c r="X17" s="373"/>
      <c r="Y17" s="377"/>
      <c r="Z17" s="845"/>
      <c r="AA17" s="378"/>
      <c r="AB17" s="386">
        <f>SUM(AB7:AB16)</f>
        <v>260</v>
      </c>
      <c r="AC17" s="386"/>
      <c r="AD17" s="379"/>
      <c r="AE17" s="387"/>
      <c r="AF17" s="386">
        <f>AB17/60</f>
        <v>4.333333333333333</v>
      </c>
      <c r="AG17" s="379"/>
      <c r="AH17" s="405"/>
      <c r="AI17" s="426"/>
      <c r="AJ17" s="402"/>
      <c r="AK17" s="402"/>
      <c r="AL17" s="389"/>
      <c r="GB17" s="470"/>
    </row>
    <row r="18" spans="1:184">
      <c r="A18" s="761"/>
      <c r="B18" s="761"/>
      <c r="L18" s="471"/>
      <c r="M18" s="391"/>
      <c r="N18" s="391"/>
      <c r="O18" s="391"/>
      <c r="P18" s="391"/>
      <c r="Q18" s="391"/>
      <c r="R18" s="391"/>
      <c r="S18" s="391"/>
      <c r="T18" s="391"/>
      <c r="U18" s="391"/>
      <c r="V18" s="391"/>
      <c r="W18" s="391"/>
      <c r="Y18" s="761"/>
      <c r="Z18" s="844"/>
      <c r="AA18" s="761"/>
      <c r="AJ18" s="346"/>
      <c r="AK18" s="427"/>
    </row>
    <row r="19" spans="1:184">
      <c r="S19" s="346"/>
      <c r="T19" s="346"/>
      <c r="U19" s="346"/>
      <c r="V19" s="472"/>
      <c r="W19" s="472"/>
      <c r="Z19" s="867" t="s">
        <v>1645</v>
      </c>
      <c r="AJ19" s="346"/>
      <c r="AK19" s="427"/>
    </row>
    <row r="20" spans="1:184">
      <c r="I20" s="431" t="s">
        <v>455</v>
      </c>
      <c r="R20" s="431" t="s">
        <v>457</v>
      </c>
      <c r="AJ20" s="346"/>
      <c r="AK20" s="427"/>
      <c r="AM20" s="346"/>
      <c r="AN20" s="346"/>
    </row>
    <row r="21" spans="1:184" s="761" customFormat="1">
      <c r="I21" s="906"/>
      <c r="J21" s="906"/>
      <c r="R21" s="906" t="s">
        <v>61</v>
      </c>
      <c r="S21" s="906"/>
      <c r="T21" s="906"/>
      <c r="U21" s="906"/>
      <c r="V21" s="906"/>
      <c r="W21" s="906"/>
      <c r="X21" s="906"/>
      <c r="Y21" s="473"/>
      <c r="Z21" s="844"/>
      <c r="AA21" s="473"/>
      <c r="AH21" s="447"/>
      <c r="AJ21" s="441"/>
      <c r="AK21" s="427"/>
      <c r="AL21" s="441"/>
      <c r="AM21" s="441"/>
    </row>
    <row r="22" spans="1:184">
      <c r="A22" s="431"/>
      <c r="B22" s="431"/>
      <c r="C22" s="431"/>
      <c r="I22" s="431" t="s">
        <v>456</v>
      </c>
      <c r="M22" s="431"/>
      <c r="T22" s="431"/>
      <c r="AJ22" s="346"/>
      <c r="AK22" s="427"/>
      <c r="AM22" s="346"/>
      <c r="AN22" s="346"/>
    </row>
    <row r="23" spans="1:184">
      <c r="AJ23" s="346"/>
      <c r="AK23" s="427"/>
    </row>
    <row r="24" spans="1:184">
      <c r="AJ24" s="346"/>
      <c r="AK24" s="427"/>
    </row>
    <row r="25" spans="1:184">
      <c r="AJ25" s="346"/>
      <c r="AK25" s="427"/>
    </row>
    <row r="26" spans="1:184">
      <c r="AJ26" s="346"/>
      <c r="AK26" s="427"/>
    </row>
    <row r="30" spans="1:184">
      <c r="AK30" s="761"/>
    </row>
    <row r="31" spans="1:184">
      <c r="AH31" s="388"/>
    </row>
    <row r="32" spans="1:184">
      <c r="AH32" s="388"/>
    </row>
    <row r="33" spans="34:34">
      <c r="AH33" s="388"/>
    </row>
    <row r="34" spans="34:34">
      <c r="AH34" s="388"/>
    </row>
    <row r="35" spans="34:34">
      <c r="AH35" s="388"/>
    </row>
    <row r="36" spans="34:34">
      <c r="AH36" s="388"/>
    </row>
  </sheetData>
  <mergeCells count="8">
    <mergeCell ref="AL5:AL7"/>
    <mergeCell ref="I21:J21"/>
    <mergeCell ref="R21:X21"/>
    <mergeCell ref="A2:AA2"/>
    <mergeCell ref="H4:H5"/>
    <mergeCell ref="I4:I5"/>
    <mergeCell ref="O4:Q4"/>
    <mergeCell ref="Z4:AA4"/>
  </mergeCells>
  <conditionalFormatting sqref="AY15:AZ16 BH15:BH16 AP15:AS16 AA15:AA16 AG15:AG16">
    <cfRule type="duplicateValues" dxfId="425" priority="45" stopIfTrue="1"/>
  </conditionalFormatting>
  <conditionalFormatting sqref="AY15:AZ16 BH15:BH16 AP15:AS16 AA15:AA16 AG15:AG16">
    <cfRule type="duplicateValues" dxfId="424" priority="43" stopIfTrue="1"/>
    <cfRule type="duplicateValues" dxfId="423" priority="44" stopIfTrue="1"/>
  </conditionalFormatting>
  <conditionalFormatting sqref="BI15:BI16">
    <cfRule type="duplicateValues" dxfId="422" priority="42" stopIfTrue="1"/>
  </conditionalFormatting>
  <conditionalFormatting sqref="BI15:BI16">
    <cfRule type="duplicateValues" dxfId="421" priority="40" stopIfTrue="1"/>
    <cfRule type="duplicateValues" dxfId="420" priority="41" stopIfTrue="1"/>
  </conditionalFormatting>
  <conditionalFormatting sqref="D14">
    <cfRule type="duplicateValues" dxfId="419" priority="39" stopIfTrue="1"/>
  </conditionalFormatting>
  <conditionalFormatting sqref="D14">
    <cfRule type="duplicateValues" dxfId="418" priority="37" stopIfTrue="1"/>
    <cfRule type="duplicateValues" dxfId="417" priority="38" stopIfTrue="1"/>
  </conditionalFormatting>
  <conditionalFormatting sqref="D8">
    <cfRule type="duplicateValues" dxfId="416" priority="18" stopIfTrue="1"/>
  </conditionalFormatting>
  <conditionalFormatting sqref="D8">
    <cfRule type="duplicateValues" dxfId="415" priority="16" stopIfTrue="1"/>
    <cfRule type="duplicateValues" dxfId="414" priority="17" stopIfTrue="1"/>
  </conditionalFormatting>
  <conditionalFormatting sqref="D10">
    <cfRule type="duplicateValues" dxfId="413" priority="15" stopIfTrue="1"/>
  </conditionalFormatting>
  <conditionalFormatting sqref="D10">
    <cfRule type="duplicateValues" dxfId="412" priority="13" stopIfTrue="1"/>
    <cfRule type="duplicateValues" dxfId="411" priority="14" stopIfTrue="1"/>
  </conditionalFormatting>
  <conditionalFormatting sqref="D9">
    <cfRule type="duplicateValues" dxfId="410" priority="10" stopIfTrue="1"/>
  </conditionalFormatting>
  <conditionalFormatting sqref="D9">
    <cfRule type="duplicateValues" dxfId="409" priority="11" stopIfTrue="1"/>
    <cfRule type="duplicateValues" dxfId="408" priority="12" stopIfTrue="1"/>
  </conditionalFormatting>
  <conditionalFormatting sqref="D11">
    <cfRule type="duplicateValues" dxfId="407" priority="4" stopIfTrue="1"/>
  </conditionalFormatting>
  <conditionalFormatting sqref="D11">
    <cfRule type="duplicateValues" dxfId="406" priority="5" stopIfTrue="1"/>
    <cfRule type="duplicateValues" dxfId="405" priority="6" stopIfTrue="1"/>
  </conditionalFormatting>
  <conditionalFormatting sqref="D12:E13">
    <cfRule type="duplicateValues" dxfId="404" priority="77215" stopIfTrue="1"/>
  </conditionalFormatting>
  <conditionalFormatting sqref="D12:E13">
    <cfRule type="duplicateValues" dxfId="403" priority="77217" stopIfTrue="1"/>
    <cfRule type="duplicateValues" dxfId="402" priority="77218" stopIfTrue="1"/>
  </conditionalFormatting>
  <printOptions horizontalCentered="1"/>
  <pageMargins left="0" right="0" top="0" bottom="0" header="0.31496062992125984" footer="0.31496062992125984"/>
  <pageSetup paperSize="8" scale="67" orientation="landscape" r:id="rId1"/>
  <colBreaks count="1" manualBreakCount="1">
    <brk id="38" max="1048575" man="1"/>
  </colBreaks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GB41"/>
  <sheetViews>
    <sheetView zoomScale="110" zoomScaleNormal="110" workbookViewId="0">
      <selection activeCell="AB8" sqref="AB8:AB16"/>
    </sheetView>
  </sheetViews>
  <sheetFormatPr defaultRowHeight="18"/>
  <cols>
    <col min="1" max="1" width="4.5703125" style="388" customWidth="1"/>
    <col min="2" max="2" width="6.5703125" style="388" hidden="1" customWidth="1"/>
    <col min="3" max="3" width="37.2851562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5.28515625" style="388" customWidth="1"/>
    <col min="9" max="9" width="29.85546875" style="388" customWidth="1"/>
    <col min="10" max="10" width="5.85546875" style="388" customWidth="1"/>
    <col min="11" max="11" width="6.5703125" style="388" customWidth="1"/>
    <col min="12" max="12" width="16.28515625" style="388" customWidth="1"/>
    <col min="13" max="13" width="9.5703125" style="388" customWidth="1"/>
    <col min="14" max="14" width="6.7109375" style="388" customWidth="1"/>
    <col min="15" max="15" width="3.42578125" style="388" customWidth="1"/>
    <col min="16" max="16" width="6.710937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11.85546875" style="388" customWidth="1"/>
    <col min="22" max="22" width="9.85546875" style="388" customWidth="1"/>
    <col min="23" max="23" width="3.5703125" style="388" hidden="1" customWidth="1"/>
    <col min="24" max="24" width="4.85546875" style="388" customWidth="1"/>
    <col min="25" max="25" width="18.1406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5.570312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39" ht="6" customHeight="1" thickBot="1"/>
    <row r="2" spans="1:39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9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866" t="s">
        <v>2634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9" ht="12" customHeight="1" thickTop="1">
      <c r="A4" s="455" t="s">
        <v>37</v>
      </c>
      <c r="B4" s="448"/>
      <c r="C4" s="448" t="s">
        <v>13</v>
      </c>
      <c r="D4" s="345" t="s">
        <v>1238</v>
      </c>
      <c r="E4" s="802" t="s">
        <v>1238</v>
      </c>
      <c r="F4" s="802"/>
      <c r="G4" s="802"/>
      <c r="H4" s="909" t="s">
        <v>15</v>
      </c>
      <c r="I4" s="903" t="s">
        <v>16</v>
      </c>
      <c r="J4" s="346" t="s">
        <v>17</v>
      </c>
      <c r="K4" s="347" t="s">
        <v>18</v>
      </c>
      <c r="L4" s="806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803" t="s">
        <v>51</v>
      </c>
      <c r="AH4" s="351" t="s">
        <v>52</v>
      </c>
    </row>
    <row r="5" spans="1:39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06" t="s">
        <v>30</v>
      </c>
      <c r="P5" s="806" t="s">
        <v>31</v>
      </c>
      <c r="Q5" s="806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07" t="s">
        <v>34</v>
      </c>
      <c r="Z5" s="846" t="s">
        <v>42</v>
      </c>
      <c r="AA5" s="807" t="s">
        <v>43</v>
      </c>
      <c r="AB5" s="350" t="s">
        <v>49</v>
      </c>
      <c r="AC5" s="451"/>
      <c r="AD5" s="451"/>
      <c r="AE5" s="452"/>
      <c r="AF5" s="464"/>
      <c r="AG5" s="804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9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804"/>
      <c r="AH6" s="394"/>
      <c r="AJ6" s="806"/>
      <c r="AK6" s="466"/>
      <c r="AL6" s="904"/>
    </row>
    <row r="7" spans="1:39" s="404" customFormat="1" ht="12" customHeight="1" thickTop="1">
      <c r="A7" s="359"/>
      <c r="B7" s="359"/>
      <c r="C7" s="360"/>
      <c r="D7" s="802"/>
      <c r="E7" s="359"/>
      <c r="F7" s="359"/>
      <c r="G7" s="359"/>
      <c r="H7" s="361"/>
      <c r="I7" s="361"/>
      <c r="J7" s="359"/>
      <c r="K7" s="360"/>
      <c r="L7" s="361" t="s">
        <v>1</v>
      </c>
      <c r="M7" s="802"/>
      <c r="N7" s="361"/>
      <c r="O7" s="802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843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9" s="757" customFormat="1" ht="20.100000000000001" customHeight="1">
      <c r="A8" s="246" t="s">
        <v>66</v>
      </c>
      <c r="B8" s="247">
        <v>43738</v>
      </c>
      <c r="C8" s="330" t="str">
        <f t="shared" ref="C8:C18" si="0">"*"&amp;D8&amp;"*"</f>
        <v>*PDW1910-0141*</v>
      </c>
      <c r="D8" s="592" t="s">
        <v>2710</v>
      </c>
      <c r="E8" s="246" t="s">
        <v>2574</v>
      </c>
      <c r="F8" s="246"/>
      <c r="G8" s="498" t="s">
        <v>2575</v>
      </c>
      <c r="H8" s="248" t="s">
        <v>1862</v>
      </c>
      <c r="I8" s="248" t="s">
        <v>2576</v>
      </c>
      <c r="J8" s="611">
        <v>420</v>
      </c>
      <c r="K8" s="247">
        <v>43760</v>
      </c>
      <c r="L8" s="250" t="s">
        <v>1258</v>
      </c>
      <c r="M8" s="250" t="s">
        <v>2577</v>
      </c>
      <c r="N8" s="842" t="s">
        <v>2711</v>
      </c>
      <c r="O8" s="592" t="s">
        <v>1181</v>
      </c>
      <c r="P8" s="856" t="s">
        <v>2394</v>
      </c>
      <c r="Q8" s="248" t="s">
        <v>2563</v>
      </c>
      <c r="R8" s="247">
        <v>43761</v>
      </c>
      <c r="S8" s="246">
        <v>420</v>
      </c>
      <c r="T8" s="246"/>
      <c r="U8" s="246" t="s">
        <v>2782</v>
      </c>
      <c r="V8" s="810">
        <v>420</v>
      </c>
      <c r="W8" s="249"/>
      <c r="X8" s="503" t="s">
        <v>1497</v>
      </c>
      <c r="Y8" s="250" t="s">
        <v>1510</v>
      </c>
      <c r="Z8" s="592">
        <v>430</v>
      </c>
      <c r="AA8" s="251">
        <v>1295</v>
      </c>
      <c r="AB8" s="354">
        <f t="shared" ref="AB8:AB19" si="1">S8/AI8+AJ8</f>
        <v>23.4</v>
      </c>
      <c r="AC8" s="354">
        <f t="shared" ref="AC8:AC19" si="2">AB8+AC7</f>
        <v>23.4</v>
      </c>
      <c r="AD8" s="364">
        <f t="shared" ref="AD8:AD19" si="3">(8+(AC8/60))</f>
        <v>8.39</v>
      </c>
      <c r="AE8" s="365">
        <f t="shared" ref="AE8:AE19" si="4">FLOOR(AD8,1)</f>
        <v>8</v>
      </c>
      <c r="AF8" s="364">
        <f t="shared" ref="AF8:AF19" si="5">(AE8+((AD8-AE8)*60*0.01))</f>
        <v>8.234</v>
      </c>
      <c r="AG8" s="245" t="s">
        <v>1243</v>
      </c>
      <c r="AH8" s="282" t="s">
        <v>2</v>
      </c>
      <c r="AI8" s="281">
        <v>50</v>
      </c>
      <c r="AJ8" s="281">
        <v>15</v>
      </c>
      <c r="AK8" s="281">
        <v>20</v>
      </c>
      <c r="AL8" s="281" t="s">
        <v>2579</v>
      </c>
    </row>
    <row r="9" spans="1:39" s="284" customFormat="1" ht="20.100000000000001" customHeight="1">
      <c r="A9" s="246" t="s">
        <v>69</v>
      </c>
      <c r="B9" s="247">
        <v>43755</v>
      </c>
      <c r="C9" s="330" t="str">
        <f t="shared" si="0"/>
        <v>*PDR1910-0746*</v>
      </c>
      <c r="D9" s="592" t="s">
        <v>2587</v>
      </c>
      <c r="E9" s="246" t="s">
        <v>2588</v>
      </c>
      <c r="F9" s="246"/>
      <c r="G9" s="498" t="s">
        <v>2589</v>
      </c>
      <c r="H9" s="248" t="s">
        <v>2102</v>
      </c>
      <c r="I9" s="248" t="s">
        <v>2590</v>
      </c>
      <c r="J9" s="611">
        <v>1000</v>
      </c>
      <c r="K9" s="247">
        <v>43761</v>
      </c>
      <c r="L9" s="250" t="s">
        <v>2104</v>
      </c>
      <c r="M9" s="250" t="s">
        <v>2591</v>
      </c>
      <c r="N9" s="592"/>
      <c r="O9" s="592" t="s">
        <v>1181</v>
      </c>
      <c r="P9" s="856" t="s">
        <v>2394</v>
      </c>
      <c r="Q9" s="593"/>
      <c r="R9" s="247">
        <v>43759</v>
      </c>
      <c r="S9" s="246">
        <v>1000</v>
      </c>
      <c r="T9" s="246"/>
      <c r="U9" s="246" t="s">
        <v>2783</v>
      </c>
      <c r="V9" s="810">
        <v>1000</v>
      </c>
      <c r="W9" s="249"/>
      <c r="X9" s="503" t="s">
        <v>1496</v>
      </c>
      <c r="Y9" s="500" t="s">
        <v>2106</v>
      </c>
      <c r="Z9" s="592">
        <v>509</v>
      </c>
      <c r="AA9" s="251">
        <v>1627</v>
      </c>
      <c r="AB9" s="354">
        <f t="shared" si="1"/>
        <v>35</v>
      </c>
      <c r="AC9" s="354">
        <f t="shared" si="2"/>
        <v>58.4</v>
      </c>
      <c r="AD9" s="364">
        <f t="shared" si="3"/>
        <v>8.9733333333333327</v>
      </c>
      <c r="AE9" s="365">
        <f t="shared" si="4"/>
        <v>8</v>
      </c>
      <c r="AF9" s="364">
        <f t="shared" si="5"/>
        <v>8.5839999999999996</v>
      </c>
      <c r="AG9" s="245" t="s">
        <v>1243</v>
      </c>
      <c r="AH9" s="282" t="s">
        <v>2</v>
      </c>
      <c r="AI9" s="281">
        <v>50</v>
      </c>
      <c r="AJ9" s="281">
        <v>15</v>
      </c>
      <c r="AK9" s="281">
        <v>10</v>
      </c>
      <c r="AL9" s="281">
        <v>0</v>
      </c>
    </row>
    <row r="10" spans="1:39" s="284" customFormat="1" ht="20.100000000000001" customHeight="1">
      <c r="A10" s="246" t="s">
        <v>69</v>
      </c>
      <c r="B10" s="247">
        <v>43747</v>
      </c>
      <c r="C10" s="330" t="str">
        <f t="shared" si="0"/>
        <v>*PDR1910-0579*</v>
      </c>
      <c r="D10" s="592" t="s">
        <v>2410</v>
      </c>
      <c r="E10" s="246" t="s">
        <v>2411</v>
      </c>
      <c r="F10" s="246"/>
      <c r="G10" s="498" t="s">
        <v>2412</v>
      </c>
      <c r="H10" s="248" t="s">
        <v>2413</v>
      </c>
      <c r="I10" s="248" t="s">
        <v>2414</v>
      </c>
      <c r="J10" s="611">
        <v>3000</v>
      </c>
      <c r="K10" s="247">
        <v>22943</v>
      </c>
      <c r="L10" s="250" t="s">
        <v>2415</v>
      </c>
      <c r="M10" s="250" t="s">
        <v>2416</v>
      </c>
      <c r="N10" s="592"/>
      <c r="O10" s="592" t="s">
        <v>1181</v>
      </c>
      <c r="P10" s="592"/>
      <c r="Q10" s="593"/>
      <c r="R10" s="247">
        <v>43759</v>
      </c>
      <c r="S10" s="246">
        <v>3000</v>
      </c>
      <c r="T10" s="246"/>
      <c r="U10" s="246" t="s">
        <v>2784</v>
      </c>
      <c r="V10" s="810">
        <v>2980</v>
      </c>
      <c r="W10" s="249"/>
      <c r="X10" s="503" t="s">
        <v>1497</v>
      </c>
      <c r="Y10" s="250" t="s">
        <v>1244</v>
      </c>
      <c r="Z10" s="592">
        <v>556</v>
      </c>
      <c r="AA10" s="251">
        <v>1495</v>
      </c>
      <c r="AB10" s="354">
        <f t="shared" si="1"/>
        <v>75</v>
      </c>
      <c r="AC10" s="354">
        <f t="shared" si="2"/>
        <v>133.4</v>
      </c>
      <c r="AD10" s="364">
        <f t="shared" si="3"/>
        <v>10.223333333333333</v>
      </c>
      <c r="AE10" s="365">
        <f t="shared" si="4"/>
        <v>10</v>
      </c>
      <c r="AF10" s="364">
        <f t="shared" si="5"/>
        <v>10.134</v>
      </c>
      <c r="AG10" s="245" t="s">
        <v>1243</v>
      </c>
      <c r="AH10" s="341" t="s">
        <v>2</v>
      </c>
      <c r="AI10" s="281">
        <v>50</v>
      </c>
      <c r="AJ10" s="281">
        <v>15</v>
      </c>
      <c r="AK10" s="281">
        <v>20</v>
      </c>
      <c r="AL10" s="281">
        <v>0</v>
      </c>
    </row>
    <row r="11" spans="1:39" s="284" customFormat="1" ht="20.100000000000001" customHeight="1">
      <c r="A11" s="246" t="s">
        <v>69</v>
      </c>
      <c r="B11" s="247">
        <v>43640</v>
      </c>
      <c r="C11" s="330" t="str">
        <f t="shared" si="0"/>
        <v>*PDR1911-0071*</v>
      </c>
      <c r="D11" s="592" t="s">
        <v>1729</v>
      </c>
      <c r="E11" s="246" t="s">
        <v>1726</v>
      </c>
      <c r="F11" s="246"/>
      <c r="G11" s="498" t="s">
        <v>1711</v>
      </c>
      <c r="H11" s="248" t="s">
        <v>1664</v>
      </c>
      <c r="I11" s="248" t="s">
        <v>1712</v>
      </c>
      <c r="J11" s="246">
        <v>2000</v>
      </c>
      <c r="K11" s="247">
        <v>43763</v>
      </c>
      <c r="L11" s="250" t="s">
        <v>1261</v>
      </c>
      <c r="M11" s="250" t="s">
        <v>1713</v>
      </c>
      <c r="N11" s="592"/>
      <c r="O11" s="247" t="s">
        <v>1181</v>
      </c>
      <c r="P11" s="247"/>
      <c r="Q11" s="247"/>
      <c r="R11" s="247">
        <v>43759</v>
      </c>
      <c r="S11" s="246">
        <v>2000</v>
      </c>
      <c r="T11" s="246"/>
      <c r="U11" s="569" t="s">
        <v>2781</v>
      </c>
      <c r="V11" s="865" t="s">
        <v>1415</v>
      </c>
      <c r="W11" s="249"/>
      <c r="X11" s="503" t="s">
        <v>1496</v>
      </c>
      <c r="Y11" s="500" t="s">
        <v>1662</v>
      </c>
      <c r="Z11" s="592">
        <v>378</v>
      </c>
      <c r="AA11" s="251">
        <v>1151</v>
      </c>
      <c r="AB11" s="354">
        <f t="shared" si="1"/>
        <v>55</v>
      </c>
      <c r="AC11" s="354">
        <f t="shared" si="2"/>
        <v>188.4</v>
      </c>
      <c r="AD11" s="364">
        <f t="shared" si="3"/>
        <v>11.14</v>
      </c>
      <c r="AE11" s="365">
        <f t="shared" si="4"/>
        <v>11</v>
      </c>
      <c r="AF11" s="364">
        <f t="shared" si="5"/>
        <v>11.084</v>
      </c>
      <c r="AG11" s="245" t="s">
        <v>1243</v>
      </c>
      <c r="AH11" s="341" t="s">
        <v>2</v>
      </c>
      <c r="AI11" s="281">
        <v>50</v>
      </c>
      <c r="AJ11" s="281">
        <v>15</v>
      </c>
      <c r="AK11" s="281">
        <v>10</v>
      </c>
      <c r="AL11" s="281" t="s">
        <v>1714</v>
      </c>
    </row>
    <row r="12" spans="1:39" s="284" customFormat="1" ht="20.100000000000001" customHeight="1">
      <c r="A12" s="246" t="s">
        <v>69</v>
      </c>
      <c r="B12" s="247">
        <v>43756</v>
      </c>
      <c r="C12" s="330" t="str">
        <f t="shared" si="0"/>
        <v>*PDR1910-0827*</v>
      </c>
      <c r="D12" s="592" t="s">
        <v>2695</v>
      </c>
      <c r="E12" s="246" t="s">
        <v>2696</v>
      </c>
      <c r="F12" s="246"/>
      <c r="G12" s="498" t="s">
        <v>2697</v>
      </c>
      <c r="H12" s="248" t="s">
        <v>2698</v>
      </c>
      <c r="I12" s="248" t="s">
        <v>2699</v>
      </c>
      <c r="J12" s="611">
        <v>400</v>
      </c>
      <c r="K12" s="247">
        <v>22943</v>
      </c>
      <c r="L12" s="250" t="s">
        <v>1258</v>
      </c>
      <c r="M12" s="250" t="s">
        <v>2700</v>
      </c>
      <c r="N12" s="592"/>
      <c r="O12" s="592" t="s">
        <v>1181</v>
      </c>
      <c r="P12" s="592"/>
      <c r="Q12" s="593"/>
      <c r="R12" s="247">
        <v>43759</v>
      </c>
      <c r="S12" s="246">
        <v>400</v>
      </c>
      <c r="T12" s="246"/>
      <c r="U12" s="246">
        <v>400</v>
      </c>
      <c r="V12" s="811">
        <v>380</v>
      </c>
      <c r="W12" s="249"/>
      <c r="X12" s="503" t="s">
        <v>1503</v>
      </c>
      <c r="Y12" s="250" t="s">
        <v>81</v>
      </c>
      <c r="Z12" s="592">
        <v>431</v>
      </c>
      <c r="AA12" s="251">
        <v>1601</v>
      </c>
      <c r="AB12" s="354">
        <f t="shared" si="1"/>
        <v>23</v>
      </c>
      <c r="AC12" s="354">
        <f t="shared" si="2"/>
        <v>211.4</v>
      </c>
      <c r="AD12" s="364">
        <f t="shared" si="3"/>
        <v>11.523333333333333</v>
      </c>
      <c r="AE12" s="365">
        <f t="shared" si="4"/>
        <v>11</v>
      </c>
      <c r="AF12" s="364">
        <f t="shared" si="5"/>
        <v>11.314</v>
      </c>
      <c r="AG12" s="245" t="s">
        <v>1243</v>
      </c>
      <c r="AH12" s="341" t="s">
        <v>2</v>
      </c>
      <c r="AI12" s="281">
        <v>50</v>
      </c>
      <c r="AJ12" s="281">
        <v>15</v>
      </c>
      <c r="AK12" s="281">
        <v>20</v>
      </c>
      <c r="AL12" s="281" t="s">
        <v>1863</v>
      </c>
    </row>
    <row r="13" spans="1:39" s="300" customFormat="1" ht="20.100000000000001" customHeight="1">
      <c r="A13" s="246" t="s">
        <v>69</v>
      </c>
      <c r="B13" s="289">
        <v>43757</v>
      </c>
      <c r="C13" s="330" t="str">
        <f t="shared" si="0"/>
        <v>*PDR1910-0828*</v>
      </c>
      <c r="D13" s="290" t="s">
        <v>2724</v>
      </c>
      <c r="E13" s="290" t="s">
        <v>2719</v>
      </c>
      <c r="F13" s="288"/>
      <c r="G13" s="288" t="s">
        <v>2723</v>
      </c>
      <c r="H13" s="868" t="s">
        <v>2717</v>
      </c>
      <c r="I13" s="292" t="s">
        <v>2722</v>
      </c>
      <c r="J13" s="290">
        <v>300</v>
      </c>
      <c r="K13" s="289">
        <v>22943</v>
      </c>
      <c r="L13" s="841" t="s">
        <v>1660</v>
      </c>
      <c r="M13" s="292" t="s">
        <v>2721</v>
      </c>
      <c r="N13" s="290">
        <v>0</v>
      </c>
      <c r="O13" s="292" t="s">
        <v>1324</v>
      </c>
      <c r="P13" s="292"/>
      <c r="Q13" s="292"/>
      <c r="R13" s="289">
        <v>43760</v>
      </c>
      <c r="S13" s="290">
        <v>300</v>
      </c>
      <c r="T13" s="288"/>
      <c r="U13" s="288">
        <v>300</v>
      </c>
      <c r="V13" s="810">
        <v>300</v>
      </c>
      <c r="W13" s="288"/>
      <c r="X13" s="293" t="s">
        <v>1496</v>
      </c>
      <c r="Y13" s="500" t="s">
        <v>418</v>
      </c>
      <c r="Z13" s="290">
        <v>487</v>
      </c>
      <c r="AA13" s="290">
        <v>1503</v>
      </c>
      <c r="AB13" s="354">
        <f t="shared" si="1"/>
        <v>21</v>
      </c>
      <c r="AC13" s="354">
        <f t="shared" si="2"/>
        <v>232.4</v>
      </c>
      <c r="AD13" s="364">
        <f t="shared" si="3"/>
        <v>11.873333333333333</v>
      </c>
      <c r="AE13" s="365">
        <f t="shared" si="4"/>
        <v>11</v>
      </c>
      <c r="AF13" s="364">
        <f t="shared" si="5"/>
        <v>11.523999999999999</v>
      </c>
      <c r="AG13" s="297" t="s">
        <v>1391</v>
      </c>
      <c r="AH13" s="341" t="s">
        <v>65</v>
      </c>
      <c r="AI13" s="281">
        <v>50</v>
      </c>
      <c r="AJ13" s="281">
        <v>15</v>
      </c>
      <c r="AK13" s="341">
        <v>10</v>
      </c>
      <c r="AL13" s="341" t="s">
        <v>2714</v>
      </c>
      <c r="AM13" s="857"/>
    </row>
    <row r="14" spans="1:39" s="300" customFormat="1" ht="20.100000000000001" customHeight="1">
      <c r="A14" s="246" t="s">
        <v>69</v>
      </c>
      <c r="B14" s="289">
        <v>43757</v>
      </c>
      <c r="C14" s="330" t="str">
        <f t="shared" si="0"/>
        <v>*PDR1910-0829*</v>
      </c>
      <c r="D14" s="290" t="s">
        <v>2720</v>
      </c>
      <c r="E14" s="290" t="s">
        <v>2719</v>
      </c>
      <c r="F14" s="288"/>
      <c r="G14" s="288" t="s">
        <v>2718</v>
      </c>
      <c r="H14" s="868" t="s">
        <v>2717</v>
      </c>
      <c r="I14" s="292" t="s">
        <v>2716</v>
      </c>
      <c r="J14" s="290">
        <v>300</v>
      </c>
      <c r="K14" s="289">
        <v>22943</v>
      </c>
      <c r="L14" s="841" t="s">
        <v>1258</v>
      </c>
      <c r="M14" s="292" t="s">
        <v>2715</v>
      </c>
      <c r="N14" s="290">
        <v>0</v>
      </c>
      <c r="O14" s="292"/>
      <c r="P14" s="289">
        <v>43759</v>
      </c>
      <c r="Q14" s="292"/>
      <c r="R14" s="289">
        <v>43760</v>
      </c>
      <c r="S14" s="290">
        <v>300</v>
      </c>
      <c r="T14" s="288"/>
      <c r="U14" s="288" t="s">
        <v>2785</v>
      </c>
      <c r="V14" s="810">
        <v>300</v>
      </c>
      <c r="W14" s="288"/>
      <c r="X14" s="293" t="s">
        <v>1496</v>
      </c>
      <c r="Y14" s="500" t="s">
        <v>418</v>
      </c>
      <c r="Z14" s="290">
        <v>487</v>
      </c>
      <c r="AA14" s="290">
        <v>1503</v>
      </c>
      <c r="AB14" s="354">
        <f t="shared" si="1"/>
        <v>21</v>
      </c>
      <c r="AC14" s="354">
        <f t="shared" si="2"/>
        <v>253.4</v>
      </c>
      <c r="AD14" s="364">
        <f t="shared" si="3"/>
        <v>12.223333333333333</v>
      </c>
      <c r="AE14" s="365">
        <f t="shared" si="4"/>
        <v>12</v>
      </c>
      <c r="AF14" s="364">
        <f t="shared" si="5"/>
        <v>12.134</v>
      </c>
      <c r="AG14" s="297" t="s">
        <v>1391</v>
      </c>
      <c r="AH14" s="341" t="s">
        <v>65</v>
      </c>
      <c r="AI14" s="281">
        <v>50</v>
      </c>
      <c r="AJ14" s="281">
        <v>15</v>
      </c>
      <c r="AK14" s="341">
        <v>10</v>
      </c>
      <c r="AL14" s="341" t="s">
        <v>2714</v>
      </c>
      <c r="AM14" s="857"/>
    </row>
    <row r="15" spans="1:39" s="284" customFormat="1" ht="20.100000000000001" customHeight="1">
      <c r="A15" s="246" t="s">
        <v>66</v>
      </c>
      <c r="B15" s="247">
        <v>43750</v>
      </c>
      <c r="C15" s="330" t="str">
        <f t="shared" si="0"/>
        <v>*PDW1910-0087*</v>
      </c>
      <c r="D15" s="592" t="s">
        <v>2509</v>
      </c>
      <c r="E15" s="246" t="s">
        <v>1839</v>
      </c>
      <c r="F15" s="246"/>
      <c r="G15" s="498" t="s">
        <v>1393</v>
      </c>
      <c r="H15" s="248" t="s">
        <v>1384</v>
      </c>
      <c r="I15" s="248" t="s">
        <v>1502</v>
      </c>
      <c r="J15" s="611">
        <v>231</v>
      </c>
      <c r="K15" s="247">
        <v>22943</v>
      </c>
      <c r="L15" s="250" t="s">
        <v>1258</v>
      </c>
      <c r="M15" s="250" t="s">
        <v>1444</v>
      </c>
      <c r="N15" s="592">
        <v>1424</v>
      </c>
      <c r="O15" s="592" t="s">
        <v>1181</v>
      </c>
      <c r="P15" s="592"/>
      <c r="Q15" s="593"/>
      <c r="R15" s="247">
        <v>43759</v>
      </c>
      <c r="S15" s="246">
        <v>231</v>
      </c>
      <c r="T15" s="246"/>
      <c r="U15" s="246">
        <v>231</v>
      </c>
      <c r="V15" s="810">
        <v>231</v>
      </c>
      <c r="W15" s="249"/>
      <c r="X15" s="503" t="s">
        <v>1496</v>
      </c>
      <c r="Y15" s="500" t="s">
        <v>106</v>
      </c>
      <c r="Z15" s="592">
        <v>553</v>
      </c>
      <c r="AA15" s="251">
        <v>1197</v>
      </c>
      <c r="AB15" s="354">
        <f t="shared" si="1"/>
        <v>54.62</v>
      </c>
      <c r="AC15" s="354">
        <f t="shared" si="2"/>
        <v>308.02</v>
      </c>
      <c r="AD15" s="364">
        <f t="shared" si="3"/>
        <v>13.133666666666667</v>
      </c>
      <c r="AE15" s="365">
        <f t="shared" si="4"/>
        <v>13</v>
      </c>
      <c r="AF15" s="364">
        <f t="shared" si="5"/>
        <v>13.0802</v>
      </c>
      <c r="AG15" s="245" t="s">
        <v>1243</v>
      </c>
      <c r="AH15" s="341" t="s">
        <v>2</v>
      </c>
      <c r="AI15" s="281">
        <v>50</v>
      </c>
      <c r="AJ15" s="281">
        <v>50</v>
      </c>
      <c r="AK15" s="281">
        <v>10</v>
      </c>
      <c r="AL15" s="544" t="s">
        <v>2386</v>
      </c>
    </row>
    <row r="16" spans="1:39" s="284" customFormat="1" ht="20.100000000000001" customHeight="1">
      <c r="A16" s="246">
        <v>90</v>
      </c>
      <c r="B16" s="247">
        <v>43745</v>
      </c>
      <c r="C16" s="330" t="str">
        <f t="shared" si="0"/>
        <v>*PDR1911-0330*</v>
      </c>
      <c r="D16" s="592" t="s">
        <v>2388</v>
      </c>
      <c r="E16" s="246" t="s">
        <v>2387</v>
      </c>
      <c r="F16" s="246"/>
      <c r="G16" s="498" t="s">
        <v>1393</v>
      </c>
      <c r="H16" s="248" t="s">
        <v>1384</v>
      </c>
      <c r="I16" s="248" t="s">
        <v>1502</v>
      </c>
      <c r="J16" s="611">
        <v>9000</v>
      </c>
      <c r="K16" s="247">
        <v>43766</v>
      </c>
      <c r="L16" s="250" t="s">
        <v>1258</v>
      </c>
      <c r="M16" s="250" t="s">
        <v>1444</v>
      </c>
      <c r="N16" s="592">
        <v>1424</v>
      </c>
      <c r="O16" s="592" t="s">
        <v>1181</v>
      </c>
      <c r="P16" s="592"/>
      <c r="Q16" s="593"/>
      <c r="R16" s="247">
        <v>43761</v>
      </c>
      <c r="S16" s="246">
        <v>9000</v>
      </c>
      <c r="T16" s="246"/>
      <c r="U16" s="246" t="s">
        <v>2786</v>
      </c>
      <c r="V16" s="810">
        <v>7000</v>
      </c>
      <c r="W16" s="249"/>
      <c r="X16" s="503" t="s">
        <v>1496</v>
      </c>
      <c r="Y16" s="500" t="s">
        <v>106</v>
      </c>
      <c r="Z16" s="592">
        <v>553</v>
      </c>
      <c r="AA16" s="251">
        <v>1197</v>
      </c>
      <c r="AB16" s="354">
        <f t="shared" si="1"/>
        <v>180</v>
      </c>
      <c r="AC16" s="354">
        <f t="shared" si="2"/>
        <v>488.02</v>
      </c>
      <c r="AD16" s="364">
        <f t="shared" si="3"/>
        <v>16.133666666666667</v>
      </c>
      <c r="AE16" s="365">
        <f t="shared" si="4"/>
        <v>16</v>
      </c>
      <c r="AF16" s="364">
        <f t="shared" si="5"/>
        <v>16.080200000000001</v>
      </c>
      <c r="AG16" s="245" t="s">
        <v>1243</v>
      </c>
      <c r="AH16" s="341" t="s">
        <v>2</v>
      </c>
      <c r="AI16" s="281">
        <v>50</v>
      </c>
      <c r="AJ16" s="281"/>
      <c r="AK16" s="281">
        <v>10</v>
      </c>
      <c r="AL16" s="544" t="s">
        <v>2386</v>
      </c>
    </row>
    <row r="17" spans="1:184" s="284" customFormat="1" ht="20.100000000000001" customHeight="1">
      <c r="A17" s="246" t="s">
        <v>69</v>
      </c>
      <c r="B17" s="247">
        <v>43729</v>
      </c>
      <c r="C17" s="330" t="str">
        <f t="shared" si="0"/>
        <v>*PDR1910-0174*</v>
      </c>
      <c r="D17" s="592" t="s">
        <v>1964</v>
      </c>
      <c r="E17" s="246" t="s">
        <v>1948</v>
      </c>
      <c r="F17" s="246"/>
      <c r="G17" s="498" t="s">
        <v>1784</v>
      </c>
      <c r="H17" s="248" t="s">
        <v>1241</v>
      </c>
      <c r="I17" s="248" t="s">
        <v>1783</v>
      </c>
      <c r="J17" s="611">
        <v>1600</v>
      </c>
      <c r="K17" s="247">
        <v>22943</v>
      </c>
      <c r="L17" s="250" t="s">
        <v>1782</v>
      </c>
      <c r="M17" s="250" t="s">
        <v>1781</v>
      </c>
      <c r="N17" s="592" t="s">
        <v>1152</v>
      </c>
      <c r="O17" s="592" t="s">
        <v>1181</v>
      </c>
      <c r="P17" s="248"/>
      <c r="Q17" s="248"/>
      <c r="R17" s="247">
        <v>43759</v>
      </c>
      <c r="S17" s="246">
        <v>3200</v>
      </c>
      <c r="T17" s="246"/>
      <c r="U17" s="246" t="s">
        <v>2787</v>
      </c>
      <c r="V17" s="864" t="s">
        <v>1181</v>
      </c>
      <c r="W17" s="249"/>
      <c r="X17" s="503" t="s">
        <v>1503</v>
      </c>
      <c r="Y17" s="250" t="s">
        <v>1737</v>
      </c>
      <c r="Z17" s="592">
        <v>297</v>
      </c>
      <c r="AA17" s="251">
        <v>1419</v>
      </c>
      <c r="AB17" s="354">
        <f t="shared" si="1"/>
        <v>79</v>
      </c>
      <c r="AC17" s="354">
        <f t="shared" si="2"/>
        <v>567.02</v>
      </c>
      <c r="AD17" s="364">
        <f t="shared" si="3"/>
        <v>17.450333333333333</v>
      </c>
      <c r="AE17" s="365">
        <f t="shared" si="4"/>
        <v>17</v>
      </c>
      <c r="AF17" s="364">
        <f t="shared" si="5"/>
        <v>17.270199999999999</v>
      </c>
      <c r="AG17" s="245" t="s">
        <v>1391</v>
      </c>
      <c r="AH17" s="282" t="s">
        <v>65</v>
      </c>
      <c r="AI17" s="281">
        <v>50</v>
      </c>
      <c r="AJ17" s="281">
        <v>15</v>
      </c>
      <c r="AK17" s="281">
        <v>20</v>
      </c>
      <c r="AL17" s="281" t="s">
        <v>1780</v>
      </c>
    </row>
    <row r="18" spans="1:184" s="284" customFormat="1" ht="20.100000000000001" customHeight="1">
      <c r="A18" s="246" t="s">
        <v>69</v>
      </c>
      <c r="B18" s="247">
        <v>43756</v>
      </c>
      <c r="C18" s="330" t="str">
        <f t="shared" si="0"/>
        <v>*PDR1910-0779*</v>
      </c>
      <c r="D18" s="592" t="s">
        <v>2680</v>
      </c>
      <c r="E18" s="246" t="s">
        <v>2681</v>
      </c>
      <c r="F18" s="246"/>
      <c r="G18" s="498" t="s">
        <v>2126</v>
      </c>
      <c r="H18" s="248" t="s">
        <v>2127</v>
      </c>
      <c r="I18" s="248" t="s">
        <v>2128</v>
      </c>
      <c r="J18" s="611">
        <v>2000</v>
      </c>
      <c r="K18" s="247">
        <v>22944</v>
      </c>
      <c r="L18" s="250" t="s">
        <v>2129</v>
      </c>
      <c r="M18" s="250" t="s">
        <v>2130</v>
      </c>
      <c r="N18" s="592" t="s">
        <v>1152</v>
      </c>
      <c r="O18" s="592" t="s">
        <v>1181</v>
      </c>
      <c r="P18" s="592"/>
      <c r="Q18" s="593"/>
      <c r="R18" s="247">
        <v>43759</v>
      </c>
      <c r="S18" s="246">
        <v>4000</v>
      </c>
      <c r="T18" s="246"/>
      <c r="U18" s="246" t="s">
        <v>2788</v>
      </c>
      <c r="V18" s="864" t="s">
        <v>1181</v>
      </c>
      <c r="W18" s="249"/>
      <c r="X18" s="503" t="s">
        <v>1496</v>
      </c>
      <c r="Y18" s="500" t="s">
        <v>2131</v>
      </c>
      <c r="Z18" s="592">
        <v>557</v>
      </c>
      <c r="AA18" s="251">
        <v>1877</v>
      </c>
      <c r="AB18" s="354">
        <f t="shared" si="1"/>
        <v>95</v>
      </c>
      <c r="AC18" s="354">
        <f t="shared" si="2"/>
        <v>662.02</v>
      </c>
      <c r="AD18" s="364">
        <f t="shared" si="3"/>
        <v>19.033666666666669</v>
      </c>
      <c r="AE18" s="365">
        <f t="shared" si="4"/>
        <v>19</v>
      </c>
      <c r="AF18" s="364">
        <f t="shared" si="5"/>
        <v>19.020200000000003</v>
      </c>
      <c r="AG18" s="245" t="s">
        <v>1391</v>
      </c>
      <c r="AH18" s="282" t="s">
        <v>65</v>
      </c>
      <c r="AI18" s="281">
        <v>50</v>
      </c>
      <c r="AJ18" s="281">
        <v>15</v>
      </c>
      <c r="AK18" s="281">
        <v>10</v>
      </c>
      <c r="AL18" s="281">
        <v>0</v>
      </c>
    </row>
    <row r="19" spans="1:184" s="404" customFormat="1" ht="19.5" customHeight="1">
      <c r="A19" s="373"/>
      <c r="B19" s="373"/>
      <c r="C19" s="372"/>
      <c r="D19" s="806"/>
      <c r="E19" s="373"/>
      <c r="F19" s="373"/>
      <c r="G19" s="806"/>
      <c r="H19" s="368"/>
      <c r="I19" s="368"/>
      <c r="J19" s="373"/>
      <c r="K19" s="372"/>
      <c r="L19" s="368" t="s">
        <v>210</v>
      </c>
      <c r="M19" s="377"/>
      <c r="N19" s="806"/>
      <c r="O19" s="806"/>
      <c r="P19" s="368"/>
      <c r="Q19" s="368"/>
      <c r="R19" s="372"/>
      <c r="S19" s="373"/>
      <c r="T19" s="373"/>
      <c r="U19" s="373"/>
      <c r="V19" s="373"/>
      <c r="W19" s="564"/>
      <c r="X19" s="373"/>
      <c r="Y19" s="377"/>
      <c r="Z19" s="845"/>
      <c r="AA19" s="378"/>
      <c r="AB19" s="354">
        <f t="shared" si="1"/>
        <v>60</v>
      </c>
      <c r="AC19" s="354">
        <f t="shared" si="2"/>
        <v>722.02</v>
      </c>
      <c r="AD19" s="364">
        <f t="shared" si="3"/>
        <v>20.033666666666669</v>
      </c>
      <c r="AE19" s="365">
        <f t="shared" si="4"/>
        <v>20</v>
      </c>
      <c r="AF19" s="364">
        <f t="shared" si="5"/>
        <v>20.020200000000003</v>
      </c>
      <c r="AG19" s="379"/>
      <c r="AH19" s="401"/>
      <c r="AI19" s="281">
        <v>35</v>
      </c>
      <c r="AJ19" s="281">
        <v>60</v>
      </c>
      <c r="AK19" s="396"/>
      <c r="AL19" s="401"/>
    </row>
    <row r="20" spans="1:184" s="404" customFormat="1">
      <c r="A20" s="373"/>
      <c r="B20" s="373"/>
      <c r="C20" s="372"/>
      <c r="D20" s="380"/>
      <c r="E20" s="380"/>
      <c r="F20" s="380"/>
      <c r="G20" s="380"/>
      <c r="H20" s="381"/>
      <c r="I20" s="381"/>
      <c r="J20" s="373"/>
      <c r="K20" s="372"/>
      <c r="L20" s="381"/>
      <c r="M20" s="381"/>
      <c r="N20" s="381"/>
      <c r="O20" s="402"/>
      <c r="P20" s="383"/>
      <c r="Q20" s="383"/>
      <c r="R20" s="372"/>
      <c r="S20" s="373"/>
      <c r="T20" s="384"/>
      <c r="U20" s="373"/>
      <c r="V20" s="373"/>
      <c r="W20" s="373"/>
      <c r="X20" s="380"/>
      <c r="Y20" s="381"/>
      <c r="Z20" s="378"/>
      <c r="AA20" s="382"/>
      <c r="AB20" s="386"/>
      <c r="AC20" s="386"/>
      <c r="AD20" s="379"/>
      <c r="AE20" s="387"/>
      <c r="AF20" s="379"/>
      <c r="AG20" s="401"/>
      <c r="AH20" s="403"/>
      <c r="AI20" s="396"/>
      <c r="AJ20" s="396"/>
      <c r="AK20" s="396"/>
      <c r="AL20" s="401"/>
    </row>
    <row r="21" spans="1:184" s="404" customFormat="1">
      <c r="A21" s="373"/>
      <c r="B21" s="373"/>
      <c r="C21" s="372"/>
      <c r="D21" s="380"/>
      <c r="E21" s="380"/>
      <c r="F21" s="380"/>
      <c r="G21" s="380"/>
      <c r="H21" s="381"/>
      <c r="I21" s="381"/>
      <c r="J21" s="373"/>
      <c r="K21" s="372"/>
      <c r="L21" s="381"/>
      <c r="M21" s="381"/>
      <c r="N21" s="381"/>
      <c r="O21" s="402"/>
      <c r="P21" s="383"/>
      <c r="Q21" s="383"/>
      <c r="R21" s="372"/>
      <c r="S21" s="373"/>
      <c r="T21" s="384"/>
      <c r="U21" s="373"/>
      <c r="V21" s="373"/>
      <c r="W21" s="373"/>
      <c r="X21" s="380"/>
      <c r="Y21" s="381"/>
      <c r="Z21" s="378"/>
      <c r="AA21" s="382"/>
      <c r="AB21" s="386"/>
      <c r="AC21" s="386"/>
      <c r="AD21" s="379"/>
      <c r="AE21" s="387"/>
      <c r="AF21" s="379"/>
      <c r="AG21" s="401"/>
      <c r="AH21" s="403"/>
      <c r="AI21" s="396"/>
      <c r="AJ21" s="396"/>
      <c r="AK21" s="396"/>
      <c r="AL21" s="401"/>
    </row>
    <row r="22" spans="1:184" s="404" customFormat="1">
      <c r="A22" s="373"/>
      <c r="B22" s="373"/>
      <c r="C22" s="372"/>
      <c r="D22" s="806"/>
      <c r="E22" s="373"/>
      <c r="F22" s="373"/>
      <c r="G22" s="373"/>
      <c r="H22" s="368"/>
      <c r="I22" s="368"/>
      <c r="J22" s="373">
        <f>SUM(J8:J21)</f>
        <v>20251</v>
      </c>
      <c r="K22" s="372"/>
      <c r="L22" s="368"/>
      <c r="M22" s="806"/>
      <c r="N22" s="368"/>
      <c r="O22" s="806"/>
      <c r="P22" s="368"/>
      <c r="Q22" s="368"/>
      <c r="R22" s="372"/>
      <c r="S22" s="373">
        <f>SUM(S8:S21)</f>
        <v>23851</v>
      </c>
      <c r="T22" s="373"/>
      <c r="U22" s="373"/>
      <c r="V22" s="373"/>
      <c r="W22" s="373"/>
      <c r="X22" s="373"/>
      <c r="Y22" s="377"/>
      <c r="Z22" s="845"/>
      <c r="AA22" s="378"/>
      <c r="AB22" s="386">
        <f>SUM(AB7:AB21)</f>
        <v>722.02</v>
      </c>
      <c r="AC22" s="386"/>
      <c r="AD22" s="379"/>
      <c r="AE22" s="387"/>
      <c r="AF22" s="386">
        <f>AB22/60</f>
        <v>12.033666666666667</v>
      </c>
      <c r="AG22" s="379"/>
      <c r="AH22" s="405"/>
      <c r="AI22" s="426"/>
      <c r="AJ22" s="402"/>
      <c r="AK22" s="402"/>
      <c r="AL22" s="389"/>
      <c r="GB22" s="470"/>
    </row>
    <row r="23" spans="1:184">
      <c r="A23" s="805"/>
      <c r="B23" s="805"/>
      <c r="L23" s="471"/>
      <c r="M23" s="391"/>
      <c r="N23" s="391"/>
      <c r="O23" s="391"/>
      <c r="P23" s="391"/>
      <c r="Q23" s="391"/>
      <c r="R23" s="391"/>
      <c r="S23" s="391"/>
      <c r="T23" s="391"/>
      <c r="U23" s="391"/>
      <c r="V23" s="391"/>
      <c r="W23" s="391"/>
      <c r="Y23" s="805"/>
      <c r="Z23" s="844"/>
      <c r="AA23" s="805"/>
      <c r="AJ23" s="346"/>
      <c r="AK23" s="427"/>
    </row>
    <row r="24" spans="1:184">
      <c r="S24" s="346"/>
      <c r="T24" s="346"/>
      <c r="U24" s="346"/>
      <c r="V24" s="472"/>
      <c r="W24" s="472"/>
      <c r="Z24" s="867" t="s">
        <v>1645</v>
      </c>
      <c r="AJ24" s="346"/>
      <c r="AK24" s="427"/>
    </row>
    <row r="25" spans="1:184">
      <c r="I25" s="431" t="s">
        <v>455</v>
      </c>
      <c r="R25" s="431" t="s">
        <v>457</v>
      </c>
      <c r="AJ25" s="346"/>
      <c r="AK25" s="427"/>
      <c r="AM25" s="346"/>
      <c r="AN25" s="346"/>
    </row>
    <row r="26" spans="1:184" s="805" customFormat="1">
      <c r="I26" s="906"/>
      <c r="J26" s="906"/>
      <c r="R26" s="906" t="s">
        <v>61</v>
      </c>
      <c r="S26" s="906"/>
      <c r="T26" s="906"/>
      <c r="U26" s="906"/>
      <c r="V26" s="906"/>
      <c r="W26" s="906"/>
      <c r="X26" s="906"/>
      <c r="Y26" s="473"/>
      <c r="Z26" s="844"/>
      <c r="AA26" s="473"/>
      <c r="AH26" s="447"/>
      <c r="AJ26" s="441"/>
      <c r="AK26" s="427"/>
      <c r="AL26" s="441"/>
      <c r="AM26" s="441"/>
    </row>
    <row r="27" spans="1:184">
      <c r="A27" s="431"/>
      <c r="B27" s="431"/>
      <c r="C27" s="431"/>
      <c r="I27" s="431" t="s">
        <v>456</v>
      </c>
      <c r="M27" s="431"/>
      <c r="T27" s="431"/>
      <c r="AJ27" s="346"/>
      <c r="AK27" s="427"/>
      <c r="AM27" s="346"/>
      <c r="AN27" s="346"/>
    </row>
    <row r="28" spans="1:184">
      <c r="AJ28" s="346"/>
      <c r="AK28" s="427"/>
    </row>
    <row r="29" spans="1:184">
      <c r="AJ29" s="346"/>
      <c r="AK29" s="427"/>
    </row>
    <row r="30" spans="1:184">
      <c r="AJ30" s="346"/>
      <c r="AK30" s="427"/>
    </row>
    <row r="31" spans="1:184">
      <c r="AJ31" s="346"/>
      <c r="AK31" s="427"/>
    </row>
    <row r="35" spans="34:37">
      <c r="AK35" s="805"/>
    </row>
    <row r="36" spans="34:37">
      <c r="AH36" s="388"/>
    </row>
    <row r="37" spans="34:37">
      <c r="AH37" s="388"/>
    </row>
    <row r="38" spans="34:37">
      <c r="AH38" s="388"/>
    </row>
    <row r="39" spans="34:37">
      <c r="AH39" s="388"/>
    </row>
    <row r="40" spans="34:37">
      <c r="AH40" s="388"/>
    </row>
    <row r="41" spans="34:37">
      <c r="AH41" s="388"/>
    </row>
  </sheetData>
  <mergeCells count="8">
    <mergeCell ref="AL5:AL7"/>
    <mergeCell ref="I26:J26"/>
    <mergeCell ref="R26:X26"/>
    <mergeCell ref="A2:AA2"/>
    <mergeCell ref="H4:H5"/>
    <mergeCell ref="I4:I5"/>
    <mergeCell ref="O4:Q4"/>
    <mergeCell ref="Z4:AA4"/>
  </mergeCells>
  <conditionalFormatting sqref="AY20:AZ21 BH20:BH21 AP20:AS21 AA20:AA21 AG20:AG21">
    <cfRule type="duplicateValues" dxfId="401" priority="54" stopIfTrue="1"/>
  </conditionalFormatting>
  <conditionalFormatting sqref="AY20:AZ21 BH20:BH21 AP20:AS21 AA20:AA21 AG20:AG21">
    <cfRule type="duplicateValues" dxfId="400" priority="52" stopIfTrue="1"/>
    <cfRule type="duplicateValues" dxfId="399" priority="53" stopIfTrue="1"/>
  </conditionalFormatting>
  <conditionalFormatting sqref="BI20:BI21">
    <cfRule type="duplicateValues" dxfId="398" priority="51" stopIfTrue="1"/>
  </conditionalFormatting>
  <conditionalFormatting sqref="BI20:BI21">
    <cfRule type="duplicateValues" dxfId="397" priority="49" stopIfTrue="1"/>
    <cfRule type="duplicateValues" dxfId="396" priority="50" stopIfTrue="1"/>
  </conditionalFormatting>
  <conditionalFormatting sqref="D19">
    <cfRule type="duplicateValues" dxfId="395" priority="48" stopIfTrue="1"/>
  </conditionalFormatting>
  <conditionalFormatting sqref="D19">
    <cfRule type="duplicateValues" dxfId="394" priority="46" stopIfTrue="1"/>
    <cfRule type="duplicateValues" dxfId="393" priority="47" stopIfTrue="1"/>
  </conditionalFormatting>
  <conditionalFormatting sqref="D15">
    <cfRule type="duplicateValues" dxfId="392" priority="42" stopIfTrue="1"/>
  </conditionalFormatting>
  <conditionalFormatting sqref="D15">
    <cfRule type="duplicateValues" dxfId="391" priority="40" stopIfTrue="1"/>
    <cfRule type="duplicateValues" dxfId="390" priority="41" stopIfTrue="1"/>
  </conditionalFormatting>
  <conditionalFormatting sqref="D16">
    <cfRule type="duplicateValues" dxfId="389" priority="37" stopIfTrue="1"/>
  </conditionalFormatting>
  <conditionalFormatting sqref="D16">
    <cfRule type="duplicateValues" dxfId="388" priority="38" stopIfTrue="1"/>
    <cfRule type="duplicateValues" dxfId="387" priority="39" stopIfTrue="1"/>
  </conditionalFormatting>
  <conditionalFormatting sqref="D8">
    <cfRule type="duplicateValues" dxfId="386" priority="24" stopIfTrue="1"/>
  </conditionalFormatting>
  <conditionalFormatting sqref="D8">
    <cfRule type="duplicateValues" dxfId="385" priority="22" stopIfTrue="1"/>
    <cfRule type="duplicateValues" dxfId="384" priority="23" stopIfTrue="1"/>
  </conditionalFormatting>
  <conditionalFormatting sqref="D10">
    <cfRule type="duplicateValues" dxfId="383" priority="21" stopIfTrue="1"/>
  </conditionalFormatting>
  <conditionalFormatting sqref="D10">
    <cfRule type="duplicateValues" dxfId="382" priority="19" stopIfTrue="1"/>
    <cfRule type="duplicateValues" dxfId="381" priority="20" stopIfTrue="1"/>
  </conditionalFormatting>
  <conditionalFormatting sqref="D11">
    <cfRule type="duplicateValues" dxfId="380" priority="18" stopIfTrue="1"/>
  </conditionalFormatting>
  <conditionalFormatting sqref="D11">
    <cfRule type="duplicateValues" dxfId="379" priority="16" stopIfTrue="1"/>
    <cfRule type="duplicateValues" dxfId="378" priority="17" stopIfTrue="1"/>
  </conditionalFormatting>
  <conditionalFormatting sqref="D9">
    <cfRule type="duplicateValues" dxfId="377" priority="15" stopIfTrue="1"/>
  </conditionalFormatting>
  <conditionalFormatting sqref="D9">
    <cfRule type="duplicateValues" dxfId="376" priority="13" stopIfTrue="1"/>
    <cfRule type="duplicateValues" dxfId="375" priority="14" stopIfTrue="1"/>
  </conditionalFormatting>
  <conditionalFormatting sqref="D12">
    <cfRule type="duplicateValues" dxfId="374" priority="12" stopIfTrue="1"/>
  </conditionalFormatting>
  <conditionalFormatting sqref="D12">
    <cfRule type="duplicateValues" dxfId="373" priority="10" stopIfTrue="1"/>
    <cfRule type="duplicateValues" dxfId="372" priority="11" stopIfTrue="1"/>
  </conditionalFormatting>
  <conditionalFormatting sqref="D13:E14">
    <cfRule type="duplicateValues" dxfId="371" priority="9" stopIfTrue="1"/>
  </conditionalFormatting>
  <conditionalFormatting sqref="D13:E14">
    <cfRule type="duplicateValues" dxfId="370" priority="7" stopIfTrue="1"/>
    <cfRule type="duplicateValues" dxfId="369" priority="8" stopIfTrue="1"/>
  </conditionalFormatting>
  <conditionalFormatting sqref="D18">
    <cfRule type="duplicateValues" dxfId="368" priority="4" stopIfTrue="1"/>
  </conditionalFormatting>
  <conditionalFormatting sqref="D18">
    <cfRule type="duplicateValues" dxfId="367" priority="5" stopIfTrue="1"/>
    <cfRule type="duplicateValues" dxfId="366" priority="6" stopIfTrue="1"/>
  </conditionalFormatting>
  <conditionalFormatting sqref="D17">
    <cfRule type="duplicateValues" dxfId="365" priority="3" stopIfTrue="1"/>
  </conditionalFormatting>
  <conditionalFormatting sqref="D17">
    <cfRule type="duplicateValues" dxfId="364" priority="1" stopIfTrue="1"/>
    <cfRule type="duplicateValues" dxfId="363" priority="2" stopIfTrue="1"/>
  </conditionalFormatting>
  <printOptions horizontalCentered="1"/>
  <pageMargins left="0" right="0" top="0" bottom="0" header="0.31496062992125984" footer="0.31496062992125984"/>
  <pageSetup paperSize="8" scale="5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U45"/>
  <sheetViews>
    <sheetView zoomScale="110" zoomScaleNormal="110" workbookViewId="0">
      <selection activeCell="A19" sqref="A19:XFD19"/>
    </sheetView>
  </sheetViews>
  <sheetFormatPr defaultRowHeight="18"/>
  <cols>
    <col min="1" max="1" width="8.8554687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30" style="388" customWidth="1"/>
    <col min="10" max="10" width="5.85546875" style="388" customWidth="1"/>
    <col min="11" max="11" width="6.5703125" style="388" customWidth="1"/>
    <col min="12" max="12" width="18.140625" style="388" customWidth="1"/>
    <col min="13" max="13" width="10.85546875" style="388" customWidth="1"/>
    <col min="14" max="14" width="6" style="388" customWidth="1"/>
    <col min="15" max="15" width="3.42578125" style="388" customWidth="1"/>
    <col min="16" max="16" width="4.42578125" style="388" customWidth="1"/>
    <col min="17" max="17" width="10.8554687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10.7109375" style="388" customWidth="1"/>
    <col min="23" max="23" width="3.5703125" style="388" hidden="1" customWidth="1"/>
    <col min="24" max="24" width="4.85546875" style="388" customWidth="1"/>
    <col min="25" max="25" width="18.2851562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" style="431" customWidth="1"/>
    <col min="35" max="35" width="4.7109375" style="388" customWidth="1"/>
    <col min="36" max="37" width="4.140625" style="388" customWidth="1"/>
    <col min="38" max="38" width="54.28515625" style="388" customWidth="1"/>
    <col min="39" max="16384" width="9.140625" style="388"/>
  </cols>
  <sheetData>
    <row r="1" spans="1:255" ht="6" customHeight="1" thickBot="1"/>
    <row r="2" spans="1:255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255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2633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255" ht="12" customHeight="1" thickTop="1">
      <c r="A4" s="455" t="s">
        <v>37</v>
      </c>
      <c r="B4" s="448"/>
      <c r="C4" s="448" t="s">
        <v>13</v>
      </c>
      <c r="D4" s="345" t="s">
        <v>1238</v>
      </c>
      <c r="E4" s="802" t="s">
        <v>1238</v>
      </c>
      <c r="F4" s="802"/>
      <c r="G4" s="802"/>
      <c r="H4" s="909" t="s">
        <v>15</v>
      </c>
      <c r="I4" s="903" t="s">
        <v>16</v>
      </c>
      <c r="J4" s="346" t="s">
        <v>17</v>
      </c>
      <c r="K4" s="347" t="s">
        <v>18</v>
      </c>
      <c r="L4" s="806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803" t="s">
        <v>51</v>
      </c>
      <c r="AH4" s="351" t="s">
        <v>52</v>
      </c>
    </row>
    <row r="5" spans="1:255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06" t="s">
        <v>30</v>
      </c>
      <c r="P5" s="806" t="s">
        <v>31</v>
      </c>
      <c r="Q5" s="806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07" t="s">
        <v>34</v>
      </c>
      <c r="Z5" s="807" t="s">
        <v>42</v>
      </c>
      <c r="AA5" s="807" t="s">
        <v>43</v>
      </c>
      <c r="AB5" s="350" t="s">
        <v>49</v>
      </c>
      <c r="AC5" s="451"/>
      <c r="AD5" s="451"/>
      <c r="AE5" s="452"/>
      <c r="AF5" s="464"/>
      <c r="AG5" s="804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255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804"/>
      <c r="AH6" s="394"/>
      <c r="AJ6" s="806"/>
      <c r="AK6" s="466"/>
      <c r="AL6" s="904"/>
    </row>
    <row r="7" spans="1:255" s="404" customFormat="1" ht="12" customHeight="1" thickTop="1">
      <c r="A7" s="359"/>
      <c r="B7" s="359"/>
      <c r="C7" s="360"/>
      <c r="D7" s="802"/>
      <c r="E7" s="359"/>
      <c r="F7" s="359"/>
      <c r="G7" s="359"/>
      <c r="H7" s="361"/>
      <c r="I7" s="361"/>
      <c r="J7" s="359"/>
      <c r="K7" s="360"/>
      <c r="L7" s="361" t="s">
        <v>1</v>
      </c>
      <c r="M7" s="802"/>
      <c r="N7" s="361"/>
      <c r="O7" s="802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802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885">
        <v>50</v>
      </c>
      <c r="AJ7" s="401">
        <v>0</v>
      </c>
      <c r="AK7" s="466" t="s">
        <v>1390</v>
      </c>
      <c r="AL7" s="905"/>
    </row>
    <row r="8" spans="1:255" s="257" customFormat="1" ht="20.100000000000001" customHeight="1">
      <c r="A8" s="256" t="s">
        <v>1852</v>
      </c>
      <c r="B8" s="334">
        <v>43745</v>
      </c>
      <c r="C8" s="339" t="str">
        <f>"*"&amp;D8&amp;"*"</f>
        <v>*PDR1911-0330*</v>
      </c>
      <c r="D8" s="505" t="s">
        <v>2388</v>
      </c>
      <c r="E8" s="256" t="s">
        <v>2387</v>
      </c>
      <c r="F8" s="256"/>
      <c r="G8" s="566" t="s">
        <v>1393</v>
      </c>
      <c r="H8" s="567" t="s">
        <v>1384</v>
      </c>
      <c r="I8" s="567" t="s">
        <v>1502</v>
      </c>
      <c r="J8" s="613">
        <v>2000</v>
      </c>
      <c r="K8" s="334">
        <v>43766</v>
      </c>
      <c r="L8" s="501" t="s">
        <v>1258</v>
      </c>
      <c r="M8" s="501" t="s">
        <v>1444</v>
      </c>
      <c r="N8" s="505">
        <v>1424</v>
      </c>
      <c r="O8" s="505" t="s">
        <v>1181</v>
      </c>
      <c r="P8" s="505"/>
      <c r="Q8" s="651"/>
      <c r="R8" s="334">
        <v>43761</v>
      </c>
      <c r="S8" s="256">
        <v>2000</v>
      </c>
      <c r="T8" s="256"/>
      <c r="U8" s="256" t="s">
        <v>2786</v>
      </c>
      <c r="V8" s="543">
        <v>2000</v>
      </c>
      <c r="W8" s="568"/>
      <c r="X8" s="569" t="s">
        <v>1496</v>
      </c>
      <c r="Y8" s="614" t="s">
        <v>106</v>
      </c>
      <c r="Z8" s="505">
        <v>553</v>
      </c>
      <c r="AA8" s="570">
        <v>1197</v>
      </c>
      <c r="AB8" s="354">
        <f>S8/AI8+AJ8</f>
        <v>40</v>
      </c>
      <c r="AC8" s="354">
        <f>AB8+AC7</f>
        <v>40</v>
      </c>
      <c r="AD8" s="364">
        <f>(8+(AC8/60))</f>
        <v>8.6666666666666661</v>
      </c>
      <c r="AE8" s="365">
        <f>FLOOR(AD8,1)</f>
        <v>8</v>
      </c>
      <c r="AF8" s="364">
        <f>(AE8+((AD8-AE8)*60*0.01))</f>
        <v>8.4</v>
      </c>
      <c r="AG8" s="571" t="s">
        <v>1243</v>
      </c>
      <c r="AH8" s="342" t="s">
        <v>2</v>
      </c>
      <c r="AI8" s="506">
        <v>50</v>
      </c>
      <c r="AJ8" s="506"/>
      <c r="AK8" s="506">
        <v>10</v>
      </c>
      <c r="AL8" s="734" t="s">
        <v>2386</v>
      </c>
    </row>
    <row r="9" spans="1:255" s="257" customFormat="1" ht="20.100000000000001" customHeight="1">
      <c r="A9" s="256" t="s">
        <v>1852</v>
      </c>
      <c r="B9" s="334">
        <v>43729</v>
      </c>
      <c r="C9" s="339" t="str">
        <f>"*"&amp;D9&amp;"*"</f>
        <v>*PDR1910-0174*</v>
      </c>
      <c r="D9" s="505" t="s">
        <v>1964</v>
      </c>
      <c r="E9" s="256" t="s">
        <v>1948</v>
      </c>
      <c r="F9" s="256"/>
      <c r="G9" s="566" t="s">
        <v>1784</v>
      </c>
      <c r="H9" s="567" t="s">
        <v>1241</v>
      </c>
      <c r="I9" s="567" t="s">
        <v>1783</v>
      </c>
      <c r="J9" s="613">
        <v>1600</v>
      </c>
      <c r="K9" s="334">
        <v>22943</v>
      </c>
      <c r="L9" s="501" t="s">
        <v>1782</v>
      </c>
      <c r="M9" s="501" t="s">
        <v>1781</v>
      </c>
      <c r="N9" s="505" t="s">
        <v>1152</v>
      </c>
      <c r="O9" s="505" t="s">
        <v>1181</v>
      </c>
      <c r="P9" s="567"/>
      <c r="Q9" s="567"/>
      <c r="R9" s="334">
        <v>43759</v>
      </c>
      <c r="S9" s="256">
        <v>3200</v>
      </c>
      <c r="T9" s="256"/>
      <c r="U9" s="256" t="s">
        <v>2787</v>
      </c>
      <c r="V9" s="543">
        <v>3200</v>
      </c>
      <c r="W9" s="568"/>
      <c r="X9" s="569" t="s">
        <v>1503</v>
      </c>
      <c r="Y9" s="501" t="s">
        <v>1737</v>
      </c>
      <c r="Z9" s="505">
        <v>297</v>
      </c>
      <c r="AA9" s="570">
        <v>1419</v>
      </c>
      <c r="AB9" s="354">
        <f>S9/AI9+AJ9</f>
        <v>79</v>
      </c>
      <c r="AC9" s="354">
        <f>AB9+AC8</f>
        <v>119</v>
      </c>
      <c r="AD9" s="364">
        <f>(8+(AC9/60))</f>
        <v>9.9833333333333343</v>
      </c>
      <c r="AE9" s="365">
        <f>FLOOR(AD9,1)</f>
        <v>9</v>
      </c>
      <c r="AF9" s="364">
        <f>(AE9+((AD9-AE9)*60*0.01))</f>
        <v>9.59</v>
      </c>
      <c r="AG9" s="571" t="s">
        <v>1391</v>
      </c>
      <c r="AH9" s="616" t="s">
        <v>65</v>
      </c>
      <c r="AI9" s="506">
        <v>50</v>
      </c>
      <c r="AJ9" s="506">
        <v>15</v>
      </c>
      <c r="AK9" s="506">
        <v>20</v>
      </c>
      <c r="AL9" s="506" t="s">
        <v>1780</v>
      </c>
    </row>
    <row r="10" spans="1:255" s="257" customFormat="1" ht="20.100000000000001" customHeight="1">
      <c r="A10" s="256" t="s">
        <v>1852</v>
      </c>
      <c r="B10" s="334">
        <v>43756</v>
      </c>
      <c r="C10" s="339" t="str">
        <f>"*"&amp;D10&amp;"*"</f>
        <v>*PDR1910-0779*</v>
      </c>
      <c r="D10" s="505" t="s">
        <v>2680</v>
      </c>
      <c r="E10" s="256" t="s">
        <v>2681</v>
      </c>
      <c r="F10" s="256"/>
      <c r="G10" s="566" t="s">
        <v>2126</v>
      </c>
      <c r="H10" s="567" t="s">
        <v>2127</v>
      </c>
      <c r="I10" s="567" t="s">
        <v>2128</v>
      </c>
      <c r="J10" s="613">
        <v>2000</v>
      </c>
      <c r="K10" s="334">
        <v>22944</v>
      </c>
      <c r="L10" s="501" t="s">
        <v>2129</v>
      </c>
      <c r="M10" s="501" t="s">
        <v>2130</v>
      </c>
      <c r="N10" s="505" t="s">
        <v>1152</v>
      </c>
      <c r="O10" s="505" t="s">
        <v>1181</v>
      </c>
      <c r="P10" s="505"/>
      <c r="Q10" s="651"/>
      <c r="R10" s="334">
        <v>43759</v>
      </c>
      <c r="S10" s="256">
        <v>4000</v>
      </c>
      <c r="T10" s="256"/>
      <c r="U10" s="256" t="s">
        <v>2788</v>
      </c>
      <c r="V10" s="543">
        <v>4000</v>
      </c>
      <c r="W10" s="568"/>
      <c r="X10" s="569" t="s">
        <v>1496</v>
      </c>
      <c r="Y10" s="614" t="s">
        <v>2131</v>
      </c>
      <c r="Z10" s="505">
        <v>557</v>
      </c>
      <c r="AA10" s="570">
        <v>1877</v>
      </c>
      <c r="AB10" s="354">
        <f>S10/AI10+AJ10</f>
        <v>95</v>
      </c>
      <c r="AC10" s="354">
        <f>AB10+AC9</f>
        <v>214</v>
      </c>
      <c r="AD10" s="364">
        <f>(8+(AC10/60))</f>
        <v>11.566666666666666</v>
      </c>
      <c r="AE10" s="365">
        <f>FLOOR(AD10,1)</f>
        <v>11</v>
      </c>
      <c r="AF10" s="364">
        <f>(AE10+((AD10-AE10)*60*0.01))</f>
        <v>11.34</v>
      </c>
      <c r="AG10" s="571" t="s">
        <v>1391</v>
      </c>
      <c r="AH10" s="616" t="s">
        <v>65</v>
      </c>
      <c r="AI10" s="506">
        <v>50</v>
      </c>
      <c r="AJ10" s="506">
        <v>15</v>
      </c>
      <c r="AK10" s="506">
        <v>10</v>
      </c>
      <c r="AL10" s="506">
        <v>0</v>
      </c>
    </row>
    <row r="11" spans="1:255" s="757" customFormat="1" ht="15.95" customHeight="1">
      <c r="A11" s="288" t="s">
        <v>1418</v>
      </c>
      <c r="B11" s="289">
        <v>43760</v>
      </c>
      <c r="C11" s="330" t="str">
        <f>"*"&amp;D11&amp;"*"</f>
        <v>*PDE1812-0205*</v>
      </c>
      <c r="D11" s="289" t="s">
        <v>2779</v>
      </c>
      <c r="E11" s="290" t="s">
        <v>2775</v>
      </c>
      <c r="F11" s="290"/>
      <c r="G11" s="288" t="s">
        <v>2778</v>
      </c>
      <c r="H11" s="502" t="s">
        <v>2773</v>
      </c>
      <c r="I11" s="502" t="s">
        <v>2777</v>
      </c>
      <c r="J11" s="290">
        <v>10</v>
      </c>
      <c r="K11" s="289">
        <v>22943</v>
      </c>
      <c r="L11" s="841" t="s">
        <v>1438</v>
      </c>
      <c r="M11" s="841">
        <v>0</v>
      </c>
      <c r="N11" s="292"/>
      <c r="O11" s="290"/>
      <c r="P11" s="292"/>
      <c r="Q11" s="292"/>
      <c r="R11" s="289">
        <v>43761</v>
      </c>
      <c r="S11" s="290">
        <v>10</v>
      </c>
      <c r="T11" s="292"/>
      <c r="U11" s="288">
        <v>10</v>
      </c>
      <c r="V11" s="288">
        <v>10</v>
      </c>
      <c r="W11" s="288"/>
      <c r="X11" s="288" t="s">
        <v>1496</v>
      </c>
      <c r="Y11" s="500" t="s">
        <v>1692</v>
      </c>
      <c r="Z11" s="288">
        <v>568</v>
      </c>
      <c r="AA11" s="294">
        <v>1417</v>
      </c>
      <c r="AB11" s="354">
        <f>S11/AI11+AJ11</f>
        <v>15.2</v>
      </c>
      <c r="AC11" s="354">
        <f>AB11+AC10</f>
        <v>229.2</v>
      </c>
      <c r="AD11" s="364">
        <f>(8+(AC11/60))</f>
        <v>11.82</v>
      </c>
      <c r="AE11" s="365">
        <f>FLOOR(AD11,1)</f>
        <v>11</v>
      </c>
      <c r="AF11" s="364">
        <f>(AE11+((AD11-AE11)*60*0.01))</f>
        <v>11.492000000000001</v>
      </c>
      <c r="AG11" s="298" t="s">
        <v>1243</v>
      </c>
      <c r="AH11" s="341" t="s">
        <v>2</v>
      </c>
      <c r="AI11" s="281">
        <v>50</v>
      </c>
      <c r="AJ11" s="281">
        <v>15</v>
      </c>
      <c r="AK11" s="341">
        <v>10</v>
      </c>
      <c r="AL11" s="341" t="s">
        <v>2771</v>
      </c>
      <c r="AM11" s="343"/>
      <c r="AN11" s="343"/>
      <c r="AO11" s="343"/>
      <c r="AP11" s="343"/>
      <c r="AQ11" s="343"/>
      <c r="AR11" s="343"/>
      <c r="AS11" s="343"/>
      <c r="AT11" s="343"/>
      <c r="AU11" s="343"/>
      <c r="AV11" s="343"/>
      <c r="AW11" s="343"/>
      <c r="AX11" s="343"/>
      <c r="AY11" s="343"/>
      <c r="AZ11" s="343"/>
      <c r="BA11" s="343"/>
      <c r="BB11" s="343"/>
      <c r="BC11" s="343"/>
      <c r="BD11" s="343"/>
      <c r="BE11" s="343"/>
      <c r="BF11" s="343"/>
      <c r="BG11" s="343"/>
      <c r="BH11" s="343"/>
      <c r="BI11" s="343"/>
      <c r="BJ11" s="343"/>
      <c r="BK11" s="343"/>
      <c r="BL11" s="343"/>
      <c r="BM11" s="343"/>
      <c r="BN11" s="343"/>
      <c r="BO11" s="343"/>
      <c r="BP11" s="343"/>
      <c r="BQ11" s="343"/>
      <c r="BR11" s="343"/>
      <c r="BS11" s="343"/>
      <c r="BT11" s="343"/>
      <c r="BU11" s="343"/>
      <c r="BV11" s="343"/>
      <c r="BW11" s="343"/>
      <c r="BX11" s="343"/>
      <c r="BY11" s="343"/>
      <c r="BZ11" s="343"/>
      <c r="CA11" s="343"/>
      <c r="CB11" s="343"/>
      <c r="CC11" s="343"/>
      <c r="CD11" s="343"/>
      <c r="CE11" s="343"/>
      <c r="CF11" s="343"/>
      <c r="CG11" s="343"/>
      <c r="CH11" s="343"/>
      <c r="CI11" s="343"/>
      <c r="CJ11" s="343"/>
      <c r="CK11" s="343"/>
      <c r="CL11" s="343"/>
      <c r="CM11" s="343"/>
      <c r="CN11" s="343"/>
      <c r="CO11" s="343"/>
      <c r="CP11" s="343"/>
      <c r="CQ11" s="343"/>
      <c r="CR11" s="343"/>
      <c r="CS11" s="343"/>
      <c r="CT11" s="343"/>
      <c r="CU11" s="343"/>
      <c r="CV11" s="343"/>
      <c r="CW11" s="343"/>
      <c r="CX11" s="343"/>
      <c r="CY11" s="343"/>
      <c r="CZ11" s="343"/>
      <c r="DA11" s="343"/>
      <c r="DB11" s="343"/>
      <c r="DC11" s="343"/>
      <c r="DD11" s="343"/>
      <c r="DE11" s="343"/>
      <c r="DF11" s="343"/>
      <c r="DG11" s="343"/>
      <c r="DH11" s="343"/>
      <c r="DI11" s="343"/>
      <c r="DJ11" s="343"/>
      <c r="DK11" s="343"/>
      <c r="DL11" s="343"/>
      <c r="DM11" s="343"/>
      <c r="DN11" s="343"/>
      <c r="DO11" s="343"/>
      <c r="DP11" s="343"/>
      <c r="DQ11" s="343"/>
      <c r="DR11" s="343"/>
      <c r="DS11" s="343"/>
      <c r="DT11" s="343"/>
      <c r="DU11" s="343"/>
      <c r="DV11" s="343"/>
      <c r="DW11" s="343"/>
      <c r="DX11" s="343"/>
      <c r="DY11" s="343"/>
      <c r="DZ11" s="343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3"/>
      <c r="EQ11" s="343"/>
      <c r="ER11" s="343"/>
      <c r="ES11" s="343"/>
      <c r="ET11" s="343"/>
      <c r="EU11" s="343"/>
      <c r="EV11" s="343"/>
      <c r="EW11" s="343"/>
      <c r="EX11" s="343"/>
      <c r="EY11" s="343"/>
      <c r="EZ11" s="343"/>
      <c r="FA11" s="343"/>
      <c r="FB11" s="343"/>
      <c r="FC11" s="343"/>
      <c r="FD11" s="343"/>
      <c r="FE11" s="343"/>
      <c r="FF11" s="343"/>
      <c r="FG11" s="343"/>
      <c r="FH11" s="343"/>
      <c r="FI11" s="343"/>
      <c r="FJ11" s="343"/>
      <c r="FK11" s="343"/>
      <c r="FL11" s="343"/>
      <c r="FM11" s="343"/>
      <c r="FN11" s="343"/>
      <c r="FO11" s="343"/>
      <c r="FP11" s="343"/>
      <c r="FQ11" s="343"/>
      <c r="FR11" s="343"/>
      <c r="FS11" s="343"/>
      <c r="FT11" s="343"/>
      <c r="FU11" s="343"/>
      <c r="FV11" s="343"/>
      <c r="FW11" s="343"/>
      <c r="FX11" s="343"/>
      <c r="FY11" s="343"/>
      <c r="FZ11" s="343"/>
      <c r="GA11" s="343"/>
      <c r="GB11" s="343"/>
      <c r="GC11" s="343"/>
      <c r="GD11" s="343"/>
      <c r="GE11" s="343"/>
      <c r="GF11" s="343"/>
      <c r="GG11" s="343"/>
      <c r="GH11" s="343"/>
      <c r="GI11" s="343"/>
      <c r="GJ11" s="343"/>
      <c r="GK11" s="343"/>
      <c r="GL11" s="343"/>
      <c r="GM11" s="343"/>
      <c r="GN11" s="343"/>
      <c r="GO11" s="343"/>
      <c r="GP11" s="343"/>
      <c r="GQ11" s="343"/>
      <c r="GR11" s="343"/>
      <c r="GS11" s="343"/>
      <c r="GT11" s="343"/>
      <c r="GU11" s="343"/>
      <c r="GV11" s="343"/>
      <c r="GW11" s="343"/>
      <c r="GX11" s="343"/>
      <c r="GY11" s="343"/>
      <c r="GZ11" s="343"/>
      <c r="HA11" s="343"/>
      <c r="HB11" s="343"/>
      <c r="HC11" s="343"/>
      <c r="HD11" s="343"/>
      <c r="HE11" s="343"/>
      <c r="HF11" s="343"/>
      <c r="HG11" s="343"/>
      <c r="HH11" s="343"/>
      <c r="HI11" s="343"/>
      <c r="HJ11" s="343"/>
      <c r="HK11" s="343"/>
      <c r="HL11" s="343"/>
      <c r="HM11" s="343"/>
      <c r="HN11" s="343"/>
      <c r="HO11" s="343"/>
      <c r="HP11" s="343"/>
      <c r="HQ11" s="343"/>
      <c r="HR11" s="343"/>
      <c r="HS11" s="343"/>
      <c r="HT11" s="343"/>
      <c r="HU11" s="343"/>
      <c r="HV11" s="343"/>
      <c r="HW11" s="343"/>
      <c r="HX11" s="343"/>
      <c r="HY11" s="343"/>
      <c r="HZ11" s="343"/>
      <c r="IA11" s="343"/>
      <c r="IB11" s="343"/>
      <c r="IC11" s="343"/>
      <c r="ID11" s="343"/>
      <c r="IE11" s="343"/>
      <c r="IF11" s="343"/>
      <c r="IG11" s="343"/>
      <c r="IH11" s="343"/>
      <c r="II11" s="343"/>
      <c r="IJ11" s="343"/>
      <c r="IK11" s="343"/>
      <c r="IL11" s="343"/>
      <c r="IM11" s="343"/>
      <c r="IN11" s="343"/>
      <c r="IO11" s="343"/>
      <c r="IP11" s="343"/>
      <c r="IQ11" s="343"/>
      <c r="IR11" s="343"/>
      <c r="IS11" s="343"/>
      <c r="IT11" s="343"/>
      <c r="IU11" s="343"/>
    </row>
    <row r="12" spans="1:255" s="757" customFormat="1" ht="15.95" customHeight="1">
      <c r="A12" s="288" t="s">
        <v>1418</v>
      </c>
      <c r="B12" s="289">
        <v>43760</v>
      </c>
      <c r="C12" s="330" t="str">
        <f>"*"&amp;D12&amp;"*"</f>
        <v>*PDE1812-0206*</v>
      </c>
      <c r="D12" s="289" t="s">
        <v>2776</v>
      </c>
      <c r="E12" s="290" t="s">
        <v>2775</v>
      </c>
      <c r="F12" s="290"/>
      <c r="G12" s="288" t="s">
        <v>2774</v>
      </c>
      <c r="H12" s="502" t="s">
        <v>2773</v>
      </c>
      <c r="I12" s="502" t="s">
        <v>2772</v>
      </c>
      <c r="J12" s="290">
        <v>10</v>
      </c>
      <c r="K12" s="289">
        <v>22943</v>
      </c>
      <c r="L12" s="841" t="s">
        <v>1438</v>
      </c>
      <c r="M12" s="841">
        <v>0</v>
      </c>
      <c r="N12" s="292"/>
      <c r="O12" s="290"/>
      <c r="P12" s="292"/>
      <c r="Q12" s="292"/>
      <c r="R12" s="289">
        <v>43761</v>
      </c>
      <c r="S12" s="290">
        <v>10</v>
      </c>
      <c r="T12" s="292"/>
      <c r="U12" s="288">
        <v>10</v>
      </c>
      <c r="V12" s="288" t="s">
        <v>1181</v>
      </c>
      <c r="W12" s="288"/>
      <c r="X12" s="288" t="s">
        <v>1496</v>
      </c>
      <c r="Y12" s="500" t="s">
        <v>1692</v>
      </c>
      <c r="Z12" s="288">
        <v>562</v>
      </c>
      <c r="AA12" s="294">
        <v>1407</v>
      </c>
      <c r="AB12" s="354">
        <f>S12/AI12+AJ12</f>
        <v>15.2</v>
      </c>
      <c r="AC12" s="354">
        <f>AB12+AC11</f>
        <v>244.39999999999998</v>
      </c>
      <c r="AD12" s="364">
        <f>(8+(AC12/60))</f>
        <v>12.073333333333334</v>
      </c>
      <c r="AE12" s="365">
        <f>FLOOR(AD12,1)</f>
        <v>12</v>
      </c>
      <c r="AF12" s="364">
        <f>(AE12+((AD12-AE12)*60*0.01))</f>
        <v>12.044</v>
      </c>
      <c r="AG12" s="298" t="s">
        <v>1243</v>
      </c>
      <c r="AH12" s="341" t="s">
        <v>2</v>
      </c>
      <c r="AI12" s="281">
        <v>50</v>
      </c>
      <c r="AJ12" s="281">
        <v>15</v>
      </c>
      <c r="AK12" s="341">
        <v>10</v>
      </c>
      <c r="AL12" s="341" t="s">
        <v>2771</v>
      </c>
      <c r="AM12" s="343"/>
      <c r="AN12" s="343"/>
      <c r="AO12" s="343"/>
      <c r="AP12" s="343"/>
      <c r="AQ12" s="343"/>
      <c r="AR12" s="343"/>
      <c r="AS12" s="343"/>
      <c r="AT12" s="343"/>
      <c r="AU12" s="343"/>
      <c r="AV12" s="343"/>
      <c r="AW12" s="343"/>
      <c r="AX12" s="343"/>
      <c r="AY12" s="343"/>
      <c r="AZ12" s="343"/>
      <c r="BA12" s="343"/>
      <c r="BB12" s="343"/>
      <c r="BC12" s="343"/>
      <c r="BD12" s="343"/>
      <c r="BE12" s="343"/>
      <c r="BF12" s="343"/>
      <c r="BG12" s="343"/>
      <c r="BH12" s="343"/>
      <c r="BI12" s="343"/>
      <c r="BJ12" s="343"/>
      <c r="BK12" s="343"/>
      <c r="BL12" s="343"/>
      <c r="BM12" s="343"/>
      <c r="BN12" s="343"/>
      <c r="BO12" s="343"/>
      <c r="BP12" s="343"/>
      <c r="BQ12" s="343"/>
      <c r="BR12" s="343"/>
      <c r="BS12" s="343"/>
      <c r="BT12" s="343"/>
      <c r="BU12" s="343"/>
      <c r="BV12" s="343"/>
      <c r="BW12" s="343"/>
      <c r="BX12" s="343"/>
      <c r="BY12" s="343"/>
      <c r="BZ12" s="343"/>
      <c r="CA12" s="343"/>
      <c r="CB12" s="343"/>
      <c r="CC12" s="343"/>
      <c r="CD12" s="343"/>
      <c r="CE12" s="343"/>
      <c r="CF12" s="343"/>
      <c r="CG12" s="343"/>
      <c r="CH12" s="343"/>
      <c r="CI12" s="343"/>
      <c r="CJ12" s="343"/>
      <c r="CK12" s="343"/>
      <c r="CL12" s="343"/>
      <c r="CM12" s="343"/>
      <c r="CN12" s="343"/>
      <c r="CO12" s="343"/>
      <c r="CP12" s="343"/>
      <c r="CQ12" s="343"/>
      <c r="CR12" s="343"/>
      <c r="CS12" s="343"/>
      <c r="CT12" s="343"/>
      <c r="CU12" s="343"/>
      <c r="CV12" s="343"/>
      <c r="CW12" s="343"/>
      <c r="CX12" s="343"/>
      <c r="CY12" s="343"/>
      <c r="CZ12" s="343"/>
      <c r="DA12" s="343"/>
      <c r="DB12" s="343"/>
      <c r="DC12" s="343"/>
      <c r="DD12" s="343"/>
      <c r="DE12" s="343"/>
      <c r="DF12" s="343"/>
      <c r="DG12" s="343"/>
      <c r="DH12" s="343"/>
      <c r="DI12" s="343"/>
      <c r="DJ12" s="343"/>
      <c r="DK12" s="343"/>
      <c r="DL12" s="343"/>
      <c r="DM12" s="343"/>
      <c r="DN12" s="343"/>
      <c r="DO12" s="343"/>
      <c r="DP12" s="343"/>
      <c r="DQ12" s="343"/>
      <c r="DR12" s="343"/>
      <c r="DS12" s="343"/>
      <c r="DT12" s="343"/>
      <c r="DU12" s="343"/>
      <c r="DV12" s="343"/>
      <c r="DW12" s="343"/>
      <c r="DX12" s="343"/>
      <c r="DY12" s="343"/>
      <c r="DZ12" s="343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3"/>
      <c r="EQ12" s="343"/>
      <c r="ER12" s="343"/>
      <c r="ES12" s="343"/>
      <c r="ET12" s="343"/>
      <c r="EU12" s="343"/>
      <c r="EV12" s="343"/>
      <c r="EW12" s="343"/>
      <c r="EX12" s="343"/>
      <c r="EY12" s="343"/>
      <c r="EZ12" s="343"/>
      <c r="FA12" s="343"/>
      <c r="FB12" s="343"/>
      <c r="FC12" s="343"/>
      <c r="FD12" s="343"/>
      <c r="FE12" s="343"/>
      <c r="FF12" s="343"/>
      <c r="FG12" s="343"/>
      <c r="FH12" s="343"/>
      <c r="FI12" s="343"/>
      <c r="FJ12" s="343"/>
      <c r="FK12" s="343"/>
      <c r="FL12" s="343"/>
      <c r="FM12" s="343"/>
      <c r="FN12" s="343"/>
      <c r="FO12" s="343"/>
      <c r="FP12" s="343"/>
      <c r="FQ12" s="343"/>
      <c r="FR12" s="343"/>
      <c r="FS12" s="343"/>
      <c r="FT12" s="343"/>
      <c r="FU12" s="343"/>
      <c r="FV12" s="343"/>
      <c r="FW12" s="343"/>
      <c r="FX12" s="343"/>
      <c r="FY12" s="343"/>
      <c r="FZ12" s="343"/>
      <c r="GA12" s="343"/>
      <c r="GB12" s="343"/>
      <c r="GC12" s="343"/>
      <c r="GD12" s="343"/>
      <c r="GE12" s="343"/>
      <c r="GF12" s="343"/>
      <c r="GG12" s="343"/>
      <c r="GH12" s="343"/>
      <c r="GI12" s="343"/>
      <c r="GJ12" s="343"/>
      <c r="GK12" s="343"/>
      <c r="GL12" s="343"/>
      <c r="GM12" s="343"/>
      <c r="GN12" s="343"/>
      <c r="GO12" s="343"/>
      <c r="GP12" s="343"/>
      <c r="GQ12" s="343"/>
      <c r="GR12" s="343"/>
      <c r="GS12" s="343"/>
      <c r="GT12" s="343"/>
      <c r="GU12" s="343"/>
      <c r="GV12" s="343"/>
      <c r="GW12" s="343"/>
      <c r="GX12" s="343"/>
      <c r="GY12" s="343"/>
      <c r="GZ12" s="343"/>
      <c r="HA12" s="343"/>
      <c r="HB12" s="343"/>
      <c r="HC12" s="343"/>
      <c r="HD12" s="343"/>
      <c r="HE12" s="343"/>
      <c r="HF12" s="343"/>
      <c r="HG12" s="343"/>
      <c r="HH12" s="343"/>
      <c r="HI12" s="343"/>
      <c r="HJ12" s="343"/>
      <c r="HK12" s="343"/>
      <c r="HL12" s="343"/>
      <c r="HM12" s="343"/>
      <c r="HN12" s="343"/>
      <c r="HO12" s="343"/>
      <c r="HP12" s="343"/>
      <c r="HQ12" s="343"/>
      <c r="HR12" s="343"/>
      <c r="HS12" s="343"/>
      <c r="HT12" s="343"/>
      <c r="HU12" s="343"/>
      <c r="HV12" s="343"/>
      <c r="HW12" s="343"/>
      <c r="HX12" s="343"/>
      <c r="HY12" s="343"/>
      <c r="HZ12" s="343"/>
      <c r="IA12" s="343"/>
      <c r="IB12" s="343"/>
      <c r="IC12" s="343"/>
      <c r="ID12" s="343"/>
      <c r="IE12" s="343"/>
      <c r="IF12" s="343"/>
      <c r="IG12" s="343"/>
      <c r="IH12" s="343"/>
      <c r="II12" s="343"/>
      <c r="IJ12" s="343"/>
      <c r="IK12" s="343"/>
      <c r="IL12" s="343"/>
      <c r="IM12" s="343"/>
      <c r="IN12" s="343"/>
      <c r="IO12" s="343"/>
      <c r="IP12" s="343"/>
      <c r="IQ12" s="343"/>
      <c r="IR12" s="343"/>
      <c r="IS12" s="343"/>
      <c r="IT12" s="343"/>
      <c r="IU12" s="343"/>
    </row>
    <row r="13" spans="1:255" s="757" customFormat="1" ht="15.95" customHeight="1">
      <c r="A13" s="246" t="s">
        <v>69</v>
      </c>
      <c r="B13" s="247">
        <v>43640</v>
      </c>
      <c r="C13" s="330" t="str">
        <f>"*"&amp;D13&amp;"*"</f>
        <v>*PDR1911-0071*</v>
      </c>
      <c r="D13" s="592" t="s">
        <v>1729</v>
      </c>
      <c r="E13" s="246" t="s">
        <v>1726</v>
      </c>
      <c r="F13" s="246"/>
      <c r="G13" s="498" t="s">
        <v>1711</v>
      </c>
      <c r="H13" s="248" t="s">
        <v>1664</v>
      </c>
      <c r="I13" s="248" t="s">
        <v>1712</v>
      </c>
      <c r="J13" s="246">
        <v>2000</v>
      </c>
      <c r="K13" s="247">
        <v>43763</v>
      </c>
      <c r="L13" s="250" t="s">
        <v>1261</v>
      </c>
      <c r="M13" s="250" t="s">
        <v>1713</v>
      </c>
      <c r="N13" s="592"/>
      <c r="O13" s="247" t="s">
        <v>1181</v>
      </c>
      <c r="P13" s="247"/>
      <c r="Q13" s="247"/>
      <c r="R13" s="247">
        <v>43762</v>
      </c>
      <c r="S13" s="246">
        <v>2000</v>
      </c>
      <c r="T13" s="246"/>
      <c r="U13" s="246">
        <v>2000</v>
      </c>
      <c r="V13" s="288" t="s">
        <v>1181</v>
      </c>
      <c r="W13" s="249"/>
      <c r="X13" s="503" t="s">
        <v>1496</v>
      </c>
      <c r="Y13" s="500" t="s">
        <v>1662</v>
      </c>
      <c r="Z13" s="592">
        <v>378</v>
      </c>
      <c r="AA13" s="251">
        <v>1151</v>
      </c>
      <c r="AB13" s="354">
        <f>S13/AI13+AJ13</f>
        <v>55</v>
      </c>
      <c r="AC13" s="354">
        <f>AB13+AC12</f>
        <v>299.39999999999998</v>
      </c>
      <c r="AD13" s="364">
        <f>(8+(AC13/60))</f>
        <v>12.989999999999998</v>
      </c>
      <c r="AE13" s="365">
        <f>FLOOR(AD13,1)</f>
        <v>12</v>
      </c>
      <c r="AF13" s="364">
        <f>(AE13+((AD13-AE13)*60*0.01))</f>
        <v>12.593999999999999</v>
      </c>
      <c r="AG13" s="245" t="s">
        <v>1243</v>
      </c>
      <c r="AH13" s="341" t="s">
        <v>2</v>
      </c>
      <c r="AI13" s="281">
        <v>50</v>
      </c>
      <c r="AJ13" s="281">
        <v>15</v>
      </c>
      <c r="AK13" s="281">
        <v>10</v>
      </c>
      <c r="AL13" s="281" t="s">
        <v>1714</v>
      </c>
    </row>
    <row r="14" spans="1:255" s="757" customFormat="1" ht="15.95" customHeight="1">
      <c r="A14" s="246" t="s">
        <v>66</v>
      </c>
      <c r="B14" s="247">
        <v>43756</v>
      </c>
      <c r="C14" s="330" t="str">
        <f>"*"&amp;D14&amp;"*"</f>
        <v>*PDW1910-0128*</v>
      </c>
      <c r="D14" s="592" t="s">
        <v>2671</v>
      </c>
      <c r="E14" s="246" t="s">
        <v>2670</v>
      </c>
      <c r="F14" s="246"/>
      <c r="G14" s="498" t="s">
        <v>2289</v>
      </c>
      <c r="H14" s="250" t="s">
        <v>1657</v>
      </c>
      <c r="I14" s="248" t="s">
        <v>2290</v>
      </c>
      <c r="J14" s="611">
        <v>11</v>
      </c>
      <c r="K14" s="247">
        <v>22944</v>
      </c>
      <c r="L14" s="250" t="s">
        <v>2291</v>
      </c>
      <c r="M14" s="250" t="s">
        <v>2292</v>
      </c>
      <c r="N14" s="592"/>
      <c r="O14" s="592" t="s">
        <v>1181</v>
      </c>
      <c r="P14" s="592"/>
      <c r="Q14" s="593"/>
      <c r="R14" s="247">
        <v>43757</v>
      </c>
      <c r="S14" s="246">
        <v>11</v>
      </c>
      <c r="T14" s="246"/>
      <c r="U14" s="246">
        <v>11</v>
      </c>
      <c r="V14" s="288" t="s">
        <v>1181</v>
      </c>
      <c r="W14" s="249"/>
      <c r="X14" s="503" t="s">
        <v>1497</v>
      </c>
      <c r="Y14" s="250" t="s">
        <v>2225</v>
      </c>
      <c r="Z14" s="592">
        <v>367</v>
      </c>
      <c r="AA14" s="251">
        <v>1115</v>
      </c>
      <c r="AB14" s="354">
        <f>S14/AI14+AJ14</f>
        <v>15.22</v>
      </c>
      <c r="AC14" s="354">
        <f>AB14+AC13</f>
        <v>314.62</v>
      </c>
      <c r="AD14" s="364">
        <f>(8+(AC14/60))</f>
        <v>13.243666666666666</v>
      </c>
      <c r="AE14" s="365">
        <f>FLOOR(AD14,1)</f>
        <v>13</v>
      </c>
      <c r="AF14" s="364">
        <f>(AE14+((AD14-AE14)*60*0.01))</f>
        <v>13.1462</v>
      </c>
      <c r="AG14" s="245" t="s">
        <v>1243</v>
      </c>
      <c r="AH14" s="282" t="s">
        <v>2</v>
      </c>
      <c r="AI14" s="281">
        <v>50</v>
      </c>
      <c r="AJ14" s="281">
        <v>15</v>
      </c>
      <c r="AK14" s="281">
        <v>20</v>
      </c>
      <c r="AL14" s="281" t="s">
        <v>1658</v>
      </c>
    </row>
    <row r="15" spans="1:255" s="757" customFormat="1" ht="15.95" customHeight="1">
      <c r="A15" s="246" t="s">
        <v>66</v>
      </c>
      <c r="B15" s="247">
        <v>43756</v>
      </c>
      <c r="C15" s="330" t="str">
        <f>"*"&amp;D15&amp;"*"</f>
        <v>*PDW1910-0129*</v>
      </c>
      <c r="D15" s="592" t="s">
        <v>2672</v>
      </c>
      <c r="E15" s="246" t="s">
        <v>2670</v>
      </c>
      <c r="F15" s="246"/>
      <c r="G15" s="498" t="s">
        <v>2283</v>
      </c>
      <c r="H15" s="250" t="s">
        <v>1657</v>
      </c>
      <c r="I15" s="248" t="s">
        <v>2284</v>
      </c>
      <c r="J15" s="611">
        <v>21</v>
      </c>
      <c r="K15" s="247">
        <v>22944</v>
      </c>
      <c r="L15" s="250" t="s">
        <v>2285</v>
      </c>
      <c r="M15" s="250" t="s">
        <v>2286</v>
      </c>
      <c r="N15" s="592"/>
      <c r="O15" s="592" t="s">
        <v>1181</v>
      </c>
      <c r="P15" s="592"/>
      <c r="Q15" s="593"/>
      <c r="R15" s="247">
        <v>43757</v>
      </c>
      <c r="S15" s="246">
        <v>21</v>
      </c>
      <c r="T15" s="246"/>
      <c r="U15" s="246">
        <v>21</v>
      </c>
      <c r="V15" s="288" t="s">
        <v>1181</v>
      </c>
      <c r="W15" s="249"/>
      <c r="X15" s="503" t="s">
        <v>1497</v>
      </c>
      <c r="Y15" s="250" t="s">
        <v>2225</v>
      </c>
      <c r="Z15" s="592">
        <v>367</v>
      </c>
      <c r="AA15" s="251">
        <v>1115</v>
      </c>
      <c r="AB15" s="354">
        <f>S15/AI15+AJ15</f>
        <v>15.42</v>
      </c>
      <c r="AC15" s="354">
        <f>AB15+AC14</f>
        <v>330.04</v>
      </c>
      <c r="AD15" s="364">
        <f>(8+(AC15/60))</f>
        <v>13.500666666666667</v>
      </c>
      <c r="AE15" s="365">
        <f>FLOOR(AD15,1)</f>
        <v>13</v>
      </c>
      <c r="AF15" s="364">
        <f>(AE15+((AD15-AE15)*60*0.01))</f>
        <v>13.3004</v>
      </c>
      <c r="AG15" s="245" t="s">
        <v>1243</v>
      </c>
      <c r="AH15" s="282" t="s">
        <v>2</v>
      </c>
      <c r="AI15" s="281">
        <v>50</v>
      </c>
      <c r="AJ15" s="281">
        <v>15</v>
      </c>
      <c r="AK15" s="281">
        <v>20</v>
      </c>
      <c r="AL15" s="281" t="s">
        <v>1658</v>
      </c>
    </row>
    <row r="16" spans="1:255" s="757" customFormat="1" ht="15.95" customHeight="1">
      <c r="A16" s="246" t="s">
        <v>69</v>
      </c>
      <c r="B16" s="247">
        <v>43743</v>
      </c>
      <c r="C16" s="330" t="str">
        <f>"*"&amp;D16&amp;"*"</f>
        <v>*PDR1910-0515*</v>
      </c>
      <c r="D16" s="592" t="s">
        <v>2315</v>
      </c>
      <c r="E16" s="246" t="s">
        <v>2316</v>
      </c>
      <c r="F16" s="246"/>
      <c r="G16" s="498" t="s">
        <v>2317</v>
      </c>
      <c r="H16" s="250" t="s">
        <v>1657</v>
      </c>
      <c r="I16" s="248" t="s">
        <v>2318</v>
      </c>
      <c r="J16" s="611">
        <v>670</v>
      </c>
      <c r="K16" s="247">
        <v>22944</v>
      </c>
      <c r="L16" s="250" t="s">
        <v>2319</v>
      </c>
      <c r="M16" s="250" t="s">
        <v>2320</v>
      </c>
      <c r="N16" s="592"/>
      <c r="O16" s="592" t="s">
        <v>1181</v>
      </c>
      <c r="P16" s="592"/>
      <c r="Q16" s="593"/>
      <c r="R16" s="247">
        <v>43759</v>
      </c>
      <c r="S16" s="246">
        <v>670</v>
      </c>
      <c r="T16" s="246"/>
      <c r="U16" s="246">
        <v>670</v>
      </c>
      <c r="V16" s="288" t="s">
        <v>1181</v>
      </c>
      <c r="W16" s="249"/>
      <c r="X16" s="503" t="s">
        <v>1497</v>
      </c>
      <c r="Y16" s="250" t="s">
        <v>2225</v>
      </c>
      <c r="Z16" s="592">
        <v>367</v>
      </c>
      <c r="AA16" s="251">
        <v>1115</v>
      </c>
      <c r="AB16" s="354">
        <f>S16/AI16+AJ16</f>
        <v>28.4</v>
      </c>
      <c r="AC16" s="354">
        <f>AB16+AC15</f>
        <v>358.44</v>
      </c>
      <c r="AD16" s="364">
        <f>(8+(AC16/60))</f>
        <v>13.974</v>
      </c>
      <c r="AE16" s="365">
        <f>FLOOR(AD16,1)</f>
        <v>13</v>
      </c>
      <c r="AF16" s="364">
        <f>(AE16+((AD16-AE16)*60*0.01))</f>
        <v>13.5844</v>
      </c>
      <c r="AG16" s="245" t="s">
        <v>1243</v>
      </c>
      <c r="AH16" s="341" t="s">
        <v>2</v>
      </c>
      <c r="AI16" s="281">
        <v>50</v>
      </c>
      <c r="AJ16" s="281">
        <v>15</v>
      </c>
      <c r="AK16" s="281">
        <v>20</v>
      </c>
      <c r="AL16" s="281" t="s">
        <v>1658</v>
      </c>
    </row>
    <row r="17" spans="1:184" s="757" customFormat="1" ht="15.95" customHeight="1">
      <c r="A17" s="246" t="s">
        <v>69</v>
      </c>
      <c r="B17" s="247">
        <v>43743</v>
      </c>
      <c r="C17" s="330" t="str">
        <f>"*"&amp;D17&amp;"*"</f>
        <v>*PDR1910-0516*</v>
      </c>
      <c r="D17" s="592" t="s">
        <v>2321</v>
      </c>
      <c r="E17" s="246" t="s">
        <v>2322</v>
      </c>
      <c r="F17" s="246"/>
      <c r="G17" s="498" t="s">
        <v>2323</v>
      </c>
      <c r="H17" s="250" t="s">
        <v>1657</v>
      </c>
      <c r="I17" s="248" t="s">
        <v>2324</v>
      </c>
      <c r="J17" s="611">
        <v>650</v>
      </c>
      <c r="K17" s="247">
        <v>22944</v>
      </c>
      <c r="L17" s="250" t="s">
        <v>2325</v>
      </c>
      <c r="M17" s="250" t="s">
        <v>2326</v>
      </c>
      <c r="N17" s="592"/>
      <c r="O17" s="592" t="s">
        <v>1181</v>
      </c>
      <c r="P17" s="592"/>
      <c r="Q17" s="593"/>
      <c r="R17" s="247">
        <v>43759</v>
      </c>
      <c r="S17" s="246">
        <v>650</v>
      </c>
      <c r="T17" s="246"/>
      <c r="U17" s="246">
        <v>650</v>
      </c>
      <c r="V17" s="288" t="s">
        <v>1181</v>
      </c>
      <c r="W17" s="249"/>
      <c r="X17" s="503" t="s">
        <v>1497</v>
      </c>
      <c r="Y17" s="250" t="s">
        <v>2225</v>
      </c>
      <c r="Z17" s="592">
        <v>367</v>
      </c>
      <c r="AA17" s="251">
        <v>1115</v>
      </c>
      <c r="AB17" s="354">
        <f>S17/AI17+AJ17</f>
        <v>28</v>
      </c>
      <c r="AC17" s="354">
        <f>AB17+AC16</f>
        <v>386.44</v>
      </c>
      <c r="AD17" s="364">
        <f>(8+(AC17/60))</f>
        <v>14.440666666666667</v>
      </c>
      <c r="AE17" s="365">
        <f>FLOOR(AD17,1)</f>
        <v>14</v>
      </c>
      <c r="AF17" s="364">
        <f>(AE17+((AD17-AE17)*60*0.01))</f>
        <v>14.2644</v>
      </c>
      <c r="AG17" s="245" t="s">
        <v>1243</v>
      </c>
      <c r="AH17" s="341" t="s">
        <v>2</v>
      </c>
      <c r="AI17" s="281">
        <v>50</v>
      </c>
      <c r="AJ17" s="281">
        <v>15</v>
      </c>
      <c r="AK17" s="281">
        <v>20</v>
      </c>
      <c r="AL17" s="281" t="s">
        <v>1658</v>
      </c>
    </row>
    <row r="18" spans="1:184" s="757" customFormat="1" ht="15.95" customHeight="1">
      <c r="A18" s="246" t="s">
        <v>66</v>
      </c>
      <c r="B18" s="247">
        <v>43756</v>
      </c>
      <c r="C18" s="330" t="str">
        <f>"*"&amp;D18&amp;"*"</f>
        <v>*PDW1910-0127*</v>
      </c>
      <c r="D18" s="592" t="s">
        <v>2669</v>
      </c>
      <c r="E18" s="246" t="s">
        <v>2670</v>
      </c>
      <c r="F18" s="246"/>
      <c r="G18" s="498" t="s">
        <v>2295</v>
      </c>
      <c r="H18" s="250" t="s">
        <v>1657</v>
      </c>
      <c r="I18" s="248" t="s">
        <v>2296</v>
      </c>
      <c r="J18" s="611">
        <v>39</v>
      </c>
      <c r="K18" s="247">
        <v>22944</v>
      </c>
      <c r="L18" s="250" t="s">
        <v>2297</v>
      </c>
      <c r="M18" s="250" t="s">
        <v>2298</v>
      </c>
      <c r="N18" s="592"/>
      <c r="O18" s="592" t="s">
        <v>1181</v>
      </c>
      <c r="P18" s="592"/>
      <c r="Q18" s="593"/>
      <c r="R18" s="247">
        <v>43757</v>
      </c>
      <c r="S18" s="246">
        <v>39</v>
      </c>
      <c r="T18" s="246"/>
      <c r="U18" s="246">
        <v>39</v>
      </c>
      <c r="V18" s="288" t="s">
        <v>1181</v>
      </c>
      <c r="W18" s="249"/>
      <c r="X18" s="503" t="s">
        <v>1497</v>
      </c>
      <c r="Y18" s="250" t="s">
        <v>2225</v>
      </c>
      <c r="Z18" s="592">
        <v>367</v>
      </c>
      <c r="AA18" s="251">
        <v>1115</v>
      </c>
      <c r="AB18" s="354">
        <f>S18/AI18+AJ18</f>
        <v>15.78</v>
      </c>
      <c r="AC18" s="354">
        <f>AB18+AC17</f>
        <v>402.21999999999997</v>
      </c>
      <c r="AD18" s="364">
        <f>(8+(AC18/60))</f>
        <v>14.703666666666667</v>
      </c>
      <c r="AE18" s="365">
        <f>FLOOR(AD18,1)</f>
        <v>14</v>
      </c>
      <c r="AF18" s="364">
        <f>(AE18+((AD18-AE18)*60*0.01))</f>
        <v>14.4222</v>
      </c>
      <c r="AG18" s="245" t="s">
        <v>1243</v>
      </c>
      <c r="AH18" s="282" t="s">
        <v>2</v>
      </c>
      <c r="AI18" s="281">
        <v>50</v>
      </c>
      <c r="AJ18" s="281">
        <v>15</v>
      </c>
      <c r="AK18" s="281">
        <v>20</v>
      </c>
      <c r="AL18" s="281" t="s">
        <v>1658</v>
      </c>
    </row>
    <row r="19" spans="1:184" s="757" customFormat="1" ht="15.95" customHeight="1">
      <c r="A19" s="246" t="s">
        <v>69</v>
      </c>
      <c r="B19" s="247">
        <v>43743</v>
      </c>
      <c r="C19" s="330" t="str">
        <f>"*"&amp;D19&amp;"*"</f>
        <v>*PDR1910-0517*</v>
      </c>
      <c r="D19" s="592" t="s">
        <v>2327</v>
      </c>
      <c r="E19" s="246" t="s">
        <v>2328</v>
      </c>
      <c r="F19" s="246"/>
      <c r="G19" s="498" t="s">
        <v>2329</v>
      </c>
      <c r="H19" s="250" t="s">
        <v>1657</v>
      </c>
      <c r="I19" s="248" t="s">
        <v>2330</v>
      </c>
      <c r="J19" s="611">
        <v>300</v>
      </c>
      <c r="K19" s="247">
        <v>22944</v>
      </c>
      <c r="L19" s="250" t="s">
        <v>2331</v>
      </c>
      <c r="M19" s="250" t="s">
        <v>2332</v>
      </c>
      <c r="N19" s="592"/>
      <c r="O19" s="592" t="s">
        <v>1181</v>
      </c>
      <c r="P19" s="592"/>
      <c r="Q19" s="593"/>
      <c r="R19" s="247">
        <v>43759</v>
      </c>
      <c r="S19" s="246">
        <v>300</v>
      </c>
      <c r="T19" s="246"/>
      <c r="U19" s="246">
        <v>300</v>
      </c>
      <c r="V19" s="288" t="s">
        <v>1181</v>
      </c>
      <c r="W19" s="249"/>
      <c r="X19" s="503" t="s">
        <v>1497</v>
      </c>
      <c r="Y19" s="250" t="s">
        <v>2225</v>
      </c>
      <c r="Z19" s="592">
        <v>367</v>
      </c>
      <c r="AA19" s="251">
        <v>1115</v>
      </c>
      <c r="AB19" s="354">
        <f>S19/AI19+AJ19</f>
        <v>21</v>
      </c>
      <c r="AC19" s="354">
        <f>AB19+AC18</f>
        <v>423.21999999999997</v>
      </c>
      <c r="AD19" s="364">
        <f>(8+(AC19/60))</f>
        <v>15.053666666666667</v>
      </c>
      <c r="AE19" s="365">
        <f>FLOOR(AD19,1)</f>
        <v>15</v>
      </c>
      <c r="AF19" s="364">
        <f>(AE19+((AD19-AE19)*60*0.01))</f>
        <v>15.0322</v>
      </c>
      <c r="AG19" s="245" t="s">
        <v>1243</v>
      </c>
      <c r="AH19" s="341" t="s">
        <v>2</v>
      </c>
      <c r="AI19" s="281">
        <v>50</v>
      </c>
      <c r="AJ19" s="281">
        <v>15</v>
      </c>
      <c r="AK19" s="281">
        <v>20</v>
      </c>
      <c r="AL19" s="281" t="s">
        <v>1658</v>
      </c>
    </row>
    <row r="20" spans="1:184" s="757" customFormat="1" ht="15.95" customHeight="1">
      <c r="A20" s="246" t="s">
        <v>66</v>
      </c>
      <c r="B20" s="247">
        <v>43756</v>
      </c>
      <c r="C20" s="330" t="str">
        <f>"*"&amp;D20&amp;"*"</f>
        <v>*PDW1910-0130*</v>
      </c>
      <c r="D20" s="592" t="s">
        <v>2673</v>
      </c>
      <c r="E20" s="246" t="s">
        <v>2670</v>
      </c>
      <c r="F20" s="246"/>
      <c r="G20" s="498" t="s">
        <v>2311</v>
      </c>
      <c r="H20" s="250" t="s">
        <v>1657</v>
      </c>
      <c r="I20" s="248" t="s">
        <v>2312</v>
      </c>
      <c r="J20" s="611">
        <v>81</v>
      </c>
      <c r="K20" s="247">
        <v>22944</v>
      </c>
      <c r="L20" s="250" t="s">
        <v>2313</v>
      </c>
      <c r="M20" s="250" t="s">
        <v>2314</v>
      </c>
      <c r="N20" s="592"/>
      <c r="O20" s="592" t="s">
        <v>1181</v>
      </c>
      <c r="P20" s="592"/>
      <c r="Q20" s="593"/>
      <c r="R20" s="247">
        <v>43757</v>
      </c>
      <c r="S20" s="246">
        <v>81</v>
      </c>
      <c r="T20" s="246"/>
      <c r="U20" s="246">
        <v>81</v>
      </c>
      <c r="V20" s="288" t="s">
        <v>1181</v>
      </c>
      <c r="W20" s="249"/>
      <c r="X20" s="503" t="s">
        <v>1497</v>
      </c>
      <c r="Y20" s="250" t="s">
        <v>2225</v>
      </c>
      <c r="Z20" s="592">
        <v>367</v>
      </c>
      <c r="AA20" s="251">
        <v>1115</v>
      </c>
      <c r="AB20" s="354">
        <f>S20/AI20+AJ20</f>
        <v>16.62</v>
      </c>
      <c r="AC20" s="354">
        <f>AB20+AC19</f>
        <v>439.84</v>
      </c>
      <c r="AD20" s="364">
        <f>(8+(AC20/60))</f>
        <v>15.330666666666666</v>
      </c>
      <c r="AE20" s="365">
        <f>FLOOR(AD20,1)</f>
        <v>15</v>
      </c>
      <c r="AF20" s="364">
        <f>(AE20+((AD20-AE20)*60*0.01))</f>
        <v>15.198399999999999</v>
      </c>
      <c r="AG20" s="245" t="s">
        <v>1243</v>
      </c>
      <c r="AH20" s="282" t="s">
        <v>2</v>
      </c>
      <c r="AI20" s="281">
        <v>50</v>
      </c>
      <c r="AJ20" s="281">
        <v>15</v>
      </c>
      <c r="AK20" s="281">
        <v>20</v>
      </c>
      <c r="AL20" s="281" t="s">
        <v>1658</v>
      </c>
    </row>
    <row r="21" spans="1:184" s="757" customFormat="1" ht="15.95" customHeight="1">
      <c r="A21" s="246" t="s">
        <v>69</v>
      </c>
      <c r="B21" s="247">
        <v>43756</v>
      </c>
      <c r="C21" s="330" t="str">
        <f>"*"&amp;D21&amp;"*"</f>
        <v>*PDR1911-0436*</v>
      </c>
      <c r="D21" s="592" t="s">
        <v>2658</v>
      </c>
      <c r="E21" s="246" t="s">
        <v>2322</v>
      </c>
      <c r="F21" s="246"/>
      <c r="G21" s="498" t="s">
        <v>2659</v>
      </c>
      <c r="H21" s="250" t="s">
        <v>1657</v>
      </c>
      <c r="I21" s="248" t="s">
        <v>2660</v>
      </c>
      <c r="J21" s="611">
        <v>700</v>
      </c>
      <c r="K21" s="247">
        <v>22951</v>
      </c>
      <c r="L21" s="250" t="s">
        <v>2661</v>
      </c>
      <c r="M21" s="250" t="s">
        <v>2662</v>
      </c>
      <c r="N21" s="592"/>
      <c r="O21" s="592" t="s">
        <v>1181</v>
      </c>
      <c r="P21" s="592"/>
      <c r="Q21" s="593"/>
      <c r="R21" s="247">
        <v>43757</v>
      </c>
      <c r="S21" s="246">
        <v>700</v>
      </c>
      <c r="T21" s="246"/>
      <c r="U21" s="246">
        <v>700</v>
      </c>
      <c r="V21" s="288" t="s">
        <v>1181</v>
      </c>
      <c r="W21" s="249"/>
      <c r="X21" s="503" t="s">
        <v>1497</v>
      </c>
      <c r="Y21" s="250" t="s">
        <v>2225</v>
      </c>
      <c r="Z21" s="592">
        <v>367</v>
      </c>
      <c r="AA21" s="251">
        <v>1115</v>
      </c>
      <c r="AB21" s="354">
        <f>S21/AI21+AJ21</f>
        <v>29</v>
      </c>
      <c r="AC21" s="354">
        <f>AB21+AC20</f>
        <v>468.84</v>
      </c>
      <c r="AD21" s="364">
        <f>(8+(AC21/60))</f>
        <v>15.814</v>
      </c>
      <c r="AE21" s="365">
        <f>FLOOR(AD21,1)</f>
        <v>15</v>
      </c>
      <c r="AF21" s="364">
        <f>(AE21+((AD21-AE21)*60*0.01))</f>
        <v>15.4884</v>
      </c>
      <c r="AG21" s="245" t="s">
        <v>1243</v>
      </c>
      <c r="AH21" s="282" t="s">
        <v>2</v>
      </c>
      <c r="AI21" s="281">
        <v>50</v>
      </c>
      <c r="AJ21" s="281">
        <v>15</v>
      </c>
      <c r="AK21" s="281">
        <v>20</v>
      </c>
      <c r="AL21" s="544" t="s">
        <v>2663</v>
      </c>
    </row>
    <row r="22" spans="1:184" s="757" customFormat="1" ht="15.95" customHeight="1">
      <c r="A22" s="246" t="s">
        <v>69</v>
      </c>
      <c r="B22" s="247">
        <v>43756</v>
      </c>
      <c r="C22" s="330" t="str">
        <f>"*"&amp;D22&amp;"*"</f>
        <v>*PDR1911-0435*</v>
      </c>
      <c r="D22" s="592" t="s">
        <v>2664</v>
      </c>
      <c r="E22" s="246" t="s">
        <v>2328</v>
      </c>
      <c r="F22" s="246"/>
      <c r="G22" s="498" t="s">
        <v>2665</v>
      </c>
      <c r="H22" s="250" t="s">
        <v>1657</v>
      </c>
      <c r="I22" s="248" t="s">
        <v>2666</v>
      </c>
      <c r="J22" s="611">
        <v>500</v>
      </c>
      <c r="K22" s="247">
        <v>22951</v>
      </c>
      <c r="L22" s="250" t="s">
        <v>2667</v>
      </c>
      <c r="M22" s="250" t="s">
        <v>2668</v>
      </c>
      <c r="N22" s="592"/>
      <c r="O22" s="592" t="s">
        <v>1181</v>
      </c>
      <c r="P22" s="592"/>
      <c r="Q22" s="593"/>
      <c r="R22" s="247">
        <v>43757</v>
      </c>
      <c r="S22" s="246">
        <v>500</v>
      </c>
      <c r="T22" s="246"/>
      <c r="U22" s="246">
        <v>500</v>
      </c>
      <c r="V22" s="288" t="s">
        <v>1181</v>
      </c>
      <c r="W22" s="249"/>
      <c r="X22" s="503" t="s">
        <v>1497</v>
      </c>
      <c r="Y22" s="250" t="s">
        <v>2225</v>
      </c>
      <c r="Z22" s="592">
        <v>367</v>
      </c>
      <c r="AA22" s="251">
        <v>1115</v>
      </c>
      <c r="AB22" s="354">
        <f>S22/AI22+AJ22</f>
        <v>25</v>
      </c>
      <c r="AC22" s="354">
        <f>AB22+AC21</f>
        <v>493.84</v>
      </c>
      <c r="AD22" s="364">
        <f>(8+(AC22/60))</f>
        <v>16.230666666666664</v>
      </c>
      <c r="AE22" s="365">
        <f>FLOOR(AD22,1)</f>
        <v>16</v>
      </c>
      <c r="AF22" s="364">
        <f>(AE22+((AD22-AE22)*60*0.01))</f>
        <v>16.138399999999997</v>
      </c>
      <c r="AG22" s="245" t="s">
        <v>1243</v>
      </c>
      <c r="AH22" s="282" t="s">
        <v>2</v>
      </c>
      <c r="AI22" s="281">
        <v>50</v>
      </c>
      <c r="AJ22" s="281">
        <v>15</v>
      </c>
      <c r="AK22" s="281">
        <v>20</v>
      </c>
      <c r="AL22" s="544" t="s">
        <v>2663</v>
      </c>
    </row>
    <row r="23" spans="1:184" s="404" customFormat="1" ht="19.5" customHeight="1">
      <c r="A23" s="373"/>
      <c r="B23" s="373"/>
      <c r="C23" s="372"/>
      <c r="D23" s="806"/>
      <c r="E23" s="373"/>
      <c r="F23" s="373"/>
      <c r="G23" s="806"/>
      <c r="H23" s="368"/>
      <c r="I23" s="368"/>
      <c r="J23" s="373"/>
      <c r="K23" s="372"/>
      <c r="L23" s="368" t="s">
        <v>210</v>
      </c>
      <c r="M23" s="377"/>
      <c r="N23" s="806"/>
      <c r="O23" s="806"/>
      <c r="P23" s="368"/>
      <c r="Q23" s="368"/>
      <c r="R23" s="372"/>
      <c r="S23" s="373"/>
      <c r="T23" s="373"/>
      <c r="U23" s="373"/>
      <c r="V23" s="373"/>
      <c r="W23" s="564"/>
      <c r="X23" s="373"/>
      <c r="Y23" s="377"/>
      <c r="Z23" s="845"/>
      <c r="AA23" s="378"/>
      <c r="AB23" s="354">
        <f>S23/AI23+AJ23</f>
        <v>60</v>
      </c>
      <c r="AC23" s="354">
        <f>AB23+'25-10'!AC15</f>
        <v>447.75428571428574</v>
      </c>
      <c r="AD23" s="364">
        <f>(8+(AC23/60))</f>
        <v>15.46257142857143</v>
      </c>
      <c r="AE23" s="365">
        <f>FLOOR(AD23,1)</f>
        <v>15</v>
      </c>
      <c r="AF23" s="364">
        <f>(AE23+((AD23-AE23)*60*0.01))</f>
        <v>15.277542857142858</v>
      </c>
      <c r="AG23" s="379"/>
      <c r="AH23" s="401"/>
      <c r="AI23" s="281">
        <v>35</v>
      </c>
      <c r="AJ23" s="281">
        <v>60</v>
      </c>
      <c r="AK23" s="396"/>
      <c r="AL23" s="401"/>
    </row>
    <row r="24" spans="1:184" s="404" customFormat="1">
      <c r="A24" s="373"/>
      <c r="B24" s="373"/>
      <c r="C24" s="372"/>
      <c r="D24" s="380"/>
      <c r="E24" s="380"/>
      <c r="F24" s="380"/>
      <c r="G24" s="380"/>
      <c r="H24" s="381"/>
      <c r="I24" s="381"/>
      <c r="J24" s="373"/>
      <c r="K24" s="372"/>
      <c r="L24" s="381"/>
      <c r="M24" s="381"/>
      <c r="N24" s="381"/>
      <c r="O24" s="402"/>
      <c r="P24" s="383"/>
      <c r="Q24" s="383"/>
      <c r="R24" s="372"/>
      <c r="S24" s="373"/>
      <c r="T24" s="384"/>
      <c r="U24" s="373"/>
      <c r="V24" s="373"/>
      <c r="W24" s="373"/>
      <c r="X24" s="380"/>
      <c r="Y24" s="381"/>
      <c r="Z24" s="385"/>
      <c r="AA24" s="382"/>
      <c r="AB24" s="386"/>
      <c r="AC24" s="386"/>
      <c r="AD24" s="379"/>
      <c r="AE24" s="387"/>
      <c r="AF24" s="379"/>
      <c r="AG24" s="401"/>
      <c r="AH24" s="403"/>
      <c r="AI24" s="396"/>
      <c r="AJ24" s="396"/>
      <c r="AK24" s="396"/>
      <c r="AL24" s="401"/>
    </row>
    <row r="25" spans="1:184" s="404" customFormat="1">
      <c r="A25" s="373"/>
      <c r="B25" s="373"/>
      <c r="C25" s="372"/>
      <c r="D25" s="380"/>
      <c r="E25" s="380"/>
      <c r="F25" s="380"/>
      <c r="G25" s="380"/>
      <c r="H25" s="381"/>
      <c r="I25" s="381"/>
      <c r="J25" s="373"/>
      <c r="K25" s="372"/>
      <c r="L25" s="381"/>
      <c r="M25" s="381"/>
      <c r="N25" s="381"/>
      <c r="O25" s="402"/>
      <c r="P25" s="383"/>
      <c r="Q25" s="383"/>
      <c r="R25" s="372"/>
      <c r="S25" s="373"/>
      <c r="T25" s="384"/>
      <c r="U25" s="373"/>
      <c r="V25" s="373"/>
      <c r="W25" s="373"/>
      <c r="X25" s="380"/>
      <c r="Y25" s="381"/>
      <c r="Z25" s="385"/>
      <c r="AA25" s="382"/>
      <c r="AB25" s="386"/>
      <c r="AC25" s="386"/>
      <c r="AD25" s="379"/>
      <c r="AE25" s="387"/>
      <c r="AF25" s="379"/>
      <c r="AG25" s="401"/>
      <c r="AH25" s="403"/>
      <c r="AI25" s="396"/>
      <c r="AJ25" s="396"/>
      <c r="AK25" s="396"/>
      <c r="AL25" s="401"/>
    </row>
    <row r="26" spans="1:184" s="404" customFormat="1">
      <c r="A26" s="373"/>
      <c r="B26" s="373"/>
      <c r="C26" s="372"/>
      <c r="D26" s="806"/>
      <c r="E26" s="373"/>
      <c r="F26" s="373"/>
      <c r="G26" s="373"/>
      <c r="H26" s="368"/>
      <c r="I26" s="368"/>
      <c r="J26" s="373">
        <f>SUM(J7:J25)</f>
        <v>10592</v>
      </c>
      <c r="K26" s="372"/>
      <c r="L26" s="368"/>
      <c r="M26" s="806"/>
      <c r="N26" s="368"/>
      <c r="O26" s="806"/>
      <c r="P26" s="368"/>
      <c r="Q26" s="368"/>
      <c r="R26" s="372"/>
      <c r="S26" s="373">
        <f>SUM(S7:S25)</f>
        <v>14192</v>
      </c>
      <c r="T26" s="373"/>
      <c r="U26" s="373"/>
      <c r="V26" s="373"/>
      <c r="W26" s="373"/>
      <c r="X26" s="373"/>
      <c r="Y26" s="377"/>
      <c r="Z26" s="806"/>
      <c r="AA26" s="378"/>
      <c r="AB26" s="386">
        <f>SUM(AB7:AB25)</f>
        <v>553.83999999999992</v>
      </c>
      <c r="AC26" s="386"/>
      <c r="AD26" s="379"/>
      <c r="AE26" s="387"/>
      <c r="AF26" s="386">
        <f>AB26/60</f>
        <v>9.2306666666666661</v>
      </c>
      <c r="AG26" s="379"/>
      <c r="AH26" s="405"/>
      <c r="AI26" s="426"/>
      <c r="AJ26" s="402"/>
      <c r="AK26" s="402"/>
      <c r="AL26" s="389"/>
      <c r="GB26" s="470"/>
    </row>
    <row r="27" spans="1:184">
      <c r="A27" s="805"/>
      <c r="B27" s="805"/>
      <c r="L27" s="471"/>
      <c r="M27" s="391"/>
      <c r="N27" s="391"/>
      <c r="O27" s="391"/>
      <c r="P27" s="391"/>
      <c r="Q27" s="391"/>
      <c r="R27" s="391"/>
      <c r="S27" s="391"/>
      <c r="T27" s="391"/>
      <c r="U27" s="391"/>
      <c r="V27" s="391"/>
      <c r="W27" s="391"/>
      <c r="Y27" s="805"/>
      <c r="Z27" s="805"/>
      <c r="AA27" s="805"/>
      <c r="AJ27" s="346"/>
      <c r="AK27" s="427"/>
    </row>
    <row r="28" spans="1:184">
      <c r="S28" s="346"/>
      <c r="T28" s="346"/>
      <c r="U28" s="346"/>
      <c r="V28" s="472"/>
      <c r="W28" s="472"/>
      <c r="Z28" s="640" t="s">
        <v>1645</v>
      </c>
      <c r="AJ28" s="346"/>
      <c r="AK28" s="427"/>
    </row>
    <row r="29" spans="1:184">
      <c r="I29" s="431" t="s">
        <v>455</v>
      </c>
      <c r="R29" s="431" t="s">
        <v>457</v>
      </c>
      <c r="AJ29" s="346"/>
      <c r="AK29" s="427"/>
      <c r="AM29" s="346"/>
      <c r="AN29" s="346"/>
    </row>
    <row r="30" spans="1:184" s="805" customFormat="1">
      <c r="I30" s="906"/>
      <c r="J30" s="906"/>
      <c r="R30" s="906" t="s">
        <v>61</v>
      </c>
      <c r="S30" s="906"/>
      <c r="T30" s="906"/>
      <c r="U30" s="906"/>
      <c r="V30" s="906"/>
      <c r="W30" s="906"/>
      <c r="X30" s="906"/>
      <c r="Y30" s="473"/>
      <c r="Z30" s="473"/>
      <c r="AA30" s="473"/>
      <c r="AH30" s="447"/>
      <c r="AJ30" s="441"/>
      <c r="AK30" s="427"/>
      <c r="AL30" s="441"/>
      <c r="AM30" s="441"/>
    </row>
    <row r="31" spans="1:184">
      <c r="A31" s="431"/>
      <c r="B31" s="431"/>
      <c r="C31" s="431"/>
      <c r="I31" s="431" t="s">
        <v>456</v>
      </c>
      <c r="M31" s="431"/>
      <c r="T31" s="431"/>
      <c r="AJ31" s="346"/>
      <c r="AK31" s="427"/>
      <c r="AM31" s="346"/>
      <c r="AN31" s="346"/>
    </row>
    <row r="32" spans="1:184">
      <c r="AJ32" s="346"/>
      <c r="AK32" s="427"/>
    </row>
    <row r="33" spans="34:37">
      <c r="AJ33" s="346"/>
      <c r="AK33" s="427"/>
    </row>
    <row r="34" spans="34:37">
      <c r="AJ34" s="346"/>
      <c r="AK34" s="427"/>
    </row>
    <row r="35" spans="34:37">
      <c r="AJ35" s="346"/>
      <c r="AK35" s="427"/>
    </row>
    <row r="39" spans="34:37">
      <c r="AK39" s="805"/>
    </row>
    <row r="40" spans="34:37">
      <c r="AH40" s="388"/>
    </row>
    <row r="41" spans="34:37">
      <c r="AH41" s="388"/>
    </row>
    <row r="42" spans="34:37">
      <c r="AH42" s="388"/>
    </row>
    <row r="43" spans="34:37">
      <c r="AH43" s="388"/>
    </row>
    <row r="44" spans="34:37">
      <c r="AH44" s="388"/>
    </row>
    <row r="45" spans="34:37">
      <c r="AH45" s="388"/>
    </row>
  </sheetData>
  <mergeCells count="8">
    <mergeCell ref="AL5:AL7"/>
    <mergeCell ref="I30:J30"/>
    <mergeCell ref="R30:X30"/>
    <mergeCell ref="A2:AA2"/>
    <mergeCell ref="H4:H5"/>
    <mergeCell ref="I4:I5"/>
    <mergeCell ref="O4:Q4"/>
    <mergeCell ref="Z4:AA4"/>
  </mergeCells>
  <conditionalFormatting sqref="AY24:AZ25 BH24:BH25 AP24:AS25 AA24:AA25 AG24:AG25">
    <cfRule type="duplicateValues" dxfId="362" priority="51" stopIfTrue="1"/>
  </conditionalFormatting>
  <conditionalFormatting sqref="AY24:AZ25 BH24:BH25 AP24:AS25 AA24:AA25 AG24:AG25">
    <cfRule type="duplicateValues" dxfId="361" priority="49" stopIfTrue="1"/>
    <cfRule type="duplicateValues" dxfId="360" priority="50" stopIfTrue="1"/>
  </conditionalFormatting>
  <conditionalFormatting sqref="BI24:BI25">
    <cfRule type="duplicateValues" dxfId="359" priority="48" stopIfTrue="1"/>
  </conditionalFormatting>
  <conditionalFormatting sqref="BI24:BI25">
    <cfRule type="duplicateValues" dxfId="358" priority="46" stopIfTrue="1"/>
    <cfRule type="duplicateValues" dxfId="357" priority="47" stopIfTrue="1"/>
  </conditionalFormatting>
  <conditionalFormatting sqref="D23">
    <cfRule type="duplicateValues" dxfId="356" priority="45" stopIfTrue="1"/>
  </conditionalFormatting>
  <conditionalFormatting sqref="D23">
    <cfRule type="duplicateValues" dxfId="355" priority="43" stopIfTrue="1"/>
    <cfRule type="duplicateValues" dxfId="354" priority="44" stopIfTrue="1"/>
  </conditionalFormatting>
  <conditionalFormatting sqref="D16:D17 D19">
    <cfRule type="duplicateValues" dxfId="353" priority="27" stopIfTrue="1"/>
  </conditionalFormatting>
  <conditionalFormatting sqref="D16:D17 D19">
    <cfRule type="duplicateValues" dxfId="352" priority="25" stopIfTrue="1"/>
    <cfRule type="duplicateValues" dxfId="351" priority="26" stopIfTrue="1"/>
  </conditionalFormatting>
  <conditionalFormatting sqref="D18 D14:D15 D20:D22">
    <cfRule type="duplicateValues" dxfId="350" priority="24" stopIfTrue="1"/>
  </conditionalFormatting>
  <conditionalFormatting sqref="D18 D14:D15 D20:D22">
    <cfRule type="duplicateValues" dxfId="349" priority="22" stopIfTrue="1"/>
    <cfRule type="duplicateValues" dxfId="348" priority="23" stopIfTrue="1"/>
  </conditionalFormatting>
  <conditionalFormatting sqref="D13">
    <cfRule type="duplicateValues" dxfId="347" priority="21" stopIfTrue="1"/>
  </conditionalFormatting>
  <conditionalFormatting sqref="D13">
    <cfRule type="duplicateValues" dxfId="346" priority="19" stopIfTrue="1"/>
    <cfRule type="duplicateValues" dxfId="345" priority="20" stopIfTrue="1"/>
  </conditionalFormatting>
  <conditionalFormatting sqref="D11:D12">
    <cfRule type="duplicateValues" dxfId="344" priority="16" stopIfTrue="1"/>
  </conditionalFormatting>
  <conditionalFormatting sqref="D11:D12">
    <cfRule type="duplicateValues" dxfId="343" priority="17" stopIfTrue="1"/>
    <cfRule type="duplicateValues" dxfId="342" priority="18" stopIfTrue="1"/>
  </conditionalFormatting>
  <conditionalFormatting sqref="D8">
    <cfRule type="duplicateValues" dxfId="341" priority="7" stopIfTrue="1"/>
  </conditionalFormatting>
  <conditionalFormatting sqref="D8">
    <cfRule type="duplicateValues" dxfId="340" priority="8" stopIfTrue="1"/>
    <cfRule type="duplicateValues" dxfId="339" priority="9" stopIfTrue="1"/>
  </conditionalFormatting>
  <conditionalFormatting sqref="D10">
    <cfRule type="duplicateValues" dxfId="338" priority="4" stopIfTrue="1"/>
  </conditionalFormatting>
  <conditionalFormatting sqref="D10">
    <cfRule type="duplicateValues" dxfId="337" priority="5" stopIfTrue="1"/>
    <cfRule type="duplicateValues" dxfId="336" priority="6" stopIfTrue="1"/>
  </conditionalFormatting>
  <conditionalFormatting sqref="D9">
    <cfRule type="duplicateValues" dxfId="335" priority="3" stopIfTrue="1"/>
  </conditionalFormatting>
  <conditionalFormatting sqref="D9">
    <cfRule type="duplicateValues" dxfId="334" priority="1" stopIfTrue="1"/>
    <cfRule type="duplicateValues" dxfId="333" priority="2" stopIfTrue="1"/>
  </conditionalFormatting>
  <printOptions horizontalCentered="1"/>
  <pageMargins left="0" right="0" top="0" bottom="0" header="0.31496062992125984" footer="0.31496062992125984"/>
  <pageSetup paperSize="120" scale="65" orientation="landscape" r:id="rId1"/>
  <colBreaks count="1" manualBreakCount="1">
    <brk id="38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D60"/>
  <sheetViews>
    <sheetView topLeftCell="A2" zoomScale="120" zoomScaleNormal="120"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0" style="15" customWidth="1"/>
    <col min="9" max="10" width="5.85546875" style="15" customWidth="1"/>
    <col min="11" max="11" width="11.140625" style="15" customWidth="1"/>
    <col min="12" max="12" width="12.5703125" style="15" customWidth="1"/>
    <col min="13" max="13" width="6.57031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285156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5.85546875" style="15" customWidth="1"/>
    <col min="37" max="37" width="3.42578125" style="15" customWidth="1"/>
    <col min="38" max="38" width="4.140625" style="15" customWidth="1"/>
    <col min="39" max="39" width="12.7109375" style="15" customWidth="1"/>
    <col min="40" max="16384" width="9.140625" style="15"/>
  </cols>
  <sheetData>
    <row r="1" spans="1:40" ht="6" customHeight="1" thickBot="1"/>
    <row r="2" spans="1:40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40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194</v>
      </c>
      <c r="AC3" s="62"/>
      <c r="AD3" s="63"/>
      <c r="AE3" s="64"/>
      <c r="AF3" s="64"/>
      <c r="AG3" s="64"/>
      <c r="AH3" s="64"/>
      <c r="AI3" s="65"/>
      <c r="AJ3" s="66"/>
    </row>
    <row r="4" spans="1:40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40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40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>AD6+AE5</f>
        <v>0</v>
      </c>
      <c r="AF6" s="109">
        <f>(7+(AE6/60))</f>
        <v>7</v>
      </c>
      <c r="AG6" s="110">
        <f>FLOOR(AF6,1)</f>
        <v>7</v>
      </c>
      <c r="AH6" s="111">
        <f>(AG6+((AF6-AG6)*60*0.01))</f>
        <v>7</v>
      </c>
      <c r="AI6" s="112"/>
      <c r="AJ6" s="113"/>
    </row>
    <row r="7" spans="1:40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>T7/AK7+AL7</f>
        <v>30</v>
      </c>
      <c r="AE7" s="107">
        <f>AD7+AE6</f>
        <v>30</v>
      </c>
      <c r="AF7" s="121">
        <f>(8+(AE7/60))</f>
        <v>8.5</v>
      </c>
      <c r="AG7" s="122">
        <f>FLOOR(AF7,1)</f>
        <v>8</v>
      </c>
      <c r="AH7" s="121">
        <f>(AG7+((AF7-AG7)*60*0.01))</f>
        <v>8.3000000000000007</v>
      </c>
      <c r="AI7" s="121"/>
      <c r="AJ7" s="123"/>
      <c r="AK7" s="124">
        <v>50</v>
      </c>
      <c r="AL7" s="124">
        <v>30</v>
      </c>
    </row>
    <row r="8" spans="1:40" s="24" customFormat="1" ht="12.95" customHeight="1">
      <c r="A8" s="196" t="s">
        <v>69</v>
      </c>
      <c r="B8" s="166">
        <v>42793</v>
      </c>
      <c r="C8" s="165" t="s">
        <v>328</v>
      </c>
      <c r="D8" s="165"/>
      <c r="E8" s="165"/>
      <c r="F8" s="165"/>
      <c r="G8" s="164" t="s">
        <v>313</v>
      </c>
      <c r="H8" s="164" t="s">
        <v>314</v>
      </c>
      <c r="I8" s="163">
        <v>3000</v>
      </c>
      <c r="J8" s="166">
        <v>42819</v>
      </c>
      <c r="K8" s="164" t="s">
        <v>315</v>
      </c>
      <c r="L8" s="164" t="s">
        <v>316</v>
      </c>
      <c r="M8" s="164" t="s">
        <v>64</v>
      </c>
      <c r="N8" s="164" t="s">
        <v>317</v>
      </c>
      <c r="O8" s="164"/>
      <c r="P8" s="25"/>
      <c r="Q8" s="162"/>
      <c r="R8" s="162"/>
      <c r="S8" s="166">
        <v>42816</v>
      </c>
      <c r="T8" s="163">
        <v>3160</v>
      </c>
      <c r="U8" s="163"/>
      <c r="V8" s="163"/>
      <c r="W8" s="163"/>
      <c r="X8" s="163"/>
      <c r="Y8" s="163"/>
      <c r="Z8" s="165" t="s">
        <v>35</v>
      </c>
      <c r="AA8" s="164" t="s">
        <v>111</v>
      </c>
      <c r="AB8" s="161">
        <v>633</v>
      </c>
      <c r="AC8" s="161">
        <v>2123</v>
      </c>
      <c r="AD8" s="107">
        <f t="shared" ref="AD8:AD51" si="0">T8/AK8+AL8</f>
        <v>78.2</v>
      </c>
      <c r="AE8" s="107">
        <f t="shared" ref="AE8:AE51" si="1">AD8+AE7</f>
        <v>108.2</v>
      </c>
      <c r="AF8" s="121">
        <f t="shared" ref="AF8:AF51" si="2">(8+(AE8/60))</f>
        <v>9.8033333333333328</v>
      </c>
      <c r="AG8" s="122">
        <f t="shared" ref="AG8:AG51" si="3">FLOOR(AF8,1)</f>
        <v>9</v>
      </c>
      <c r="AH8" s="121">
        <f t="shared" ref="AH8:AH51" si="4">(AG8+((AF8-AG8)*60*0.01))</f>
        <v>9.4819999999999993</v>
      </c>
      <c r="AI8" s="25"/>
      <c r="AJ8" s="25" t="s">
        <v>2</v>
      </c>
      <c r="AK8" s="25">
        <v>50</v>
      </c>
      <c r="AL8" s="25">
        <v>15</v>
      </c>
      <c r="AM8" s="201">
        <v>1</v>
      </c>
    </row>
    <row r="9" spans="1:40" s="24" customFormat="1" ht="12.95" customHeight="1">
      <c r="A9" s="31" t="s">
        <v>69</v>
      </c>
      <c r="B9" s="27">
        <v>42809</v>
      </c>
      <c r="C9" s="28" t="s">
        <v>640</v>
      </c>
      <c r="D9" s="28"/>
      <c r="E9" s="28"/>
      <c r="F9" s="28"/>
      <c r="G9" s="29" t="s">
        <v>63</v>
      </c>
      <c r="H9" s="29" t="s">
        <v>641</v>
      </c>
      <c r="I9" s="32">
        <v>200</v>
      </c>
      <c r="J9" s="27">
        <v>42818</v>
      </c>
      <c r="K9" s="29" t="s">
        <v>642</v>
      </c>
      <c r="L9" s="29" t="s">
        <v>64</v>
      </c>
      <c r="M9" s="29" t="s">
        <v>64</v>
      </c>
      <c r="N9" s="29" t="s">
        <v>643</v>
      </c>
      <c r="O9" s="29"/>
      <c r="P9" s="25"/>
      <c r="Q9" s="30"/>
      <c r="R9" s="30"/>
      <c r="S9" s="27">
        <v>42814</v>
      </c>
      <c r="T9" s="32">
        <v>210</v>
      </c>
      <c r="U9" s="32"/>
      <c r="V9" s="32"/>
      <c r="W9" s="32"/>
      <c r="X9" s="32"/>
      <c r="Y9" s="32"/>
      <c r="Z9" s="28" t="s">
        <v>11</v>
      </c>
      <c r="AA9" s="29" t="s">
        <v>285</v>
      </c>
      <c r="AB9" s="33">
        <v>357</v>
      </c>
      <c r="AC9" s="33">
        <v>1643</v>
      </c>
      <c r="AD9" s="107">
        <f t="shared" si="0"/>
        <v>19.2</v>
      </c>
      <c r="AE9" s="107">
        <f t="shared" si="1"/>
        <v>127.4</v>
      </c>
      <c r="AF9" s="121">
        <f t="shared" si="2"/>
        <v>10.123333333333333</v>
      </c>
      <c r="AG9" s="122">
        <f t="shared" si="3"/>
        <v>10</v>
      </c>
      <c r="AH9" s="121">
        <f t="shared" si="4"/>
        <v>10.074</v>
      </c>
      <c r="AI9" s="25"/>
      <c r="AJ9" s="13" t="s">
        <v>394</v>
      </c>
      <c r="AK9" s="25">
        <v>50</v>
      </c>
      <c r="AL9" s="25">
        <v>15</v>
      </c>
      <c r="AM9" s="201">
        <v>11</v>
      </c>
    </row>
    <row r="10" spans="1:40" s="24" customFormat="1" ht="12.95" customHeight="1">
      <c r="A10" s="196" t="s">
        <v>69</v>
      </c>
      <c r="B10" s="190">
        <v>42812</v>
      </c>
      <c r="C10" s="191" t="s">
        <v>737</v>
      </c>
      <c r="D10" s="191"/>
      <c r="E10" s="191"/>
      <c r="F10" s="191"/>
      <c r="G10" s="192" t="s">
        <v>383</v>
      </c>
      <c r="H10" s="192" t="s">
        <v>738</v>
      </c>
      <c r="I10" s="193">
        <v>300</v>
      </c>
      <c r="J10" s="190">
        <v>42819</v>
      </c>
      <c r="K10" s="192" t="s">
        <v>10</v>
      </c>
      <c r="L10" s="192" t="s">
        <v>64</v>
      </c>
      <c r="M10" s="192" t="s">
        <v>64</v>
      </c>
      <c r="N10" s="192" t="s">
        <v>739</v>
      </c>
      <c r="O10" s="192"/>
      <c r="P10" s="25"/>
      <c r="Q10" s="194"/>
      <c r="R10" s="194"/>
      <c r="S10" s="190">
        <v>42815</v>
      </c>
      <c r="T10" s="193">
        <v>310</v>
      </c>
      <c r="U10" s="193"/>
      <c r="V10" s="193"/>
      <c r="W10" s="193"/>
      <c r="X10" s="193"/>
      <c r="Y10" s="193"/>
      <c r="Z10" s="191" t="s">
        <v>12</v>
      </c>
      <c r="AA10" s="192" t="s">
        <v>740</v>
      </c>
      <c r="AB10" s="195">
        <v>964</v>
      </c>
      <c r="AC10" s="195">
        <v>2201</v>
      </c>
      <c r="AD10" s="107">
        <f t="shared" si="0"/>
        <v>21.2</v>
      </c>
      <c r="AE10" s="107">
        <f t="shared" si="1"/>
        <v>148.6</v>
      </c>
      <c r="AF10" s="121">
        <f t="shared" si="2"/>
        <v>10.476666666666667</v>
      </c>
      <c r="AG10" s="122">
        <f t="shared" si="3"/>
        <v>10</v>
      </c>
      <c r="AH10" s="121">
        <f t="shared" si="4"/>
        <v>10.286</v>
      </c>
      <c r="AI10" s="25"/>
      <c r="AJ10" s="25" t="s">
        <v>2</v>
      </c>
      <c r="AK10" s="25">
        <v>50</v>
      </c>
      <c r="AL10" s="25">
        <v>15</v>
      </c>
      <c r="AM10" s="201">
        <v>2</v>
      </c>
      <c r="AN10" s="24" t="s">
        <v>577</v>
      </c>
    </row>
    <row r="11" spans="1:40" s="24" customFormat="1" ht="12.95" customHeight="1">
      <c r="A11" s="31" t="s">
        <v>70</v>
      </c>
      <c r="B11" s="27">
        <v>42809</v>
      </c>
      <c r="C11" s="28" t="s">
        <v>627</v>
      </c>
      <c r="D11" s="28"/>
      <c r="E11" s="28"/>
      <c r="F11" s="28"/>
      <c r="G11" s="29" t="s">
        <v>63</v>
      </c>
      <c r="H11" s="29" t="s">
        <v>628</v>
      </c>
      <c r="I11" s="32">
        <v>5</v>
      </c>
      <c r="J11" s="27">
        <v>42818</v>
      </c>
      <c r="K11" s="29" t="s">
        <v>94</v>
      </c>
      <c r="L11" s="29" t="s">
        <v>64</v>
      </c>
      <c r="M11" s="29" t="s">
        <v>64</v>
      </c>
      <c r="N11" s="29" t="s">
        <v>629</v>
      </c>
      <c r="O11" s="29"/>
      <c r="P11" s="25"/>
      <c r="Q11" s="30"/>
      <c r="R11" s="30"/>
      <c r="S11" s="27">
        <v>42814</v>
      </c>
      <c r="T11" s="32">
        <v>30</v>
      </c>
      <c r="U11" s="32"/>
      <c r="V11" s="32"/>
      <c r="W11" s="32"/>
      <c r="X11" s="32"/>
      <c r="Y11" s="32"/>
      <c r="Z11" s="28" t="s">
        <v>11</v>
      </c>
      <c r="AA11" s="29" t="s">
        <v>81</v>
      </c>
      <c r="AB11" s="33">
        <v>329</v>
      </c>
      <c r="AC11" s="33">
        <v>1419</v>
      </c>
      <c r="AD11" s="107">
        <f t="shared" si="0"/>
        <v>15.6</v>
      </c>
      <c r="AE11" s="107">
        <f t="shared" si="1"/>
        <v>164.2</v>
      </c>
      <c r="AF11" s="121">
        <f t="shared" si="2"/>
        <v>10.736666666666666</v>
      </c>
      <c r="AG11" s="122">
        <f t="shared" si="3"/>
        <v>10</v>
      </c>
      <c r="AH11" s="121">
        <f t="shared" si="4"/>
        <v>10.442</v>
      </c>
      <c r="AI11" s="25"/>
      <c r="AJ11" s="13" t="s">
        <v>65</v>
      </c>
      <c r="AK11" s="25">
        <v>50</v>
      </c>
      <c r="AL11" s="25">
        <v>15</v>
      </c>
      <c r="AM11" s="201">
        <v>3</v>
      </c>
    </row>
    <row r="12" spans="1:40" s="24" customFormat="1" ht="12.95" customHeight="1">
      <c r="A12" s="31" t="s">
        <v>70</v>
      </c>
      <c r="B12" s="27">
        <v>42809</v>
      </c>
      <c r="C12" s="28" t="s">
        <v>621</v>
      </c>
      <c r="D12" s="28"/>
      <c r="E12" s="28"/>
      <c r="F12" s="28"/>
      <c r="G12" s="29" t="s">
        <v>63</v>
      </c>
      <c r="H12" s="29" t="s">
        <v>622</v>
      </c>
      <c r="I12" s="32">
        <v>5</v>
      </c>
      <c r="J12" s="27">
        <v>42818</v>
      </c>
      <c r="K12" s="29" t="s">
        <v>10</v>
      </c>
      <c r="L12" s="29" t="s">
        <v>64</v>
      </c>
      <c r="M12" s="29" t="s">
        <v>64</v>
      </c>
      <c r="N12" s="29" t="s">
        <v>623</v>
      </c>
      <c r="O12" s="29"/>
      <c r="P12" s="25"/>
      <c r="Q12" s="30"/>
      <c r="R12" s="30"/>
      <c r="S12" s="27">
        <v>42814</v>
      </c>
      <c r="T12" s="32">
        <v>30</v>
      </c>
      <c r="U12" s="32"/>
      <c r="V12" s="32"/>
      <c r="W12" s="32"/>
      <c r="X12" s="32"/>
      <c r="Y12" s="32"/>
      <c r="Z12" s="28" t="s">
        <v>11</v>
      </c>
      <c r="AA12" s="29" t="s">
        <v>81</v>
      </c>
      <c r="AB12" s="33">
        <v>311</v>
      </c>
      <c r="AC12" s="33">
        <v>1370</v>
      </c>
      <c r="AD12" s="107">
        <f t="shared" si="0"/>
        <v>15.6</v>
      </c>
      <c r="AE12" s="107">
        <f t="shared" si="1"/>
        <v>179.79999999999998</v>
      </c>
      <c r="AF12" s="121">
        <f t="shared" si="2"/>
        <v>10.996666666666666</v>
      </c>
      <c r="AG12" s="122">
        <f t="shared" si="3"/>
        <v>10</v>
      </c>
      <c r="AH12" s="121">
        <f t="shared" si="4"/>
        <v>10.597999999999999</v>
      </c>
      <c r="AI12" s="25"/>
      <c r="AJ12" s="13" t="s">
        <v>65</v>
      </c>
      <c r="AK12" s="25">
        <v>50</v>
      </c>
      <c r="AL12" s="25">
        <v>15</v>
      </c>
      <c r="AM12" s="201">
        <v>4</v>
      </c>
    </row>
    <row r="13" spans="1:40" s="24" customFormat="1" ht="12.95" customHeight="1">
      <c r="A13" s="31" t="s">
        <v>70</v>
      </c>
      <c r="B13" s="27">
        <v>42809</v>
      </c>
      <c r="C13" s="28" t="s">
        <v>624</v>
      </c>
      <c r="D13" s="28"/>
      <c r="E13" s="28"/>
      <c r="F13" s="28"/>
      <c r="G13" s="29" t="s">
        <v>63</v>
      </c>
      <c r="H13" s="29" t="s">
        <v>625</v>
      </c>
      <c r="I13" s="32">
        <v>5</v>
      </c>
      <c r="J13" s="27">
        <v>42818</v>
      </c>
      <c r="K13" s="29" t="s">
        <v>10</v>
      </c>
      <c r="L13" s="29" t="s">
        <v>64</v>
      </c>
      <c r="M13" s="29" t="s">
        <v>64</v>
      </c>
      <c r="N13" s="29" t="s">
        <v>626</v>
      </c>
      <c r="O13" s="29"/>
      <c r="P13" s="25"/>
      <c r="Q13" s="30"/>
      <c r="R13" s="30"/>
      <c r="S13" s="27">
        <v>42814</v>
      </c>
      <c r="T13" s="32">
        <v>15</v>
      </c>
      <c r="U13" s="32"/>
      <c r="V13" s="32"/>
      <c r="W13" s="32"/>
      <c r="X13" s="32"/>
      <c r="Y13" s="32"/>
      <c r="Z13" s="28" t="s">
        <v>11</v>
      </c>
      <c r="AA13" s="29" t="s">
        <v>81</v>
      </c>
      <c r="AB13" s="33">
        <v>329</v>
      </c>
      <c r="AC13" s="33">
        <v>1587</v>
      </c>
      <c r="AD13" s="107">
        <f t="shared" si="0"/>
        <v>15.3</v>
      </c>
      <c r="AE13" s="107">
        <f t="shared" si="1"/>
        <v>195.1</v>
      </c>
      <c r="AF13" s="121">
        <f t="shared" si="2"/>
        <v>11.251666666666667</v>
      </c>
      <c r="AG13" s="122">
        <f t="shared" si="3"/>
        <v>11</v>
      </c>
      <c r="AH13" s="121">
        <f t="shared" si="4"/>
        <v>11.151</v>
      </c>
      <c r="AI13" s="25"/>
      <c r="AJ13" s="13" t="s">
        <v>2</v>
      </c>
      <c r="AK13" s="25">
        <v>50</v>
      </c>
      <c r="AL13" s="25">
        <v>15</v>
      </c>
      <c r="AM13" s="201">
        <v>5</v>
      </c>
    </row>
    <row r="14" spans="1:40" s="24" customFormat="1" ht="12.95" customHeight="1">
      <c r="A14" s="168"/>
      <c r="B14" s="169"/>
      <c r="C14" s="170"/>
      <c r="D14" s="171"/>
      <c r="E14" s="172"/>
      <c r="F14" s="172"/>
      <c r="G14" s="173"/>
      <c r="H14" s="173"/>
      <c r="I14" s="174"/>
      <c r="J14" s="169"/>
      <c r="K14" s="173" t="s">
        <v>210</v>
      </c>
      <c r="L14" s="173"/>
      <c r="M14" s="173"/>
      <c r="N14" s="170"/>
      <c r="O14" s="173"/>
      <c r="P14" s="159"/>
      <c r="Q14" s="175"/>
      <c r="R14" s="175"/>
      <c r="S14" s="169"/>
      <c r="T14" s="174"/>
      <c r="U14" s="174"/>
      <c r="V14" s="168"/>
      <c r="W14" s="176"/>
      <c r="X14" s="176"/>
      <c r="Y14" s="176"/>
      <c r="Z14" s="170"/>
      <c r="AA14" s="173"/>
      <c r="AB14" s="177"/>
      <c r="AC14" s="177"/>
      <c r="AD14" s="107">
        <f t="shared" si="0"/>
        <v>120</v>
      </c>
      <c r="AE14" s="107">
        <f t="shared" si="1"/>
        <v>315.10000000000002</v>
      </c>
      <c r="AF14" s="121">
        <f t="shared" si="2"/>
        <v>13.251666666666667</v>
      </c>
      <c r="AG14" s="122">
        <f t="shared" si="3"/>
        <v>13</v>
      </c>
      <c r="AH14" s="121">
        <f t="shared" si="4"/>
        <v>13.151</v>
      </c>
      <c r="AI14" s="159"/>
      <c r="AJ14" s="159"/>
      <c r="AK14" s="124">
        <v>50</v>
      </c>
      <c r="AL14" s="124">
        <v>120</v>
      </c>
    </row>
    <row r="15" spans="1:40" s="24" customFormat="1" ht="12.95" customHeight="1">
      <c r="A15" s="31" t="s">
        <v>70</v>
      </c>
      <c r="B15" s="27">
        <v>42809</v>
      </c>
      <c r="C15" s="28" t="s">
        <v>630</v>
      </c>
      <c r="D15" s="28"/>
      <c r="E15" s="28"/>
      <c r="F15" s="28"/>
      <c r="G15" s="29" t="s">
        <v>63</v>
      </c>
      <c r="H15" s="29" t="s">
        <v>631</v>
      </c>
      <c r="I15" s="32">
        <v>5</v>
      </c>
      <c r="J15" s="27">
        <v>42818</v>
      </c>
      <c r="K15" s="29" t="s">
        <v>10</v>
      </c>
      <c r="L15" s="29" t="s">
        <v>64</v>
      </c>
      <c r="M15" s="29" t="s">
        <v>64</v>
      </c>
      <c r="N15" s="29" t="s">
        <v>632</v>
      </c>
      <c r="O15" s="29"/>
      <c r="P15" s="25"/>
      <c r="Q15" s="30"/>
      <c r="R15" s="30"/>
      <c r="S15" s="27">
        <v>42814</v>
      </c>
      <c r="T15" s="32">
        <v>15</v>
      </c>
      <c r="U15" s="32"/>
      <c r="V15" s="32"/>
      <c r="W15" s="32"/>
      <c r="X15" s="32"/>
      <c r="Y15" s="32"/>
      <c r="Z15" s="28" t="s">
        <v>11</v>
      </c>
      <c r="AA15" s="29" t="s">
        <v>81</v>
      </c>
      <c r="AB15" s="33">
        <v>311</v>
      </c>
      <c r="AC15" s="33">
        <v>1487</v>
      </c>
      <c r="AD15" s="107">
        <f t="shared" si="0"/>
        <v>15.3</v>
      </c>
      <c r="AE15" s="107">
        <f t="shared" si="1"/>
        <v>330.40000000000003</v>
      </c>
      <c r="AF15" s="121">
        <f t="shared" si="2"/>
        <v>13.506666666666668</v>
      </c>
      <c r="AG15" s="122">
        <f t="shared" si="3"/>
        <v>13</v>
      </c>
      <c r="AH15" s="121">
        <f t="shared" si="4"/>
        <v>13.304</v>
      </c>
      <c r="AI15" s="25"/>
      <c r="AJ15" s="13" t="s">
        <v>2</v>
      </c>
      <c r="AK15" s="25">
        <v>50</v>
      </c>
      <c r="AL15" s="25">
        <v>15</v>
      </c>
      <c r="AM15" s="201">
        <v>6</v>
      </c>
    </row>
    <row r="16" spans="1:40" s="24" customFormat="1" ht="12.95" customHeight="1">
      <c r="A16" s="196" t="s">
        <v>70</v>
      </c>
      <c r="B16" s="190">
        <v>42812</v>
      </c>
      <c r="C16" s="191" t="s">
        <v>779</v>
      </c>
      <c r="D16" s="191"/>
      <c r="E16" s="191"/>
      <c r="F16" s="191"/>
      <c r="G16" s="192" t="s">
        <v>63</v>
      </c>
      <c r="H16" s="192" t="s">
        <v>780</v>
      </c>
      <c r="I16" s="193">
        <v>5</v>
      </c>
      <c r="J16" s="190">
        <v>42818</v>
      </c>
      <c r="K16" s="192" t="s">
        <v>100</v>
      </c>
      <c r="L16" s="192" t="s">
        <v>64</v>
      </c>
      <c r="M16" s="192" t="s">
        <v>64</v>
      </c>
      <c r="N16" s="192" t="s">
        <v>781</v>
      </c>
      <c r="O16" s="192"/>
      <c r="P16" s="25"/>
      <c r="Q16" s="194"/>
      <c r="R16" s="194"/>
      <c r="S16" s="190">
        <v>42816</v>
      </c>
      <c r="T16" s="193">
        <v>10</v>
      </c>
      <c r="U16" s="193"/>
      <c r="V16" s="193"/>
      <c r="W16" s="193"/>
      <c r="X16" s="193"/>
      <c r="Y16" s="193"/>
      <c r="Z16" s="191" t="s">
        <v>11</v>
      </c>
      <c r="AA16" s="192" t="s">
        <v>81</v>
      </c>
      <c r="AB16" s="195">
        <v>554</v>
      </c>
      <c r="AC16" s="195">
        <v>1615</v>
      </c>
      <c r="AD16" s="107">
        <f t="shared" si="0"/>
        <v>15.2</v>
      </c>
      <c r="AE16" s="107">
        <f t="shared" si="1"/>
        <v>345.6</v>
      </c>
      <c r="AF16" s="121">
        <f t="shared" si="2"/>
        <v>13.760000000000002</v>
      </c>
      <c r="AG16" s="122">
        <f t="shared" si="3"/>
        <v>13</v>
      </c>
      <c r="AH16" s="121">
        <f t="shared" si="4"/>
        <v>13.456000000000001</v>
      </c>
      <c r="AI16" s="25"/>
      <c r="AJ16" s="25" t="s">
        <v>2</v>
      </c>
      <c r="AK16" s="25">
        <v>50</v>
      </c>
      <c r="AL16" s="25">
        <v>15</v>
      </c>
      <c r="AM16" s="201">
        <v>7</v>
      </c>
    </row>
    <row r="17" spans="1:40" s="24" customFormat="1" ht="12.95" customHeight="1">
      <c r="A17" s="196" t="s">
        <v>70</v>
      </c>
      <c r="B17" s="190">
        <v>42812</v>
      </c>
      <c r="C17" s="191" t="s">
        <v>782</v>
      </c>
      <c r="D17" s="191"/>
      <c r="E17" s="191"/>
      <c r="F17" s="191"/>
      <c r="G17" s="192" t="s">
        <v>63</v>
      </c>
      <c r="H17" s="192" t="s">
        <v>783</v>
      </c>
      <c r="I17" s="193">
        <v>5</v>
      </c>
      <c r="J17" s="190">
        <v>42818</v>
      </c>
      <c r="K17" s="192" t="s">
        <v>100</v>
      </c>
      <c r="L17" s="192" t="s">
        <v>64</v>
      </c>
      <c r="M17" s="192" t="s">
        <v>64</v>
      </c>
      <c r="N17" s="192" t="s">
        <v>784</v>
      </c>
      <c r="O17" s="192"/>
      <c r="P17" s="25"/>
      <c r="Q17" s="194"/>
      <c r="R17" s="194"/>
      <c r="S17" s="190">
        <v>42816</v>
      </c>
      <c r="T17" s="193">
        <v>10</v>
      </c>
      <c r="U17" s="193"/>
      <c r="V17" s="193"/>
      <c r="W17" s="193"/>
      <c r="X17" s="193"/>
      <c r="Y17" s="193"/>
      <c r="Z17" s="191" t="s">
        <v>11</v>
      </c>
      <c r="AA17" s="192" t="s">
        <v>81</v>
      </c>
      <c r="AB17" s="195">
        <v>595</v>
      </c>
      <c r="AC17" s="195">
        <v>1781</v>
      </c>
      <c r="AD17" s="107">
        <f t="shared" si="0"/>
        <v>15.2</v>
      </c>
      <c r="AE17" s="107">
        <f t="shared" si="1"/>
        <v>360.8</v>
      </c>
      <c r="AF17" s="121">
        <f t="shared" si="2"/>
        <v>14.013333333333334</v>
      </c>
      <c r="AG17" s="122">
        <f t="shared" si="3"/>
        <v>14</v>
      </c>
      <c r="AH17" s="121">
        <f t="shared" si="4"/>
        <v>14.008000000000001</v>
      </c>
      <c r="AI17" s="25"/>
      <c r="AJ17" s="25" t="s">
        <v>2</v>
      </c>
      <c r="AK17" s="25">
        <v>50</v>
      </c>
      <c r="AL17" s="25">
        <v>15</v>
      </c>
      <c r="AM17" s="201">
        <v>8</v>
      </c>
    </row>
    <row r="18" spans="1:40" s="24" customFormat="1" ht="12.95" customHeight="1">
      <c r="A18" s="196" t="s">
        <v>70</v>
      </c>
      <c r="B18" s="190">
        <v>42812</v>
      </c>
      <c r="C18" s="191" t="s">
        <v>785</v>
      </c>
      <c r="D18" s="191"/>
      <c r="E18" s="191"/>
      <c r="F18" s="191"/>
      <c r="G18" s="192" t="s">
        <v>63</v>
      </c>
      <c r="H18" s="192" t="s">
        <v>395</v>
      </c>
      <c r="I18" s="193">
        <v>5</v>
      </c>
      <c r="J18" s="190">
        <v>42818</v>
      </c>
      <c r="K18" s="192" t="s">
        <v>94</v>
      </c>
      <c r="L18" s="192" t="s">
        <v>64</v>
      </c>
      <c r="M18" s="192" t="s">
        <v>64</v>
      </c>
      <c r="N18" s="192" t="s">
        <v>396</v>
      </c>
      <c r="O18" s="192"/>
      <c r="P18" s="25"/>
      <c r="Q18" s="194"/>
      <c r="R18" s="194"/>
      <c r="S18" s="190">
        <v>42816</v>
      </c>
      <c r="T18" s="193">
        <v>10</v>
      </c>
      <c r="U18" s="193"/>
      <c r="V18" s="193"/>
      <c r="W18" s="193"/>
      <c r="X18" s="193"/>
      <c r="Y18" s="193"/>
      <c r="Z18" s="191" t="s">
        <v>12</v>
      </c>
      <c r="AA18" s="192" t="s">
        <v>397</v>
      </c>
      <c r="AB18" s="195">
        <v>476</v>
      </c>
      <c r="AC18" s="195">
        <v>1909</v>
      </c>
      <c r="AD18" s="107">
        <f t="shared" si="0"/>
        <v>15.2</v>
      </c>
      <c r="AE18" s="107">
        <f t="shared" si="1"/>
        <v>376</v>
      </c>
      <c r="AF18" s="121">
        <f t="shared" si="2"/>
        <v>14.266666666666666</v>
      </c>
      <c r="AG18" s="122">
        <f t="shared" si="3"/>
        <v>14</v>
      </c>
      <c r="AH18" s="121">
        <f t="shared" si="4"/>
        <v>14.16</v>
      </c>
      <c r="AI18" s="25"/>
      <c r="AJ18" s="25" t="s">
        <v>2</v>
      </c>
      <c r="AK18" s="25">
        <v>50</v>
      </c>
      <c r="AL18" s="25">
        <v>15</v>
      </c>
      <c r="AM18" s="201">
        <v>9</v>
      </c>
    </row>
    <row r="19" spans="1:40" s="24" customFormat="1" ht="12.95" customHeight="1">
      <c r="A19" s="196" t="s">
        <v>70</v>
      </c>
      <c r="B19" s="190">
        <v>42812</v>
      </c>
      <c r="C19" s="191" t="s">
        <v>786</v>
      </c>
      <c r="D19" s="191"/>
      <c r="E19" s="191"/>
      <c r="F19" s="191"/>
      <c r="G19" s="192" t="s">
        <v>63</v>
      </c>
      <c r="H19" s="192" t="s">
        <v>398</v>
      </c>
      <c r="I19" s="193">
        <v>5</v>
      </c>
      <c r="J19" s="190">
        <v>42818</v>
      </c>
      <c r="K19" s="192" t="s">
        <v>94</v>
      </c>
      <c r="L19" s="192" t="s">
        <v>64</v>
      </c>
      <c r="M19" s="192" t="s">
        <v>64</v>
      </c>
      <c r="N19" s="192" t="s">
        <v>399</v>
      </c>
      <c r="O19" s="192"/>
      <c r="P19" s="25"/>
      <c r="Q19" s="194"/>
      <c r="R19" s="194"/>
      <c r="S19" s="190">
        <v>42816</v>
      </c>
      <c r="T19" s="193">
        <v>10</v>
      </c>
      <c r="U19" s="193"/>
      <c r="V19" s="193"/>
      <c r="W19" s="193"/>
      <c r="X19" s="193"/>
      <c r="Y19" s="193"/>
      <c r="Z19" s="191" t="s">
        <v>12</v>
      </c>
      <c r="AA19" s="192" t="s">
        <v>397</v>
      </c>
      <c r="AB19" s="195">
        <v>608</v>
      </c>
      <c r="AC19" s="195">
        <v>2313</v>
      </c>
      <c r="AD19" s="107">
        <f t="shared" si="0"/>
        <v>15.2</v>
      </c>
      <c r="AE19" s="107">
        <f t="shared" si="1"/>
        <v>391.2</v>
      </c>
      <c r="AF19" s="121">
        <f t="shared" si="2"/>
        <v>14.52</v>
      </c>
      <c r="AG19" s="122">
        <f t="shared" si="3"/>
        <v>14</v>
      </c>
      <c r="AH19" s="121">
        <f t="shared" si="4"/>
        <v>14.311999999999999</v>
      </c>
      <c r="AI19" s="25"/>
      <c r="AJ19" s="25" t="s">
        <v>2</v>
      </c>
      <c r="AK19" s="25">
        <v>50</v>
      </c>
      <c r="AL19" s="25">
        <v>15</v>
      </c>
      <c r="AM19" s="201">
        <v>10</v>
      </c>
    </row>
    <row r="20" spans="1:40" s="24" customFormat="1" ht="12.95" customHeight="1">
      <c r="A20" s="31" t="s">
        <v>69</v>
      </c>
      <c r="B20" s="190">
        <v>42811</v>
      </c>
      <c r="C20" s="191" t="s">
        <v>748</v>
      </c>
      <c r="D20" s="191"/>
      <c r="E20" s="191"/>
      <c r="F20" s="191"/>
      <c r="G20" s="192" t="s">
        <v>104</v>
      </c>
      <c r="H20" s="192" t="s">
        <v>749</v>
      </c>
      <c r="I20" s="193">
        <v>300</v>
      </c>
      <c r="J20" s="190">
        <v>42819</v>
      </c>
      <c r="K20" s="192" t="s">
        <v>10</v>
      </c>
      <c r="L20" s="192" t="s">
        <v>60</v>
      </c>
      <c r="M20" s="192" t="s">
        <v>64</v>
      </c>
      <c r="N20" s="192" t="s">
        <v>750</v>
      </c>
      <c r="O20" s="192"/>
      <c r="P20" s="25"/>
      <c r="Q20" s="194"/>
      <c r="R20" s="194"/>
      <c r="S20" s="190">
        <v>42815</v>
      </c>
      <c r="T20" s="193">
        <v>310</v>
      </c>
      <c r="U20" s="193"/>
      <c r="V20" s="193"/>
      <c r="W20" s="193"/>
      <c r="X20" s="193"/>
      <c r="Y20" s="193"/>
      <c r="Z20" s="191" t="s">
        <v>12</v>
      </c>
      <c r="AA20" s="192" t="s">
        <v>105</v>
      </c>
      <c r="AB20" s="195">
        <v>397</v>
      </c>
      <c r="AC20" s="195">
        <v>1363</v>
      </c>
      <c r="AD20" s="107">
        <f t="shared" si="0"/>
        <v>21.2</v>
      </c>
      <c r="AE20" s="107">
        <f t="shared" si="1"/>
        <v>412.4</v>
      </c>
      <c r="AF20" s="121">
        <f t="shared" si="2"/>
        <v>14.873333333333333</v>
      </c>
      <c r="AG20" s="122">
        <f t="shared" si="3"/>
        <v>14</v>
      </c>
      <c r="AH20" s="121">
        <f t="shared" si="4"/>
        <v>14.523999999999999</v>
      </c>
      <c r="AI20" s="25"/>
      <c r="AJ20" s="25" t="s">
        <v>2</v>
      </c>
      <c r="AK20" s="25">
        <v>50</v>
      </c>
      <c r="AL20" s="25">
        <v>15</v>
      </c>
      <c r="AM20" s="201"/>
      <c r="AN20" s="24" t="s">
        <v>521</v>
      </c>
    </row>
    <row r="21" spans="1:40" s="24" customFormat="1" ht="12.95" customHeight="1">
      <c r="A21" s="196" t="s">
        <v>70</v>
      </c>
      <c r="B21" s="190">
        <v>42811</v>
      </c>
      <c r="C21" s="191" t="s">
        <v>751</v>
      </c>
      <c r="D21" s="191"/>
      <c r="E21" s="191"/>
      <c r="F21" s="191"/>
      <c r="G21" s="192" t="s">
        <v>104</v>
      </c>
      <c r="H21" s="192" t="s">
        <v>752</v>
      </c>
      <c r="I21" s="193">
        <v>1000</v>
      </c>
      <c r="J21" s="190">
        <v>42819</v>
      </c>
      <c r="K21" s="192" t="s">
        <v>10</v>
      </c>
      <c r="L21" s="192" t="s">
        <v>60</v>
      </c>
      <c r="M21" s="192" t="s">
        <v>64</v>
      </c>
      <c r="N21" s="192" t="s">
        <v>753</v>
      </c>
      <c r="O21" s="192"/>
      <c r="P21" s="25"/>
      <c r="Q21" s="194"/>
      <c r="R21" s="194"/>
      <c r="S21" s="190">
        <v>42815</v>
      </c>
      <c r="T21" s="193">
        <v>1010</v>
      </c>
      <c r="U21" s="193"/>
      <c r="V21" s="193"/>
      <c r="W21" s="193"/>
      <c r="X21" s="193"/>
      <c r="Y21" s="193"/>
      <c r="Z21" s="191" t="s">
        <v>12</v>
      </c>
      <c r="AA21" s="192" t="s">
        <v>105</v>
      </c>
      <c r="AB21" s="195">
        <v>382</v>
      </c>
      <c r="AC21" s="195">
        <v>1397</v>
      </c>
      <c r="AD21" s="107">
        <f t="shared" si="0"/>
        <v>35.200000000000003</v>
      </c>
      <c r="AE21" s="107">
        <f t="shared" si="1"/>
        <v>447.59999999999997</v>
      </c>
      <c r="AF21" s="121">
        <f t="shared" si="2"/>
        <v>15.459999999999999</v>
      </c>
      <c r="AG21" s="122">
        <f t="shared" si="3"/>
        <v>15</v>
      </c>
      <c r="AH21" s="121">
        <f t="shared" si="4"/>
        <v>15.276</v>
      </c>
      <c r="AI21" s="25"/>
      <c r="AJ21" s="25" t="s">
        <v>2</v>
      </c>
      <c r="AK21" s="25">
        <v>50</v>
      </c>
      <c r="AL21" s="25">
        <v>15</v>
      </c>
      <c r="AM21" s="201"/>
      <c r="AN21" s="24" t="s">
        <v>521</v>
      </c>
    </row>
    <row r="22" spans="1:40" s="24" customFormat="1" ht="12.95" customHeight="1">
      <c r="A22" s="31" t="s">
        <v>69</v>
      </c>
      <c r="B22" s="190">
        <v>42811</v>
      </c>
      <c r="C22" s="191" t="s">
        <v>690</v>
      </c>
      <c r="D22" s="191"/>
      <c r="E22" s="191"/>
      <c r="F22" s="191"/>
      <c r="G22" s="192" t="s">
        <v>78</v>
      </c>
      <c r="H22" s="192" t="s">
        <v>255</v>
      </c>
      <c r="I22" s="193">
        <v>500</v>
      </c>
      <c r="J22" s="190">
        <v>42819</v>
      </c>
      <c r="K22" s="192" t="s">
        <v>10</v>
      </c>
      <c r="L22" s="192" t="s">
        <v>64</v>
      </c>
      <c r="M22" s="192" t="s">
        <v>64</v>
      </c>
      <c r="N22" s="192" t="s">
        <v>256</v>
      </c>
      <c r="O22" s="192"/>
      <c r="P22" s="25"/>
      <c r="Q22" s="194"/>
      <c r="R22" s="194"/>
      <c r="S22" s="190">
        <v>42815</v>
      </c>
      <c r="T22" s="193">
        <v>510</v>
      </c>
      <c r="U22" s="193"/>
      <c r="V22" s="193"/>
      <c r="W22" s="193"/>
      <c r="X22" s="193"/>
      <c r="Y22" s="193"/>
      <c r="Z22" s="191" t="s">
        <v>12</v>
      </c>
      <c r="AA22" s="192" t="s">
        <v>257</v>
      </c>
      <c r="AB22" s="195">
        <v>988</v>
      </c>
      <c r="AC22" s="195">
        <v>2083</v>
      </c>
      <c r="AD22" s="107">
        <f t="shared" si="0"/>
        <v>25.2</v>
      </c>
      <c r="AE22" s="107">
        <f t="shared" si="1"/>
        <v>472.79999999999995</v>
      </c>
      <c r="AF22" s="121">
        <f t="shared" si="2"/>
        <v>15.879999999999999</v>
      </c>
      <c r="AG22" s="122">
        <f t="shared" si="3"/>
        <v>15</v>
      </c>
      <c r="AH22" s="121">
        <f t="shared" si="4"/>
        <v>15.527999999999999</v>
      </c>
      <c r="AI22" s="25"/>
      <c r="AJ22" s="25" t="s">
        <v>2</v>
      </c>
      <c r="AK22" s="25">
        <v>50</v>
      </c>
      <c r="AL22" s="25">
        <v>15</v>
      </c>
      <c r="AM22" s="201"/>
      <c r="AN22" s="24" t="s">
        <v>507</v>
      </c>
    </row>
    <row r="23" spans="1:40" s="24" customFormat="1" ht="12.95" customHeight="1">
      <c r="A23" s="31" t="s">
        <v>69</v>
      </c>
      <c r="B23" s="190">
        <v>42811</v>
      </c>
      <c r="C23" s="191" t="s">
        <v>691</v>
      </c>
      <c r="D23" s="191"/>
      <c r="E23" s="191"/>
      <c r="F23" s="191"/>
      <c r="G23" s="192" t="s">
        <v>78</v>
      </c>
      <c r="H23" s="192" t="s">
        <v>442</v>
      </c>
      <c r="I23" s="193">
        <v>500</v>
      </c>
      <c r="J23" s="190">
        <v>42819</v>
      </c>
      <c r="K23" s="192" t="s">
        <v>10</v>
      </c>
      <c r="L23" s="192" t="s">
        <v>64</v>
      </c>
      <c r="M23" s="192" t="s">
        <v>64</v>
      </c>
      <c r="N23" s="192" t="s">
        <v>443</v>
      </c>
      <c r="O23" s="192"/>
      <c r="P23" s="25"/>
      <c r="Q23" s="194"/>
      <c r="R23" s="194"/>
      <c r="S23" s="190">
        <v>42815</v>
      </c>
      <c r="T23" s="193">
        <v>510</v>
      </c>
      <c r="U23" s="193"/>
      <c r="V23" s="193"/>
      <c r="W23" s="193"/>
      <c r="X23" s="193"/>
      <c r="Y23" s="193"/>
      <c r="Z23" s="191" t="s">
        <v>12</v>
      </c>
      <c r="AA23" s="192" t="s">
        <v>322</v>
      </c>
      <c r="AB23" s="195">
        <v>760</v>
      </c>
      <c r="AC23" s="195">
        <v>1867</v>
      </c>
      <c r="AD23" s="107">
        <f t="shared" si="0"/>
        <v>25.2</v>
      </c>
      <c r="AE23" s="107">
        <f t="shared" si="1"/>
        <v>497.99999999999994</v>
      </c>
      <c r="AF23" s="121">
        <f t="shared" si="2"/>
        <v>16.299999999999997</v>
      </c>
      <c r="AG23" s="122">
        <f t="shared" si="3"/>
        <v>16</v>
      </c>
      <c r="AH23" s="121">
        <f t="shared" si="4"/>
        <v>16.18</v>
      </c>
      <c r="AI23" s="25"/>
      <c r="AJ23" s="25" t="s">
        <v>2</v>
      </c>
      <c r="AK23" s="25">
        <v>50</v>
      </c>
      <c r="AL23" s="25">
        <v>15</v>
      </c>
      <c r="AM23" s="201"/>
      <c r="AN23" s="24" t="s">
        <v>507</v>
      </c>
    </row>
    <row r="24" spans="1:40" s="24" customFormat="1" ht="12.95" customHeight="1">
      <c r="A24" s="31" t="s">
        <v>69</v>
      </c>
      <c r="B24" s="190">
        <v>42811</v>
      </c>
      <c r="C24" s="191" t="s">
        <v>696</v>
      </c>
      <c r="D24" s="191"/>
      <c r="E24" s="191"/>
      <c r="F24" s="191"/>
      <c r="G24" s="192" t="s">
        <v>359</v>
      </c>
      <c r="H24" s="192" t="s">
        <v>697</v>
      </c>
      <c r="I24" s="193">
        <v>600</v>
      </c>
      <c r="J24" s="190">
        <v>42819</v>
      </c>
      <c r="K24" s="192" t="s">
        <v>10</v>
      </c>
      <c r="L24" s="192" t="s">
        <v>64</v>
      </c>
      <c r="M24" s="192"/>
      <c r="N24" s="192" t="s">
        <v>698</v>
      </c>
      <c r="O24" s="192"/>
      <c r="P24" s="25"/>
      <c r="Q24" s="194"/>
      <c r="R24" s="194"/>
      <c r="S24" s="190">
        <v>42815</v>
      </c>
      <c r="T24" s="193">
        <v>610</v>
      </c>
      <c r="U24" s="193"/>
      <c r="V24" s="193"/>
      <c r="W24" s="193"/>
      <c r="X24" s="193"/>
      <c r="Y24" s="193"/>
      <c r="Z24" s="191" t="s">
        <v>12</v>
      </c>
      <c r="AA24" s="192" t="s">
        <v>365</v>
      </c>
      <c r="AB24" s="195">
        <v>497</v>
      </c>
      <c r="AC24" s="195">
        <v>1267</v>
      </c>
      <c r="AD24" s="107">
        <f t="shared" si="0"/>
        <v>27.2</v>
      </c>
      <c r="AE24" s="107">
        <f t="shared" si="1"/>
        <v>525.19999999999993</v>
      </c>
      <c r="AF24" s="121">
        <f t="shared" si="2"/>
        <v>16.75333333333333</v>
      </c>
      <c r="AG24" s="122">
        <f t="shared" si="3"/>
        <v>16</v>
      </c>
      <c r="AH24" s="121">
        <f t="shared" si="4"/>
        <v>16.451999999999998</v>
      </c>
      <c r="AI24" s="25"/>
      <c r="AJ24" s="25" t="s">
        <v>2</v>
      </c>
      <c r="AK24" s="25">
        <v>50</v>
      </c>
      <c r="AL24" s="25">
        <v>15</v>
      </c>
      <c r="AM24" s="201"/>
      <c r="AN24" s="24" t="s">
        <v>718</v>
      </c>
    </row>
    <row r="25" spans="1:40" s="24" customFormat="1" ht="12.95" customHeight="1">
      <c r="A25" s="31" t="s">
        <v>69</v>
      </c>
      <c r="B25" s="190">
        <v>42811</v>
      </c>
      <c r="C25" s="191" t="s">
        <v>699</v>
      </c>
      <c r="D25" s="191"/>
      <c r="E25" s="191"/>
      <c r="F25" s="191"/>
      <c r="G25" s="192" t="s">
        <v>359</v>
      </c>
      <c r="H25" s="192" t="s">
        <v>360</v>
      </c>
      <c r="I25" s="193">
        <v>1200</v>
      </c>
      <c r="J25" s="190">
        <v>42819</v>
      </c>
      <c r="K25" s="192" t="s">
        <v>10</v>
      </c>
      <c r="L25" s="192" t="s">
        <v>64</v>
      </c>
      <c r="M25" s="192" t="s">
        <v>64</v>
      </c>
      <c r="N25" s="192" t="s">
        <v>361</v>
      </c>
      <c r="O25" s="192"/>
      <c r="P25" s="25"/>
      <c r="Q25" s="194"/>
      <c r="R25" s="194"/>
      <c r="S25" s="190">
        <v>42816</v>
      </c>
      <c r="T25" s="193">
        <v>1210</v>
      </c>
      <c r="U25" s="193"/>
      <c r="V25" s="193"/>
      <c r="W25" s="193"/>
      <c r="X25" s="193"/>
      <c r="Y25" s="193"/>
      <c r="Z25" s="191" t="s">
        <v>12</v>
      </c>
      <c r="AA25" s="192" t="s">
        <v>362</v>
      </c>
      <c r="AB25" s="195">
        <v>462</v>
      </c>
      <c r="AC25" s="195">
        <v>1751</v>
      </c>
      <c r="AD25" s="107">
        <f t="shared" si="0"/>
        <v>39.200000000000003</v>
      </c>
      <c r="AE25" s="107">
        <f t="shared" si="1"/>
        <v>564.4</v>
      </c>
      <c r="AF25" s="121">
        <f t="shared" si="2"/>
        <v>17.406666666666666</v>
      </c>
      <c r="AG25" s="122">
        <f t="shared" si="3"/>
        <v>17</v>
      </c>
      <c r="AH25" s="121">
        <f t="shared" si="4"/>
        <v>17.244</v>
      </c>
      <c r="AI25" s="25"/>
      <c r="AJ25" s="25" t="s">
        <v>2</v>
      </c>
      <c r="AK25" s="25">
        <v>50</v>
      </c>
      <c r="AL25" s="25">
        <v>15</v>
      </c>
      <c r="AM25" s="201"/>
      <c r="AN25" s="24" t="s">
        <v>718</v>
      </c>
    </row>
    <row r="26" spans="1:40" s="24" customFormat="1" ht="12.95" customHeight="1">
      <c r="A26" s="196" t="s">
        <v>70</v>
      </c>
      <c r="B26" s="190">
        <v>42811</v>
      </c>
      <c r="C26" s="191" t="s">
        <v>744</v>
      </c>
      <c r="D26" s="191"/>
      <c r="E26" s="191"/>
      <c r="F26" s="191"/>
      <c r="G26" s="192" t="s">
        <v>359</v>
      </c>
      <c r="H26" s="192" t="s">
        <v>745</v>
      </c>
      <c r="I26" s="193">
        <v>500</v>
      </c>
      <c r="J26" s="190">
        <v>42819</v>
      </c>
      <c r="K26" s="192" t="s">
        <v>10</v>
      </c>
      <c r="L26" s="192" t="s">
        <v>64</v>
      </c>
      <c r="M26" s="192" t="s">
        <v>64</v>
      </c>
      <c r="N26" s="192" t="s">
        <v>746</v>
      </c>
      <c r="O26" s="192"/>
      <c r="P26" s="25"/>
      <c r="Q26" s="194"/>
      <c r="R26" s="194"/>
      <c r="S26" s="190">
        <v>42816</v>
      </c>
      <c r="T26" s="193">
        <v>510</v>
      </c>
      <c r="U26" s="193"/>
      <c r="V26" s="193"/>
      <c r="W26" s="193"/>
      <c r="X26" s="193"/>
      <c r="Y26" s="193"/>
      <c r="Z26" s="191" t="s">
        <v>12</v>
      </c>
      <c r="AA26" s="192" t="s">
        <v>365</v>
      </c>
      <c r="AB26" s="195">
        <v>327</v>
      </c>
      <c r="AC26" s="195">
        <v>1191</v>
      </c>
      <c r="AD26" s="107">
        <f t="shared" si="0"/>
        <v>25.2</v>
      </c>
      <c r="AE26" s="107">
        <f t="shared" si="1"/>
        <v>589.6</v>
      </c>
      <c r="AF26" s="121">
        <f t="shared" si="2"/>
        <v>17.826666666666668</v>
      </c>
      <c r="AG26" s="122">
        <f t="shared" si="3"/>
        <v>17</v>
      </c>
      <c r="AH26" s="121">
        <f t="shared" si="4"/>
        <v>17.496000000000002</v>
      </c>
      <c r="AI26" s="25"/>
      <c r="AJ26" s="25" t="s">
        <v>2</v>
      </c>
      <c r="AK26" s="25">
        <v>50</v>
      </c>
      <c r="AL26" s="25">
        <v>15</v>
      </c>
      <c r="AM26" s="201"/>
      <c r="AN26" s="24" t="s">
        <v>747</v>
      </c>
    </row>
    <row r="27" spans="1:40" s="24" customFormat="1" ht="12.95" customHeight="1">
      <c r="A27" s="196">
        <v>190</v>
      </c>
      <c r="B27" s="190">
        <v>42812</v>
      </c>
      <c r="C27" s="191" t="s">
        <v>840</v>
      </c>
      <c r="D27" s="191"/>
      <c r="E27" s="191"/>
      <c r="F27" s="191"/>
      <c r="G27" s="192" t="s">
        <v>78</v>
      </c>
      <c r="H27" s="192" t="s">
        <v>197</v>
      </c>
      <c r="I27" s="193">
        <v>500</v>
      </c>
      <c r="J27" s="190">
        <v>42819</v>
      </c>
      <c r="K27" s="192" t="s">
        <v>10</v>
      </c>
      <c r="L27" s="192" t="s">
        <v>64</v>
      </c>
      <c r="M27" s="192" t="s">
        <v>64</v>
      </c>
      <c r="N27" s="192" t="s">
        <v>198</v>
      </c>
      <c r="O27" s="192"/>
      <c r="P27" s="25"/>
      <c r="Q27" s="194"/>
      <c r="R27" s="194"/>
      <c r="S27" s="190">
        <v>42816</v>
      </c>
      <c r="T27" s="193">
        <v>505</v>
      </c>
      <c r="U27" s="193"/>
      <c r="V27" s="193"/>
      <c r="W27" s="193"/>
      <c r="X27" s="193"/>
      <c r="Y27" s="193"/>
      <c r="Z27" s="191" t="s">
        <v>12</v>
      </c>
      <c r="AA27" s="192" t="s">
        <v>110</v>
      </c>
      <c r="AB27" s="195">
        <v>819</v>
      </c>
      <c r="AC27" s="195">
        <v>1855</v>
      </c>
      <c r="AD27" s="107">
        <f t="shared" si="0"/>
        <v>29.428571428571431</v>
      </c>
      <c r="AE27" s="107">
        <f t="shared" si="1"/>
        <v>619.02857142857147</v>
      </c>
      <c r="AF27" s="121">
        <f t="shared" si="2"/>
        <v>18.317142857142859</v>
      </c>
      <c r="AG27" s="122">
        <f t="shared" si="3"/>
        <v>18</v>
      </c>
      <c r="AH27" s="121">
        <f t="shared" si="4"/>
        <v>18.190285714285714</v>
      </c>
      <c r="AI27" s="25"/>
      <c r="AJ27" s="25" t="s">
        <v>2</v>
      </c>
      <c r="AK27" s="25">
        <v>35</v>
      </c>
      <c r="AL27" s="25">
        <v>15</v>
      </c>
      <c r="AN27" s="24" t="s">
        <v>507</v>
      </c>
    </row>
    <row r="28" spans="1:40" s="24" customFormat="1" ht="12.95" customHeight="1">
      <c r="A28" s="196">
        <v>200</v>
      </c>
      <c r="B28" s="190">
        <v>42812</v>
      </c>
      <c r="C28" s="191" t="s">
        <v>839</v>
      </c>
      <c r="D28" s="191"/>
      <c r="E28" s="191"/>
      <c r="F28" s="191"/>
      <c r="G28" s="192" t="s">
        <v>78</v>
      </c>
      <c r="H28" s="192" t="s">
        <v>838</v>
      </c>
      <c r="I28" s="193">
        <v>500</v>
      </c>
      <c r="J28" s="190">
        <v>42819</v>
      </c>
      <c r="K28" s="192" t="s">
        <v>10</v>
      </c>
      <c r="L28" s="192" t="s">
        <v>64</v>
      </c>
      <c r="M28" s="192" t="s">
        <v>64</v>
      </c>
      <c r="N28" s="192" t="s">
        <v>837</v>
      </c>
      <c r="O28" s="192"/>
      <c r="P28" s="25"/>
      <c r="Q28" s="194"/>
      <c r="R28" s="194"/>
      <c r="S28" s="190">
        <v>42816</v>
      </c>
      <c r="T28" s="193">
        <v>505</v>
      </c>
      <c r="U28" s="193"/>
      <c r="V28" s="193"/>
      <c r="W28" s="193"/>
      <c r="X28" s="193"/>
      <c r="Y28" s="193"/>
      <c r="Z28" s="191" t="s">
        <v>12</v>
      </c>
      <c r="AA28" s="192" t="s">
        <v>257</v>
      </c>
      <c r="AB28" s="195">
        <v>560</v>
      </c>
      <c r="AC28" s="195">
        <v>1779</v>
      </c>
      <c r="AD28" s="107">
        <f t="shared" si="0"/>
        <v>29.428571428571431</v>
      </c>
      <c r="AE28" s="107">
        <f t="shared" si="1"/>
        <v>648.45714285714291</v>
      </c>
      <c r="AF28" s="121">
        <f t="shared" si="2"/>
        <v>18.807619047619049</v>
      </c>
      <c r="AG28" s="122">
        <f t="shared" si="3"/>
        <v>18</v>
      </c>
      <c r="AH28" s="121">
        <f t="shared" si="4"/>
        <v>18.484571428571428</v>
      </c>
      <c r="AI28" s="25"/>
      <c r="AJ28" s="25" t="s">
        <v>2</v>
      </c>
      <c r="AK28" s="25">
        <v>35</v>
      </c>
      <c r="AL28" s="25">
        <v>15</v>
      </c>
      <c r="AN28" s="24" t="s">
        <v>507</v>
      </c>
    </row>
    <row r="29" spans="1:40" s="24" customFormat="1" ht="12.95" customHeight="1">
      <c r="A29" s="31" t="s">
        <v>66</v>
      </c>
      <c r="B29" s="27">
        <v>42804</v>
      </c>
      <c r="C29" s="28" t="s">
        <v>463</v>
      </c>
      <c r="D29" s="28"/>
      <c r="E29" s="28"/>
      <c r="F29" s="28"/>
      <c r="G29" s="29" t="s">
        <v>78</v>
      </c>
      <c r="H29" s="29" t="s">
        <v>444</v>
      </c>
      <c r="I29" s="32">
        <v>60</v>
      </c>
      <c r="J29" s="27">
        <v>42816</v>
      </c>
      <c r="K29" s="29" t="s">
        <v>10</v>
      </c>
      <c r="L29" s="29" t="s">
        <v>445</v>
      </c>
      <c r="M29" s="29" t="s">
        <v>64</v>
      </c>
      <c r="N29" s="29" t="s">
        <v>464</v>
      </c>
      <c r="O29" s="29"/>
      <c r="P29" s="25"/>
      <c r="Q29" s="30"/>
      <c r="R29" s="30"/>
      <c r="S29" s="27">
        <v>42817</v>
      </c>
      <c r="T29" s="32">
        <v>70</v>
      </c>
      <c r="U29" s="32"/>
      <c r="V29" s="32"/>
      <c r="W29" s="32"/>
      <c r="X29" s="32"/>
      <c r="Y29" s="32"/>
      <c r="Z29" s="28" t="s">
        <v>12</v>
      </c>
      <c r="AA29" s="29" t="s">
        <v>446</v>
      </c>
      <c r="AB29" s="33">
        <v>1017</v>
      </c>
      <c r="AC29" s="33">
        <v>1805</v>
      </c>
      <c r="AD29" s="107">
        <f t="shared" si="0"/>
        <v>17</v>
      </c>
      <c r="AE29" s="107">
        <f t="shared" si="1"/>
        <v>665.45714285714291</v>
      </c>
      <c r="AF29" s="121">
        <f t="shared" si="2"/>
        <v>19.09095238095238</v>
      </c>
      <c r="AG29" s="122">
        <f t="shared" si="3"/>
        <v>19</v>
      </c>
      <c r="AH29" s="121">
        <f t="shared" si="4"/>
        <v>19.054571428571428</v>
      </c>
      <c r="AI29" s="25"/>
      <c r="AJ29" s="202" t="s">
        <v>2</v>
      </c>
      <c r="AK29" s="159">
        <v>35</v>
      </c>
      <c r="AL29" s="159">
        <v>15</v>
      </c>
    </row>
    <row r="30" spans="1:40" s="24" customFormat="1" ht="12.95" customHeight="1">
      <c r="A30" s="31" t="s">
        <v>69</v>
      </c>
      <c r="B30" s="190">
        <v>42811</v>
      </c>
      <c r="C30" s="191" t="s">
        <v>689</v>
      </c>
      <c r="D30" s="191"/>
      <c r="E30" s="191"/>
      <c r="F30" s="191"/>
      <c r="G30" s="192" t="s">
        <v>78</v>
      </c>
      <c r="H30" s="192" t="s">
        <v>175</v>
      </c>
      <c r="I30" s="193">
        <v>2000</v>
      </c>
      <c r="J30" s="190">
        <v>42819</v>
      </c>
      <c r="K30" s="192" t="s">
        <v>10</v>
      </c>
      <c r="L30" s="192" t="s">
        <v>169</v>
      </c>
      <c r="M30" s="192" t="s">
        <v>64</v>
      </c>
      <c r="N30" s="192" t="s">
        <v>176</v>
      </c>
      <c r="O30" s="192"/>
      <c r="P30" s="25"/>
      <c r="Q30" s="194"/>
      <c r="R30" s="194"/>
      <c r="S30" s="190">
        <v>42815</v>
      </c>
      <c r="T30" s="193">
        <v>2010</v>
      </c>
      <c r="U30" s="193"/>
      <c r="V30" s="193"/>
      <c r="W30" s="193"/>
      <c r="X30" s="193"/>
      <c r="Y30" s="193"/>
      <c r="Z30" s="191" t="s">
        <v>12</v>
      </c>
      <c r="AA30" s="192" t="s">
        <v>177</v>
      </c>
      <c r="AB30" s="195">
        <v>819</v>
      </c>
      <c r="AC30" s="195">
        <v>1597</v>
      </c>
      <c r="AD30" s="107">
        <f t="shared" si="0"/>
        <v>55.2</v>
      </c>
      <c r="AE30" s="107">
        <f t="shared" si="1"/>
        <v>720.65714285714296</v>
      </c>
      <c r="AF30" s="121">
        <f t="shared" si="2"/>
        <v>20.010952380952382</v>
      </c>
      <c r="AG30" s="122">
        <f t="shared" si="3"/>
        <v>20</v>
      </c>
      <c r="AH30" s="121">
        <f t="shared" si="4"/>
        <v>20.00657142857143</v>
      </c>
      <c r="AI30" s="25"/>
      <c r="AJ30" s="25" t="s">
        <v>2</v>
      </c>
      <c r="AK30" s="25">
        <v>50</v>
      </c>
      <c r="AL30" s="25">
        <v>15</v>
      </c>
      <c r="AM30" s="201"/>
      <c r="AN30" s="24" t="s">
        <v>507</v>
      </c>
    </row>
    <row r="31" spans="1:40" s="24" customFormat="1" ht="12.95" customHeight="1">
      <c r="A31" s="196" t="s">
        <v>70</v>
      </c>
      <c r="B31" s="190">
        <v>42814</v>
      </c>
      <c r="C31" s="191" t="s">
        <v>841</v>
      </c>
      <c r="D31" s="191"/>
      <c r="E31" s="191"/>
      <c r="F31" s="191"/>
      <c r="G31" s="192" t="s">
        <v>183</v>
      </c>
      <c r="H31" s="192" t="s">
        <v>842</v>
      </c>
      <c r="I31" s="193">
        <v>5</v>
      </c>
      <c r="J31" s="190">
        <v>42819</v>
      </c>
      <c r="K31" s="192" t="s">
        <v>806</v>
      </c>
      <c r="L31" s="192" t="s">
        <v>807</v>
      </c>
      <c r="M31" s="192" t="s">
        <v>64</v>
      </c>
      <c r="N31" s="192" t="s">
        <v>843</v>
      </c>
      <c r="O31" s="192"/>
      <c r="P31" s="25"/>
      <c r="Q31" s="194"/>
      <c r="R31" s="194"/>
      <c r="S31" s="190">
        <v>42816</v>
      </c>
      <c r="T31" s="193">
        <v>15</v>
      </c>
      <c r="U31" s="193"/>
      <c r="V31" s="193"/>
      <c r="W31" s="193"/>
      <c r="X31" s="193"/>
      <c r="Y31" s="193"/>
      <c r="Z31" s="191" t="s">
        <v>35</v>
      </c>
      <c r="AA31" s="192" t="s">
        <v>809</v>
      </c>
      <c r="AB31" s="195">
        <v>570</v>
      </c>
      <c r="AC31" s="195">
        <v>1391</v>
      </c>
      <c r="AD31" s="107">
        <f t="shared" si="0"/>
        <v>15.3</v>
      </c>
      <c r="AE31" s="107">
        <f t="shared" si="1"/>
        <v>735.95714285714291</v>
      </c>
      <c r="AF31" s="121">
        <f t="shared" si="2"/>
        <v>20.265952380952381</v>
      </c>
      <c r="AG31" s="122">
        <f t="shared" si="3"/>
        <v>20</v>
      </c>
      <c r="AH31" s="121">
        <f t="shared" si="4"/>
        <v>20.159571428571429</v>
      </c>
      <c r="AI31" s="25"/>
      <c r="AJ31" s="25" t="s">
        <v>2</v>
      </c>
      <c r="AK31" s="25">
        <v>50</v>
      </c>
      <c r="AL31" s="25">
        <v>15</v>
      </c>
      <c r="AM31" s="24" t="s">
        <v>1022</v>
      </c>
      <c r="AN31" s="24" t="s">
        <v>507</v>
      </c>
    </row>
    <row r="32" spans="1:40" s="24" customFormat="1" ht="12.95" customHeight="1">
      <c r="A32" s="196" t="s">
        <v>70</v>
      </c>
      <c r="B32" s="190">
        <v>42814</v>
      </c>
      <c r="C32" s="191" t="s">
        <v>844</v>
      </c>
      <c r="D32" s="191"/>
      <c r="E32" s="191"/>
      <c r="F32" s="191"/>
      <c r="G32" s="192" t="s">
        <v>183</v>
      </c>
      <c r="H32" s="192" t="s">
        <v>845</v>
      </c>
      <c r="I32" s="193">
        <v>5</v>
      </c>
      <c r="J32" s="190">
        <v>42819</v>
      </c>
      <c r="K32" s="192" t="s">
        <v>806</v>
      </c>
      <c r="L32" s="192" t="s">
        <v>807</v>
      </c>
      <c r="M32" s="192" t="s">
        <v>64</v>
      </c>
      <c r="N32" s="192" t="s">
        <v>846</v>
      </c>
      <c r="O32" s="192"/>
      <c r="P32" s="25"/>
      <c r="Q32" s="194"/>
      <c r="R32" s="194"/>
      <c r="S32" s="190">
        <v>42816</v>
      </c>
      <c r="T32" s="193">
        <v>15</v>
      </c>
      <c r="U32" s="193"/>
      <c r="V32" s="193"/>
      <c r="W32" s="193"/>
      <c r="X32" s="193"/>
      <c r="Y32" s="193"/>
      <c r="Z32" s="191" t="s">
        <v>35</v>
      </c>
      <c r="AA32" s="192" t="s">
        <v>809</v>
      </c>
      <c r="AB32" s="195">
        <v>570</v>
      </c>
      <c r="AC32" s="195">
        <v>1391</v>
      </c>
      <c r="AD32" s="107">
        <f t="shared" si="0"/>
        <v>15.3</v>
      </c>
      <c r="AE32" s="107">
        <f t="shared" si="1"/>
        <v>751.25714285714287</v>
      </c>
      <c r="AF32" s="121">
        <f t="shared" si="2"/>
        <v>20.52095238095238</v>
      </c>
      <c r="AG32" s="122">
        <f t="shared" si="3"/>
        <v>20</v>
      </c>
      <c r="AH32" s="121">
        <f t="shared" si="4"/>
        <v>20.312571428571427</v>
      </c>
      <c r="AI32" s="25"/>
      <c r="AJ32" s="25" t="s">
        <v>2</v>
      </c>
      <c r="AK32" s="25">
        <v>50</v>
      </c>
      <c r="AL32" s="25">
        <v>15</v>
      </c>
      <c r="AM32" s="24" t="s">
        <v>1022</v>
      </c>
      <c r="AN32" s="24" t="s">
        <v>507</v>
      </c>
    </row>
    <row r="33" spans="1:40" s="24" customFormat="1" ht="12.95" customHeight="1">
      <c r="A33" s="196" t="s">
        <v>70</v>
      </c>
      <c r="B33" s="190">
        <v>42814</v>
      </c>
      <c r="C33" s="191" t="s">
        <v>847</v>
      </c>
      <c r="D33" s="191"/>
      <c r="E33" s="191"/>
      <c r="F33" s="191"/>
      <c r="G33" s="192" t="s">
        <v>183</v>
      </c>
      <c r="H33" s="192" t="s">
        <v>848</v>
      </c>
      <c r="I33" s="193">
        <v>5</v>
      </c>
      <c r="J33" s="190">
        <v>42819</v>
      </c>
      <c r="K33" s="192" t="s">
        <v>806</v>
      </c>
      <c r="L33" s="192" t="s">
        <v>807</v>
      </c>
      <c r="M33" s="192" t="s">
        <v>64</v>
      </c>
      <c r="N33" s="192" t="s">
        <v>849</v>
      </c>
      <c r="O33" s="192"/>
      <c r="P33" s="25"/>
      <c r="Q33" s="194"/>
      <c r="R33" s="194"/>
      <c r="S33" s="190">
        <v>42816</v>
      </c>
      <c r="T33" s="193">
        <v>15</v>
      </c>
      <c r="U33" s="193"/>
      <c r="V33" s="193"/>
      <c r="W33" s="193"/>
      <c r="X33" s="193"/>
      <c r="Y33" s="193"/>
      <c r="Z33" s="191" t="s">
        <v>35</v>
      </c>
      <c r="AA33" s="192" t="s">
        <v>809</v>
      </c>
      <c r="AB33" s="195">
        <v>570</v>
      </c>
      <c r="AC33" s="195">
        <v>1391</v>
      </c>
      <c r="AD33" s="107">
        <f t="shared" si="0"/>
        <v>15.3</v>
      </c>
      <c r="AE33" s="107">
        <f t="shared" si="1"/>
        <v>766.55714285714282</v>
      </c>
      <c r="AF33" s="121">
        <f t="shared" si="2"/>
        <v>20.775952380952383</v>
      </c>
      <c r="AG33" s="122">
        <f t="shared" si="3"/>
        <v>20</v>
      </c>
      <c r="AH33" s="121">
        <f t="shared" si="4"/>
        <v>20.46557142857143</v>
      </c>
      <c r="AI33" s="25"/>
      <c r="AJ33" s="25" t="s">
        <v>2</v>
      </c>
      <c r="AK33" s="25">
        <v>50</v>
      </c>
      <c r="AL33" s="25">
        <v>15</v>
      </c>
      <c r="AM33" s="24" t="s">
        <v>1022</v>
      </c>
      <c r="AN33" s="24" t="s">
        <v>507</v>
      </c>
    </row>
    <row r="34" spans="1:40" s="24" customFormat="1" ht="12.95" customHeight="1">
      <c r="A34" s="196" t="s">
        <v>70</v>
      </c>
      <c r="B34" s="190">
        <v>42814</v>
      </c>
      <c r="C34" s="191" t="s">
        <v>850</v>
      </c>
      <c r="D34" s="191"/>
      <c r="E34" s="191"/>
      <c r="F34" s="191"/>
      <c r="G34" s="192" t="s">
        <v>183</v>
      </c>
      <c r="H34" s="192" t="s">
        <v>851</v>
      </c>
      <c r="I34" s="193">
        <v>5</v>
      </c>
      <c r="J34" s="190">
        <v>42819</v>
      </c>
      <c r="K34" s="192" t="s">
        <v>806</v>
      </c>
      <c r="L34" s="192" t="s">
        <v>807</v>
      </c>
      <c r="M34" s="192" t="s">
        <v>64</v>
      </c>
      <c r="N34" s="192" t="s">
        <v>852</v>
      </c>
      <c r="O34" s="192"/>
      <c r="P34" s="25"/>
      <c r="Q34" s="194"/>
      <c r="R34" s="194"/>
      <c r="S34" s="190">
        <v>42816</v>
      </c>
      <c r="T34" s="193">
        <v>15</v>
      </c>
      <c r="U34" s="193"/>
      <c r="V34" s="193"/>
      <c r="W34" s="193"/>
      <c r="X34" s="193"/>
      <c r="Y34" s="193"/>
      <c r="Z34" s="191" t="s">
        <v>35</v>
      </c>
      <c r="AA34" s="192" t="s">
        <v>809</v>
      </c>
      <c r="AB34" s="195">
        <v>570</v>
      </c>
      <c r="AC34" s="195">
        <v>1391</v>
      </c>
      <c r="AD34" s="107">
        <f t="shared" si="0"/>
        <v>15.3</v>
      </c>
      <c r="AE34" s="107">
        <f t="shared" si="1"/>
        <v>781.85714285714278</v>
      </c>
      <c r="AF34" s="121">
        <f t="shared" si="2"/>
        <v>21.030952380952378</v>
      </c>
      <c r="AG34" s="122">
        <f t="shared" si="3"/>
        <v>21</v>
      </c>
      <c r="AH34" s="121">
        <f t="shared" si="4"/>
        <v>21.018571428571427</v>
      </c>
      <c r="AI34" s="25"/>
      <c r="AJ34" s="25" t="s">
        <v>2</v>
      </c>
      <c r="AK34" s="25">
        <v>50</v>
      </c>
      <c r="AL34" s="25">
        <v>15</v>
      </c>
      <c r="AM34" s="24" t="s">
        <v>1022</v>
      </c>
      <c r="AN34" s="24" t="s">
        <v>507</v>
      </c>
    </row>
    <row r="35" spans="1:40" s="24" customFormat="1" ht="12.95" customHeight="1">
      <c r="A35" s="31" t="s">
        <v>69</v>
      </c>
      <c r="B35" s="190">
        <v>42801</v>
      </c>
      <c r="C35" s="191" t="s">
        <v>434</v>
      </c>
      <c r="D35" s="191"/>
      <c r="E35" s="191"/>
      <c r="F35" s="191"/>
      <c r="G35" s="192" t="s">
        <v>202</v>
      </c>
      <c r="H35" s="192" t="s">
        <v>435</v>
      </c>
      <c r="I35" s="193">
        <v>2000</v>
      </c>
      <c r="J35" s="190">
        <v>42819</v>
      </c>
      <c r="K35" s="192" t="s">
        <v>304</v>
      </c>
      <c r="L35" s="192" t="s">
        <v>64</v>
      </c>
      <c r="M35" s="192" t="s">
        <v>64</v>
      </c>
      <c r="N35" s="192" t="s">
        <v>436</v>
      </c>
      <c r="O35" s="192"/>
      <c r="P35" s="25"/>
      <c r="Q35" s="194"/>
      <c r="R35" s="194"/>
      <c r="S35" s="190">
        <v>42816</v>
      </c>
      <c r="T35" s="193">
        <v>2005</v>
      </c>
      <c r="U35" s="193"/>
      <c r="V35" s="193"/>
      <c r="W35" s="193"/>
      <c r="X35" s="193"/>
      <c r="Y35" s="193"/>
      <c r="Z35" s="191" t="s">
        <v>12</v>
      </c>
      <c r="AA35" s="192" t="s">
        <v>199</v>
      </c>
      <c r="AB35" s="195">
        <v>412</v>
      </c>
      <c r="AC35" s="195">
        <v>1281</v>
      </c>
      <c r="AD35" s="107">
        <f t="shared" si="0"/>
        <v>55.1</v>
      </c>
      <c r="AE35" s="107">
        <f t="shared" si="1"/>
        <v>836.9571428571428</v>
      </c>
      <c r="AF35" s="121">
        <f t="shared" si="2"/>
        <v>21.949285714285715</v>
      </c>
      <c r="AG35" s="122">
        <f t="shared" si="3"/>
        <v>21</v>
      </c>
      <c r="AH35" s="121">
        <f t="shared" si="4"/>
        <v>21.569571428571429</v>
      </c>
      <c r="AI35" s="25"/>
      <c r="AJ35" s="159" t="s">
        <v>2</v>
      </c>
      <c r="AK35" s="159">
        <v>50</v>
      </c>
      <c r="AL35" s="159">
        <v>15</v>
      </c>
      <c r="AM35" s="201"/>
    </row>
    <row r="36" spans="1:40" s="24" customFormat="1" ht="12.95" customHeight="1">
      <c r="A36" s="196" t="s">
        <v>69</v>
      </c>
      <c r="B36" s="190">
        <v>42808</v>
      </c>
      <c r="C36" s="191" t="s">
        <v>558</v>
      </c>
      <c r="D36" s="191"/>
      <c r="E36" s="191"/>
      <c r="F36" s="191"/>
      <c r="G36" s="192" t="s">
        <v>202</v>
      </c>
      <c r="H36" s="192" t="s">
        <v>559</v>
      </c>
      <c r="I36" s="193">
        <v>3000</v>
      </c>
      <c r="J36" s="190">
        <v>42819</v>
      </c>
      <c r="K36" s="192" t="s">
        <v>560</v>
      </c>
      <c r="L36" s="192" t="s">
        <v>64</v>
      </c>
      <c r="M36" s="192" t="s">
        <v>64</v>
      </c>
      <c r="N36" s="192" t="s">
        <v>561</v>
      </c>
      <c r="O36" s="192"/>
      <c r="P36" s="25"/>
      <c r="Q36" s="194"/>
      <c r="R36" s="194"/>
      <c r="S36" s="190">
        <v>42815</v>
      </c>
      <c r="T36" s="193">
        <v>3010</v>
      </c>
      <c r="U36" s="193"/>
      <c r="V36" s="193"/>
      <c r="W36" s="193"/>
      <c r="X36" s="193"/>
      <c r="Y36" s="193"/>
      <c r="Z36" s="191" t="s">
        <v>12</v>
      </c>
      <c r="AA36" s="192" t="s">
        <v>199</v>
      </c>
      <c r="AB36" s="195">
        <v>451</v>
      </c>
      <c r="AC36" s="195">
        <v>1287</v>
      </c>
      <c r="AD36" s="107">
        <f t="shared" si="0"/>
        <v>75.2</v>
      </c>
      <c r="AE36" s="107">
        <f t="shared" si="1"/>
        <v>912.15714285714284</v>
      </c>
      <c r="AF36" s="121">
        <f t="shared" si="2"/>
        <v>23.202619047619045</v>
      </c>
      <c r="AG36" s="122">
        <f t="shared" si="3"/>
        <v>23</v>
      </c>
      <c r="AH36" s="121">
        <f t="shared" si="4"/>
        <v>23.121571428571428</v>
      </c>
      <c r="AI36" s="25"/>
      <c r="AJ36" s="159" t="s">
        <v>2</v>
      </c>
      <c r="AK36" s="159">
        <v>50</v>
      </c>
      <c r="AL36" s="159">
        <v>15</v>
      </c>
      <c r="AN36" s="24" t="s">
        <v>509</v>
      </c>
    </row>
    <row r="37" spans="1:40" s="24" customFormat="1" ht="12.95" customHeight="1">
      <c r="A37" s="196">
        <v>290</v>
      </c>
      <c r="B37" s="190">
        <v>42814</v>
      </c>
      <c r="C37" s="191" t="s">
        <v>853</v>
      </c>
      <c r="D37" s="191"/>
      <c r="E37" s="191"/>
      <c r="F37" s="191"/>
      <c r="G37" s="192" t="s">
        <v>281</v>
      </c>
      <c r="H37" s="192" t="s">
        <v>282</v>
      </c>
      <c r="I37" s="193">
        <v>500</v>
      </c>
      <c r="J37" s="190">
        <v>42819</v>
      </c>
      <c r="K37" s="192" t="s">
        <v>283</v>
      </c>
      <c r="L37" s="192" t="s">
        <v>64</v>
      </c>
      <c r="M37" s="192" t="s">
        <v>64</v>
      </c>
      <c r="N37" s="192" t="s">
        <v>284</v>
      </c>
      <c r="O37" s="192"/>
      <c r="P37" s="25"/>
      <c r="Q37" s="194"/>
      <c r="R37" s="194"/>
      <c r="S37" s="190">
        <v>42816</v>
      </c>
      <c r="T37" s="193">
        <v>505</v>
      </c>
      <c r="U37" s="193"/>
      <c r="V37" s="193"/>
      <c r="W37" s="193"/>
      <c r="X37" s="193"/>
      <c r="Y37" s="193"/>
      <c r="Z37" s="191" t="s">
        <v>12</v>
      </c>
      <c r="AA37" s="192" t="s">
        <v>285</v>
      </c>
      <c r="AB37" s="195">
        <v>618</v>
      </c>
      <c r="AC37" s="195">
        <v>1255</v>
      </c>
      <c r="AD37" s="107">
        <f t="shared" si="0"/>
        <v>25.1</v>
      </c>
      <c r="AE37" s="107">
        <f t="shared" si="1"/>
        <v>937.25714285714287</v>
      </c>
      <c r="AF37" s="121">
        <f t="shared" si="2"/>
        <v>23.620952380952382</v>
      </c>
      <c r="AG37" s="122">
        <f t="shared" si="3"/>
        <v>23</v>
      </c>
      <c r="AH37" s="121">
        <f t="shared" si="4"/>
        <v>23.37257142857143</v>
      </c>
      <c r="AI37" s="25"/>
      <c r="AJ37" s="25" t="s">
        <v>2</v>
      </c>
      <c r="AK37" s="25">
        <v>50</v>
      </c>
      <c r="AL37" s="25">
        <v>15</v>
      </c>
      <c r="AN37" s="24" t="s">
        <v>511</v>
      </c>
    </row>
    <row r="38" spans="1:40" s="24" customFormat="1" ht="12.95" customHeight="1">
      <c r="A38" s="196">
        <v>300</v>
      </c>
      <c r="B38" s="190">
        <v>42814</v>
      </c>
      <c r="C38" s="191" t="s">
        <v>854</v>
      </c>
      <c r="D38" s="191"/>
      <c r="E38" s="191"/>
      <c r="F38" s="191"/>
      <c r="G38" s="192" t="s">
        <v>281</v>
      </c>
      <c r="H38" s="192" t="s">
        <v>855</v>
      </c>
      <c r="I38" s="193">
        <v>500</v>
      </c>
      <c r="J38" s="190">
        <v>42819</v>
      </c>
      <c r="K38" s="192" t="s">
        <v>283</v>
      </c>
      <c r="L38" s="192" t="s">
        <v>64</v>
      </c>
      <c r="M38" s="192" t="s">
        <v>64</v>
      </c>
      <c r="N38" s="192" t="s">
        <v>856</v>
      </c>
      <c r="O38" s="192"/>
      <c r="P38" s="25"/>
      <c r="Q38" s="194"/>
      <c r="R38" s="194"/>
      <c r="S38" s="190">
        <v>42816</v>
      </c>
      <c r="T38" s="193">
        <v>505</v>
      </c>
      <c r="U38" s="193"/>
      <c r="V38" s="193"/>
      <c r="W38" s="193"/>
      <c r="X38" s="193"/>
      <c r="Y38" s="193"/>
      <c r="Z38" s="191" t="s">
        <v>12</v>
      </c>
      <c r="AA38" s="192" t="s">
        <v>285</v>
      </c>
      <c r="AB38" s="195">
        <v>583</v>
      </c>
      <c r="AC38" s="195">
        <v>1255</v>
      </c>
      <c r="AD38" s="107">
        <f t="shared" si="0"/>
        <v>25.1</v>
      </c>
      <c r="AE38" s="107">
        <f t="shared" si="1"/>
        <v>962.35714285714289</v>
      </c>
      <c r="AF38" s="121">
        <f t="shared" si="2"/>
        <v>24.039285714285715</v>
      </c>
      <c r="AG38" s="122">
        <f t="shared" si="3"/>
        <v>24</v>
      </c>
      <c r="AH38" s="121">
        <f t="shared" si="4"/>
        <v>24.023571428571429</v>
      </c>
      <c r="AI38" s="25"/>
      <c r="AJ38" s="25" t="s">
        <v>2</v>
      </c>
      <c r="AK38" s="25">
        <v>50</v>
      </c>
      <c r="AL38" s="25">
        <v>15</v>
      </c>
      <c r="AN38" s="24" t="s">
        <v>511</v>
      </c>
    </row>
    <row r="39" spans="1:40" s="24" customFormat="1" ht="12.95" customHeight="1">
      <c r="A39" s="196">
        <v>310</v>
      </c>
      <c r="B39" s="190">
        <v>42814</v>
      </c>
      <c r="C39" s="191" t="s">
        <v>857</v>
      </c>
      <c r="D39" s="191"/>
      <c r="E39" s="191"/>
      <c r="F39" s="191"/>
      <c r="G39" s="192" t="s">
        <v>281</v>
      </c>
      <c r="H39" s="192" t="s">
        <v>286</v>
      </c>
      <c r="I39" s="193">
        <v>500</v>
      </c>
      <c r="J39" s="190">
        <v>42819</v>
      </c>
      <c r="K39" s="192" t="s">
        <v>283</v>
      </c>
      <c r="L39" s="192" t="s">
        <v>64</v>
      </c>
      <c r="M39" s="192" t="s">
        <v>64</v>
      </c>
      <c r="N39" s="192" t="s">
        <v>287</v>
      </c>
      <c r="O39" s="192"/>
      <c r="P39" s="25"/>
      <c r="Q39" s="194"/>
      <c r="R39" s="194"/>
      <c r="S39" s="190">
        <v>42816</v>
      </c>
      <c r="T39" s="193">
        <v>505</v>
      </c>
      <c r="U39" s="193"/>
      <c r="V39" s="193"/>
      <c r="W39" s="193"/>
      <c r="X39" s="193"/>
      <c r="Y39" s="193"/>
      <c r="Z39" s="191" t="s">
        <v>12</v>
      </c>
      <c r="AA39" s="192" t="s">
        <v>285</v>
      </c>
      <c r="AB39" s="195">
        <v>499</v>
      </c>
      <c r="AC39" s="195">
        <v>1451</v>
      </c>
      <c r="AD39" s="107">
        <f t="shared" si="0"/>
        <v>25.1</v>
      </c>
      <c r="AE39" s="107">
        <f t="shared" si="1"/>
        <v>987.45714285714291</v>
      </c>
      <c r="AF39" s="121">
        <f t="shared" si="2"/>
        <v>24.457619047619048</v>
      </c>
      <c r="AG39" s="122">
        <f t="shared" si="3"/>
        <v>24</v>
      </c>
      <c r="AH39" s="121">
        <f t="shared" si="4"/>
        <v>24.274571428571427</v>
      </c>
      <c r="AI39" s="25"/>
      <c r="AJ39" s="25" t="s">
        <v>2</v>
      </c>
      <c r="AK39" s="25">
        <v>50</v>
      </c>
      <c r="AL39" s="25">
        <v>15</v>
      </c>
      <c r="AN39" s="24" t="s">
        <v>511</v>
      </c>
    </row>
    <row r="40" spans="1:40" s="24" customFormat="1" ht="12.95" customHeight="1">
      <c r="A40" s="196">
        <v>320</v>
      </c>
      <c r="B40" s="190">
        <v>42814</v>
      </c>
      <c r="C40" s="191" t="s">
        <v>858</v>
      </c>
      <c r="D40" s="191"/>
      <c r="E40" s="191"/>
      <c r="F40" s="191"/>
      <c r="G40" s="192" t="s">
        <v>281</v>
      </c>
      <c r="H40" s="192" t="s">
        <v>288</v>
      </c>
      <c r="I40" s="193">
        <v>500</v>
      </c>
      <c r="J40" s="190">
        <v>42819</v>
      </c>
      <c r="K40" s="192" t="s">
        <v>289</v>
      </c>
      <c r="L40" s="192" t="s">
        <v>64</v>
      </c>
      <c r="M40" s="192" t="s">
        <v>64</v>
      </c>
      <c r="N40" s="192" t="s">
        <v>290</v>
      </c>
      <c r="O40" s="192"/>
      <c r="P40" s="25"/>
      <c r="Q40" s="194"/>
      <c r="R40" s="194"/>
      <c r="S40" s="190">
        <v>42816</v>
      </c>
      <c r="T40" s="193">
        <v>505</v>
      </c>
      <c r="U40" s="193"/>
      <c r="V40" s="193"/>
      <c r="W40" s="193"/>
      <c r="X40" s="193"/>
      <c r="Y40" s="193"/>
      <c r="Z40" s="191" t="s">
        <v>12</v>
      </c>
      <c r="AA40" s="192" t="s">
        <v>285</v>
      </c>
      <c r="AB40" s="195">
        <v>495</v>
      </c>
      <c r="AC40" s="195">
        <v>985</v>
      </c>
      <c r="AD40" s="107">
        <f t="shared" si="0"/>
        <v>25.1</v>
      </c>
      <c r="AE40" s="107">
        <f t="shared" si="1"/>
        <v>1012.5571428571429</v>
      </c>
      <c r="AF40" s="121">
        <f t="shared" si="2"/>
        <v>24.875952380952381</v>
      </c>
      <c r="AG40" s="122">
        <f t="shared" si="3"/>
        <v>24</v>
      </c>
      <c r="AH40" s="121">
        <f t="shared" si="4"/>
        <v>24.525571428571428</v>
      </c>
      <c r="AI40" s="25"/>
      <c r="AJ40" s="25" t="s">
        <v>2</v>
      </c>
      <c r="AK40" s="25">
        <v>50</v>
      </c>
      <c r="AL40" s="25">
        <v>15</v>
      </c>
      <c r="AN40" s="24" t="s">
        <v>511</v>
      </c>
    </row>
    <row r="41" spans="1:40" s="24" customFormat="1" ht="12.95" customHeight="1">
      <c r="A41" s="196">
        <v>330</v>
      </c>
      <c r="B41" s="190">
        <v>42814</v>
      </c>
      <c r="C41" s="191" t="s">
        <v>860</v>
      </c>
      <c r="D41" s="191"/>
      <c r="E41" s="191"/>
      <c r="F41" s="191"/>
      <c r="G41" s="192" t="s">
        <v>281</v>
      </c>
      <c r="H41" s="192" t="s">
        <v>861</v>
      </c>
      <c r="I41" s="193">
        <v>500</v>
      </c>
      <c r="J41" s="190">
        <v>42819</v>
      </c>
      <c r="K41" s="192" t="s">
        <v>283</v>
      </c>
      <c r="L41" s="192" t="s">
        <v>64</v>
      </c>
      <c r="M41" s="192" t="s">
        <v>64</v>
      </c>
      <c r="N41" s="192" t="s">
        <v>862</v>
      </c>
      <c r="O41" s="192"/>
      <c r="P41" s="25"/>
      <c r="Q41" s="194"/>
      <c r="R41" s="194"/>
      <c r="S41" s="190">
        <v>42816</v>
      </c>
      <c r="T41" s="193">
        <v>505</v>
      </c>
      <c r="U41" s="193"/>
      <c r="V41" s="193"/>
      <c r="W41" s="193"/>
      <c r="X41" s="193"/>
      <c r="Y41" s="193"/>
      <c r="Z41" s="191" t="s">
        <v>12</v>
      </c>
      <c r="AA41" s="192" t="s">
        <v>285</v>
      </c>
      <c r="AB41" s="195">
        <v>439</v>
      </c>
      <c r="AC41" s="195">
        <v>1295</v>
      </c>
      <c r="AD41" s="107">
        <f t="shared" si="0"/>
        <v>25.1</v>
      </c>
      <c r="AE41" s="107">
        <f t="shared" si="1"/>
        <v>1037.6571428571428</v>
      </c>
      <c r="AF41" s="121">
        <f t="shared" si="2"/>
        <v>25.294285714285714</v>
      </c>
      <c r="AG41" s="122">
        <f t="shared" si="3"/>
        <v>25</v>
      </c>
      <c r="AH41" s="121">
        <f t="shared" si="4"/>
        <v>25.176571428571428</v>
      </c>
      <c r="AI41" s="25"/>
      <c r="AJ41" s="25" t="s">
        <v>2</v>
      </c>
      <c r="AK41" s="25">
        <v>50</v>
      </c>
      <c r="AL41" s="25">
        <v>15</v>
      </c>
      <c r="AN41" s="24" t="s">
        <v>511</v>
      </c>
    </row>
    <row r="42" spans="1:40" s="24" customFormat="1" ht="12.95" customHeight="1">
      <c r="A42" s="196">
        <v>340</v>
      </c>
      <c r="B42" s="190">
        <v>42814</v>
      </c>
      <c r="C42" s="191" t="s">
        <v>863</v>
      </c>
      <c r="D42" s="191"/>
      <c r="E42" s="191"/>
      <c r="F42" s="191"/>
      <c r="G42" s="192" t="s">
        <v>281</v>
      </c>
      <c r="H42" s="192" t="s">
        <v>864</v>
      </c>
      <c r="I42" s="193">
        <v>500</v>
      </c>
      <c r="J42" s="190">
        <v>42819</v>
      </c>
      <c r="K42" s="192" t="s">
        <v>283</v>
      </c>
      <c r="L42" s="192" t="s">
        <v>64</v>
      </c>
      <c r="M42" s="192" t="s">
        <v>64</v>
      </c>
      <c r="N42" s="192" t="s">
        <v>865</v>
      </c>
      <c r="O42" s="192"/>
      <c r="P42" s="25"/>
      <c r="Q42" s="194"/>
      <c r="R42" s="194"/>
      <c r="S42" s="190">
        <v>42816</v>
      </c>
      <c r="T42" s="193">
        <v>505</v>
      </c>
      <c r="U42" s="193"/>
      <c r="V42" s="193"/>
      <c r="W42" s="193"/>
      <c r="X42" s="193"/>
      <c r="Y42" s="193"/>
      <c r="Z42" s="191" t="s">
        <v>12</v>
      </c>
      <c r="AA42" s="192" t="s">
        <v>285</v>
      </c>
      <c r="AB42" s="195">
        <v>473</v>
      </c>
      <c r="AC42" s="195">
        <v>1147</v>
      </c>
      <c r="AD42" s="107">
        <f t="shared" si="0"/>
        <v>25.1</v>
      </c>
      <c r="AE42" s="107">
        <f t="shared" si="1"/>
        <v>1062.7571428571428</v>
      </c>
      <c r="AF42" s="121">
        <f t="shared" si="2"/>
        <v>25.712619047619047</v>
      </c>
      <c r="AG42" s="122">
        <f t="shared" si="3"/>
        <v>25</v>
      </c>
      <c r="AH42" s="121">
        <f t="shared" si="4"/>
        <v>25.427571428571429</v>
      </c>
      <c r="AI42" s="25"/>
      <c r="AJ42" s="25" t="s">
        <v>2</v>
      </c>
      <c r="AK42" s="25">
        <v>50</v>
      </c>
      <c r="AL42" s="25">
        <v>15</v>
      </c>
      <c r="AN42" s="24" t="s">
        <v>511</v>
      </c>
    </row>
    <row r="43" spans="1:40" s="24" customFormat="1" ht="12.95" customHeight="1">
      <c r="A43" s="196">
        <v>350</v>
      </c>
      <c r="B43" s="190">
        <v>42814</v>
      </c>
      <c r="C43" s="191" t="s">
        <v>866</v>
      </c>
      <c r="D43" s="191"/>
      <c r="E43" s="191"/>
      <c r="F43" s="191"/>
      <c r="G43" s="192" t="s">
        <v>281</v>
      </c>
      <c r="H43" s="192" t="s">
        <v>867</v>
      </c>
      <c r="I43" s="193">
        <v>500</v>
      </c>
      <c r="J43" s="190">
        <v>42819</v>
      </c>
      <c r="K43" s="192" t="s">
        <v>283</v>
      </c>
      <c r="L43" s="192" t="s">
        <v>64</v>
      </c>
      <c r="M43" s="192" t="s">
        <v>64</v>
      </c>
      <c r="N43" s="192" t="s">
        <v>868</v>
      </c>
      <c r="O43" s="192"/>
      <c r="P43" s="25"/>
      <c r="Q43" s="194"/>
      <c r="R43" s="194"/>
      <c r="S43" s="190">
        <v>42816</v>
      </c>
      <c r="T43" s="193">
        <v>505</v>
      </c>
      <c r="U43" s="193"/>
      <c r="V43" s="193"/>
      <c r="W43" s="193"/>
      <c r="X43" s="193"/>
      <c r="Y43" s="193"/>
      <c r="Z43" s="191" t="s">
        <v>12</v>
      </c>
      <c r="AA43" s="192" t="s">
        <v>285</v>
      </c>
      <c r="AB43" s="195">
        <v>504</v>
      </c>
      <c r="AC43" s="195">
        <v>1175</v>
      </c>
      <c r="AD43" s="107">
        <f t="shared" si="0"/>
        <v>25.1</v>
      </c>
      <c r="AE43" s="107">
        <f t="shared" si="1"/>
        <v>1087.8571428571427</v>
      </c>
      <c r="AF43" s="121">
        <f t="shared" si="2"/>
        <v>26.130952380952376</v>
      </c>
      <c r="AG43" s="122">
        <f t="shared" si="3"/>
        <v>26</v>
      </c>
      <c r="AH43" s="121">
        <f t="shared" si="4"/>
        <v>26.078571428571426</v>
      </c>
      <c r="AI43" s="25"/>
      <c r="AJ43" s="25" t="s">
        <v>2</v>
      </c>
      <c r="AK43" s="25">
        <v>50</v>
      </c>
      <c r="AL43" s="25">
        <v>15</v>
      </c>
      <c r="AN43" s="24" t="s">
        <v>511</v>
      </c>
    </row>
    <row r="44" spans="1:40" s="24" customFormat="1" ht="12.95" customHeight="1">
      <c r="A44" s="196">
        <v>360</v>
      </c>
      <c r="B44" s="190">
        <v>42814</v>
      </c>
      <c r="C44" s="191" t="s">
        <v>869</v>
      </c>
      <c r="D44" s="191"/>
      <c r="E44" s="191"/>
      <c r="F44" s="191"/>
      <c r="G44" s="192" t="s">
        <v>281</v>
      </c>
      <c r="H44" s="192" t="s">
        <v>870</v>
      </c>
      <c r="I44" s="193">
        <v>500</v>
      </c>
      <c r="J44" s="190">
        <v>42819</v>
      </c>
      <c r="K44" s="192" t="s">
        <v>871</v>
      </c>
      <c r="L44" s="192" t="s">
        <v>64</v>
      </c>
      <c r="M44" s="192" t="s">
        <v>64</v>
      </c>
      <c r="N44" s="192" t="s">
        <v>872</v>
      </c>
      <c r="O44" s="192"/>
      <c r="P44" s="25"/>
      <c r="Q44" s="194"/>
      <c r="R44" s="194"/>
      <c r="S44" s="190">
        <v>42816</v>
      </c>
      <c r="T44" s="193">
        <v>505</v>
      </c>
      <c r="U44" s="193"/>
      <c r="V44" s="193"/>
      <c r="W44" s="193"/>
      <c r="X44" s="193"/>
      <c r="Y44" s="193"/>
      <c r="Z44" s="191" t="s">
        <v>12</v>
      </c>
      <c r="AA44" s="192" t="s">
        <v>285</v>
      </c>
      <c r="AB44" s="195">
        <v>514</v>
      </c>
      <c r="AC44" s="195">
        <v>1295</v>
      </c>
      <c r="AD44" s="107">
        <f t="shared" si="0"/>
        <v>25.1</v>
      </c>
      <c r="AE44" s="107">
        <f t="shared" si="1"/>
        <v>1112.9571428571426</v>
      </c>
      <c r="AF44" s="121">
        <f t="shared" si="2"/>
        <v>26.549285714285709</v>
      </c>
      <c r="AG44" s="122">
        <f t="shared" si="3"/>
        <v>26</v>
      </c>
      <c r="AH44" s="121">
        <f t="shared" si="4"/>
        <v>26.329571428571427</v>
      </c>
      <c r="AI44" s="25"/>
      <c r="AJ44" s="25" t="s">
        <v>2</v>
      </c>
      <c r="AK44" s="25">
        <v>50</v>
      </c>
      <c r="AL44" s="25">
        <v>15</v>
      </c>
      <c r="AN44" s="24" t="s">
        <v>511</v>
      </c>
    </row>
    <row r="45" spans="1:40" s="24" customFormat="1" ht="12.95" customHeight="1">
      <c r="A45" s="196">
        <v>370</v>
      </c>
      <c r="B45" s="190">
        <v>42814</v>
      </c>
      <c r="C45" s="191" t="s">
        <v>859</v>
      </c>
      <c r="D45" s="191"/>
      <c r="E45" s="191"/>
      <c r="F45" s="191"/>
      <c r="G45" s="192" t="s">
        <v>281</v>
      </c>
      <c r="H45" s="192" t="s">
        <v>291</v>
      </c>
      <c r="I45" s="193">
        <v>500</v>
      </c>
      <c r="J45" s="190">
        <v>42819</v>
      </c>
      <c r="K45" s="192" t="s">
        <v>10</v>
      </c>
      <c r="L45" s="192" t="s">
        <v>64</v>
      </c>
      <c r="M45" s="192" t="s">
        <v>64</v>
      </c>
      <c r="N45" s="192" t="s">
        <v>292</v>
      </c>
      <c r="O45" s="192"/>
      <c r="P45" s="25"/>
      <c r="Q45" s="194"/>
      <c r="R45" s="194"/>
      <c r="S45" s="190">
        <v>42816</v>
      </c>
      <c r="T45" s="193">
        <v>505</v>
      </c>
      <c r="U45" s="193"/>
      <c r="V45" s="193"/>
      <c r="W45" s="193"/>
      <c r="X45" s="193"/>
      <c r="Y45" s="193"/>
      <c r="Z45" s="191" t="s">
        <v>12</v>
      </c>
      <c r="AA45" s="192" t="s">
        <v>285</v>
      </c>
      <c r="AB45" s="195">
        <v>538</v>
      </c>
      <c r="AC45" s="195">
        <v>1077</v>
      </c>
      <c r="AD45" s="107">
        <f t="shared" si="0"/>
        <v>25.1</v>
      </c>
      <c r="AE45" s="107">
        <f t="shared" si="1"/>
        <v>1138.0571428571425</v>
      </c>
      <c r="AF45" s="121">
        <f t="shared" si="2"/>
        <v>26.967619047619042</v>
      </c>
      <c r="AG45" s="122">
        <f t="shared" si="3"/>
        <v>26</v>
      </c>
      <c r="AH45" s="121">
        <f t="shared" si="4"/>
        <v>26.580571428571425</v>
      </c>
      <c r="AI45" s="25"/>
      <c r="AJ45" s="25" t="s">
        <v>2</v>
      </c>
      <c r="AK45" s="25">
        <v>50</v>
      </c>
      <c r="AL45" s="25">
        <v>15</v>
      </c>
      <c r="AN45" s="24" t="s">
        <v>511</v>
      </c>
    </row>
    <row r="46" spans="1:40" s="24" customFormat="1" ht="12.95" customHeight="1">
      <c r="A46" s="196">
        <v>380</v>
      </c>
      <c r="B46" s="166">
        <v>42793</v>
      </c>
      <c r="C46" s="165" t="s">
        <v>311</v>
      </c>
      <c r="D46" s="165"/>
      <c r="E46" s="165"/>
      <c r="F46" s="165"/>
      <c r="G46" s="164" t="s">
        <v>202</v>
      </c>
      <c r="H46" s="164" t="s">
        <v>201</v>
      </c>
      <c r="I46" s="163">
        <v>6000</v>
      </c>
      <c r="J46" s="166">
        <v>42819</v>
      </c>
      <c r="K46" s="164" t="s">
        <v>6</v>
      </c>
      <c r="L46" s="164" t="s">
        <v>64</v>
      </c>
      <c r="M46" s="164" t="s">
        <v>64</v>
      </c>
      <c r="N46" s="164" t="s">
        <v>200</v>
      </c>
      <c r="O46" s="164"/>
      <c r="P46" s="25"/>
      <c r="Q46" s="162"/>
      <c r="R46" s="162"/>
      <c r="S46" s="166">
        <v>42816</v>
      </c>
      <c r="T46" s="163">
        <v>6005</v>
      </c>
      <c r="U46" s="163"/>
      <c r="V46" s="163"/>
      <c r="W46" s="163"/>
      <c r="X46" s="163"/>
      <c r="Y46" s="163"/>
      <c r="Z46" s="165" t="s">
        <v>12</v>
      </c>
      <c r="AA46" s="164" t="s">
        <v>199</v>
      </c>
      <c r="AB46" s="161">
        <v>330</v>
      </c>
      <c r="AC46" s="161">
        <v>1007</v>
      </c>
      <c r="AD46" s="107">
        <f t="shared" si="0"/>
        <v>135.1</v>
      </c>
      <c r="AE46" s="107">
        <f t="shared" si="1"/>
        <v>1273.1571428571424</v>
      </c>
      <c r="AF46" s="121">
        <f t="shared" si="2"/>
        <v>29.219285714285707</v>
      </c>
      <c r="AG46" s="122">
        <f t="shared" si="3"/>
        <v>29</v>
      </c>
      <c r="AH46" s="121">
        <f t="shared" si="4"/>
        <v>29.131571428571423</v>
      </c>
      <c r="AI46" s="25"/>
      <c r="AJ46" s="25" t="s">
        <v>2</v>
      </c>
      <c r="AK46" s="25">
        <v>50</v>
      </c>
      <c r="AL46" s="25">
        <v>15</v>
      </c>
    </row>
    <row r="47" spans="1:40" s="24" customFormat="1" ht="12.95" customHeight="1">
      <c r="A47" s="31" t="s">
        <v>69</v>
      </c>
      <c r="B47" s="27">
        <v>42809</v>
      </c>
      <c r="C47" s="28" t="s">
        <v>644</v>
      </c>
      <c r="D47" s="28"/>
      <c r="E47" s="28"/>
      <c r="F47" s="28"/>
      <c r="G47" s="29" t="s">
        <v>63</v>
      </c>
      <c r="H47" s="29" t="s">
        <v>645</v>
      </c>
      <c r="I47" s="32">
        <v>630</v>
      </c>
      <c r="J47" s="27">
        <v>42819</v>
      </c>
      <c r="K47" s="29" t="s">
        <v>646</v>
      </c>
      <c r="L47" s="29" t="s">
        <v>64</v>
      </c>
      <c r="M47" s="29" t="s">
        <v>64</v>
      </c>
      <c r="N47" s="29" t="s">
        <v>647</v>
      </c>
      <c r="O47" s="29"/>
      <c r="P47" s="25"/>
      <c r="Q47" s="30"/>
      <c r="R47" s="30"/>
      <c r="S47" s="27">
        <v>42814</v>
      </c>
      <c r="T47" s="32">
        <v>640</v>
      </c>
      <c r="U47" s="32"/>
      <c r="V47" s="32"/>
      <c r="W47" s="32"/>
      <c r="X47" s="32"/>
      <c r="Y47" s="32"/>
      <c r="Z47" s="28" t="s">
        <v>11</v>
      </c>
      <c r="AA47" s="29" t="s">
        <v>285</v>
      </c>
      <c r="AB47" s="33">
        <v>357</v>
      </c>
      <c r="AC47" s="33">
        <v>1627</v>
      </c>
      <c r="AD47" s="107">
        <f t="shared" si="0"/>
        <v>27.8</v>
      </c>
      <c r="AE47" s="107">
        <f t="shared" si="1"/>
        <v>1300.9571428571423</v>
      </c>
      <c r="AF47" s="121">
        <f t="shared" si="2"/>
        <v>29.682619047619038</v>
      </c>
      <c r="AG47" s="122">
        <f t="shared" si="3"/>
        <v>29</v>
      </c>
      <c r="AH47" s="121">
        <f t="shared" si="4"/>
        <v>29.409571428571422</v>
      </c>
      <c r="AI47" s="25"/>
      <c r="AJ47" s="13" t="s">
        <v>394</v>
      </c>
      <c r="AK47" s="25">
        <v>50</v>
      </c>
      <c r="AL47" s="25">
        <v>15</v>
      </c>
    </row>
    <row r="48" spans="1:40" s="24" customFormat="1" ht="12.95" customHeight="1">
      <c r="A48" s="196" t="s">
        <v>69</v>
      </c>
      <c r="B48" s="190">
        <v>42811</v>
      </c>
      <c r="C48" s="191" t="s">
        <v>721</v>
      </c>
      <c r="D48" s="191"/>
      <c r="E48" s="191"/>
      <c r="F48" s="191"/>
      <c r="G48" s="192" t="s">
        <v>63</v>
      </c>
      <c r="H48" s="192" t="s">
        <v>722</v>
      </c>
      <c r="I48" s="193">
        <v>600</v>
      </c>
      <c r="J48" s="190">
        <v>42819</v>
      </c>
      <c r="K48" s="192" t="s">
        <v>414</v>
      </c>
      <c r="L48" s="192" t="s">
        <v>221</v>
      </c>
      <c r="M48" s="192" t="s">
        <v>64</v>
      </c>
      <c r="N48" s="192" t="s">
        <v>723</v>
      </c>
      <c r="O48" s="192"/>
      <c r="P48" s="25"/>
      <c r="Q48" s="194"/>
      <c r="R48" s="194"/>
      <c r="S48" s="190">
        <v>42815</v>
      </c>
      <c r="T48" s="193">
        <v>610</v>
      </c>
      <c r="U48" s="193"/>
      <c r="V48" s="193"/>
      <c r="W48" s="193"/>
      <c r="X48" s="193"/>
      <c r="Y48" s="193"/>
      <c r="Z48" s="191" t="s">
        <v>11</v>
      </c>
      <c r="AA48" s="192" t="s">
        <v>285</v>
      </c>
      <c r="AB48" s="195">
        <v>829</v>
      </c>
      <c r="AC48" s="195">
        <v>1687</v>
      </c>
      <c r="AD48" s="107">
        <f t="shared" si="0"/>
        <v>27.2</v>
      </c>
      <c r="AE48" s="107">
        <f t="shared" si="1"/>
        <v>1328.1571428571424</v>
      </c>
      <c r="AF48" s="121">
        <f t="shared" si="2"/>
        <v>30.135952380952371</v>
      </c>
      <c r="AG48" s="122">
        <f t="shared" si="3"/>
        <v>30</v>
      </c>
      <c r="AH48" s="121">
        <f t="shared" si="4"/>
        <v>30.081571428571422</v>
      </c>
      <c r="AI48" s="25"/>
      <c r="AJ48" s="25" t="s">
        <v>394</v>
      </c>
      <c r="AK48" s="25">
        <v>50</v>
      </c>
      <c r="AL48" s="25">
        <v>15</v>
      </c>
    </row>
    <row r="49" spans="1:186" s="24" customFormat="1" ht="12.95" customHeight="1">
      <c r="A49" s="196" t="s">
        <v>69</v>
      </c>
      <c r="B49" s="190">
        <v>42811</v>
      </c>
      <c r="C49" s="191" t="s">
        <v>724</v>
      </c>
      <c r="D49" s="191"/>
      <c r="E49" s="191"/>
      <c r="F49" s="191"/>
      <c r="G49" s="192" t="s">
        <v>63</v>
      </c>
      <c r="H49" s="192" t="s">
        <v>725</v>
      </c>
      <c r="I49" s="193">
        <v>200</v>
      </c>
      <c r="J49" s="190">
        <v>42819</v>
      </c>
      <c r="K49" s="192" t="s">
        <v>414</v>
      </c>
      <c r="L49" s="192" t="s">
        <v>221</v>
      </c>
      <c r="M49" s="192" t="s">
        <v>64</v>
      </c>
      <c r="N49" s="192" t="s">
        <v>726</v>
      </c>
      <c r="O49" s="192"/>
      <c r="P49" s="25"/>
      <c r="Q49" s="194"/>
      <c r="R49" s="194"/>
      <c r="S49" s="190">
        <v>42815</v>
      </c>
      <c r="T49" s="193">
        <v>210</v>
      </c>
      <c r="U49" s="193"/>
      <c r="V49" s="193"/>
      <c r="W49" s="193"/>
      <c r="X49" s="193"/>
      <c r="Y49" s="193"/>
      <c r="Z49" s="191" t="s">
        <v>11</v>
      </c>
      <c r="AA49" s="192" t="s">
        <v>285</v>
      </c>
      <c r="AB49" s="195">
        <v>829</v>
      </c>
      <c r="AC49" s="195">
        <v>1687</v>
      </c>
      <c r="AD49" s="107">
        <f t="shared" si="0"/>
        <v>19.2</v>
      </c>
      <c r="AE49" s="107">
        <f t="shared" si="1"/>
        <v>1347.3571428571424</v>
      </c>
      <c r="AF49" s="121">
        <f t="shared" si="2"/>
        <v>30.455952380952375</v>
      </c>
      <c r="AG49" s="122">
        <f t="shared" si="3"/>
        <v>30</v>
      </c>
      <c r="AH49" s="121">
        <f t="shared" si="4"/>
        <v>30.273571428571426</v>
      </c>
      <c r="AI49" s="25"/>
      <c r="AJ49" s="25" t="s">
        <v>394</v>
      </c>
      <c r="AK49" s="25">
        <v>50</v>
      </c>
      <c r="AL49" s="25">
        <v>15</v>
      </c>
    </row>
    <row r="50" spans="1:186" s="24" customFormat="1" ht="12.95" customHeight="1">
      <c r="A50" s="196" t="s">
        <v>69</v>
      </c>
      <c r="B50" s="190">
        <v>42811</v>
      </c>
      <c r="C50" s="191" t="s">
        <v>700</v>
      </c>
      <c r="D50" s="191"/>
      <c r="E50" s="191"/>
      <c r="F50" s="191"/>
      <c r="G50" s="192" t="s">
        <v>63</v>
      </c>
      <c r="H50" s="192" t="s">
        <v>622</v>
      </c>
      <c r="I50" s="193">
        <v>500</v>
      </c>
      <c r="J50" s="190">
        <v>42819</v>
      </c>
      <c r="K50" s="192" t="s">
        <v>10</v>
      </c>
      <c r="L50" s="192" t="s">
        <v>64</v>
      </c>
      <c r="M50" s="192" t="s">
        <v>64</v>
      </c>
      <c r="N50" s="192" t="s">
        <v>623</v>
      </c>
      <c r="O50" s="192"/>
      <c r="P50" s="25"/>
      <c r="Q50" s="194"/>
      <c r="R50" s="194"/>
      <c r="S50" s="190">
        <v>42816</v>
      </c>
      <c r="T50" s="193">
        <v>1020</v>
      </c>
      <c r="U50" s="193"/>
      <c r="V50" s="193"/>
      <c r="W50" s="193"/>
      <c r="X50" s="193"/>
      <c r="Y50" s="193"/>
      <c r="Z50" s="191" t="s">
        <v>11</v>
      </c>
      <c r="AA50" s="192" t="s">
        <v>81</v>
      </c>
      <c r="AB50" s="195">
        <v>311</v>
      </c>
      <c r="AC50" s="195">
        <v>1370</v>
      </c>
      <c r="AD50" s="107">
        <f t="shared" si="0"/>
        <v>35.4</v>
      </c>
      <c r="AE50" s="107">
        <f t="shared" si="1"/>
        <v>1382.7571428571425</v>
      </c>
      <c r="AF50" s="121">
        <f t="shared" si="2"/>
        <v>31.045952380952375</v>
      </c>
      <c r="AG50" s="122">
        <f t="shared" si="3"/>
        <v>31</v>
      </c>
      <c r="AH50" s="121">
        <f t="shared" si="4"/>
        <v>31.027571428571424</v>
      </c>
      <c r="AI50" s="25"/>
      <c r="AJ50" s="25" t="s">
        <v>65</v>
      </c>
      <c r="AK50" s="25">
        <v>50</v>
      </c>
      <c r="AL50" s="25">
        <v>15</v>
      </c>
    </row>
    <row r="51" spans="1:186" s="24" customFormat="1" ht="12.95" customHeight="1">
      <c r="A51" s="196" t="s">
        <v>69</v>
      </c>
      <c r="B51" s="190">
        <v>42811</v>
      </c>
      <c r="C51" s="191" t="s">
        <v>702</v>
      </c>
      <c r="D51" s="191"/>
      <c r="E51" s="191"/>
      <c r="F51" s="191"/>
      <c r="G51" s="192" t="s">
        <v>63</v>
      </c>
      <c r="H51" s="192" t="s">
        <v>703</v>
      </c>
      <c r="I51" s="193">
        <v>200</v>
      </c>
      <c r="J51" s="190">
        <v>42819</v>
      </c>
      <c r="K51" s="192" t="s">
        <v>94</v>
      </c>
      <c r="L51" s="192" t="s">
        <v>64</v>
      </c>
      <c r="M51" s="192" t="s">
        <v>64</v>
      </c>
      <c r="N51" s="192" t="s">
        <v>629</v>
      </c>
      <c r="O51" s="192"/>
      <c r="P51" s="25"/>
      <c r="Q51" s="194"/>
      <c r="R51" s="194"/>
      <c r="S51" s="190">
        <v>42816</v>
      </c>
      <c r="T51" s="193">
        <v>420</v>
      </c>
      <c r="U51" s="193"/>
      <c r="V51" s="193"/>
      <c r="W51" s="193"/>
      <c r="X51" s="193"/>
      <c r="Y51" s="193"/>
      <c r="Z51" s="191" t="s">
        <v>11</v>
      </c>
      <c r="AA51" s="192" t="s">
        <v>81</v>
      </c>
      <c r="AB51" s="195">
        <v>329</v>
      </c>
      <c r="AC51" s="195">
        <v>1419</v>
      </c>
      <c r="AD51" s="107">
        <f t="shared" si="0"/>
        <v>23.4</v>
      </c>
      <c r="AE51" s="107">
        <f t="shared" si="1"/>
        <v>1406.1571428571426</v>
      </c>
      <c r="AF51" s="121">
        <f t="shared" si="2"/>
        <v>31.435952380952376</v>
      </c>
      <c r="AG51" s="122">
        <f t="shared" si="3"/>
        <v>31</v>
      </c>
      <c r="AH51" s="121">
        <f t="shared" si="4"/>
        <v>31.261571428571425</v>
      </c>
      <c r="AI51" s="25"/>
      <c r="AJ51" s="25" t="s">
        <v>65</v>
      </c>
      <c r="AK51" s="25">
        <v>50</v>
      </c>
      <c r="AL51" s="25">
        <v>15</v>
      </c>
    </row>
    <row r="52" spans="1:186" s="24" customFormat="1" ht="14.1" customHeight="1">
      <c r="A52" s="196" t="s">
        <v>66</v>
      </c>
      <c r="B52" s="190">
        <v>42805</v>
      </c>
      <c r="C52" s="191" t="s">
        <v>518</v>
      </c>
      <c r="D52" s="191"/>
      <c r="E52" s="191"/>
      <c r="F52" s="191"/>
      <c r="G52" s="192" t="s">
        <v>138</v>
      </c>
      <c r="H52" s="192" t="s">
        <v>517</v>
      </c>
      <c r="I52" s="193">
        <v>14</v>
      </c>
      <c r="J52" s="190">
        <v>42816</v>
      </c>
      <c r="K52" s="192" t="s">
        <v>10</v>
      </c>
      <c r="L52" s="192" t="s">
        <v>64</v>
      </c>
      <c r="M52" s="192" t="s">
        <v>64</v>
      </c>
      <c r="N52" s="192" t="s">
        <v>516</v>
      </c>
      <c r="O52" s="192"/>
      <c r="P52" s="25"/>
      <c r="Q52" s="194"/>
      <c r="R52" s="194"/>
      <c r="S52" s="190">
        <v>42818</v>
      </c>
      <c r="T52" s="193">
        <v>24</v>
      </c>
      <c r="U52" s="193"/>
      <c r="V52" s="193"/>
      <c r="W52" s="193"/>
      <c r="X52" s="193"/>
      <c r="Y52" s="193"/>
      <c r="Z52" s="191" t="s">
        <v>12</v>
      </c>
      <c r="AA52" s="192" t="s">
        <v>139</v>
      </c>
      <c r="AB52" s="195">
        <v>392</v>
      </c>
      <c r="AC52" s="195">
        <v>955</v>
      </c>
      <c r="AD52" s="107">
        <f>T52/AK52+AL52</f>
        <v>15.48</v>
      </c>
      <c r="AE52" s="107">
        <f>AD52+'25-3'!AE18</f>
        <v>388.47999999999996</v>
      </c>
      <c r="AF52" s="121">
        <f>(8+(AE52/60))</f>
        <v>14.474666666666666</v>
      </c>
      <c r="AG52" s="122">
        <f>FLOOR(AF52,1)</f>
        <v>14</v>
      </c>
      <c r="AH52" s="121">
        <f>(AG52+((AF52-AG52)*60*0.01))</f>
        <v>14.284799999999999</v>
      </c>
      <c r="AI52" s="25"/>
      <c r="AJ52" s="159" t="s">
        <v>2</v>
      </c>
      <c r="AK52" s="159">
        <v>50</v>
      </c>
      <c r="AL52" s="159">
        <v>15</v>
      </c>
      <c r="AN52" s="24" t="s">
        <v>579</v>
      </c>
    </row>
    <row r="53" spans="1:186" s="9" customFormat="1" ht="12.75" customHeight="1">
      <c r="A53" s="3"/>
      <c r="B53" s="4"/>
      <c r="C53" s="14"/>
      <c r="D53" s="5"/>
      <c r="E53" s="3"/>
      <c r="F53" s="3"/>
      <c r="G53" s="1"/>
      <c r="H53" s="1"/>
      <c r="I53" s="3">
        <f>SUM(I8:I51)</f>
        <v>28850</v>
      </c>
      <c r="J53" s="4"/>
      <c r="K53" s="1"/>
      <c r="L53" s="1"/>
      <c r="M53" s="1"/>
      <c r="N53" s="14"/>
      <c r="O53" s="1"/>
      <c r="P53" s="1"/>
      <c r="Q53" s="1"/>
      <c r="R53" s="1"/>
      <c r="S53" s="4"/>
      <c r="T53" s="3">
        <f>SUM(T8:T51)</f>
        <v>30095</v>
      </c>
      <c r="U53" s="3"/>
      <c r="V53" s="3"/>
      <c r="W53" s="3"/>
      <c r="X53" s="3"/>
      <c r="Y53" s="12"/>
      <c r="Z53" s="3"/>
      <c r="AA53" s="6"/>
      <c r="AB53" s="14"/>
      <c r="AC53" s="7"/>
      <c r="AD53" s="11">
        <f>SUM(AD7:AD51)</f>
        <v>1406.1571428571426</v>
      </c>
      <c r="AE53" s="11"/>
      <c r="AF53" s="126"/>
      <c r="AG53" s="127"/>
      <c r="AH53" s="11">
        <f>AD53/60</f>
        <v>23.435952380952376</v>
      </c>
      <c r="AI53" s="8"/>
      <c r="AJ53" s="23"/>
      <c r="AK53" s="2"/>
      <c r="AL53" s="2"/>
      <c r="GD53" s="10"/>
    </row>
    <row r="54" spans="1:186" ht="12.75" customHeight="1" thickBot="1">
      <c r="A54" s="128" t="s">
        <v>3</v>
      </c>
      <c r="B54" s="129"/>
      <c r="C54" s="129"/>
      <c r="D54" s="130"/>
      <c r="E54" s="130"/>
      <c r="F54" s="131"/>
      <c r="G54" s="129"/>
      <c r="H54" s="132"/>
      <c r="I54" s="132"/>
      <c r="J54" s="133"/>
      <c r="K54" s="133" t="s">
        <v>4</v>
      </c>
      <c r="L54" s="134"/>
      <c r="M54" s="135"/>
      <c r="N54" s="135"/>
      <c r="O54" s="135"/>
      <c r="P54" s="135"/>
      <c r="Q54" s="135"/>
      <c r="R54" s="135"/>
      <c r="S54" s="136"/>
      <c r="T54" s="137"/>
      <c r="U54" s="20"/>
      <c r="V54" s="20"/>
      <c r="W54" s="138"/>
      <c r="X54" s="139"/>
      <c r="Y54" s="140"/>
      <c r="Z54" s="141"/>
      <c r="AA54" s="135"/>
      <c r="AB54" s="135"/>
      <c r="AC54" s="135"/>
      <c r="AD54" s="142"/>
      <c r="AE54" s="143"/>
      <c r="AF54" s="143"/>
      <c r="AG54" s="144"/>
      <c r="AH54" s="145"/>
      <c r="AI54" s="146"/>
      <c r="AJ54" s="147"/>
      <c r="AK54" s="148"/>
      <c r="AL54" s="35"/>
      <c r="AM54" s="22"/>
      <c r="AN54" s="22"/>
      <c r="AO54" s="22"/>
      <c r="AP54" s="22"/>
      <c r="AQ54" s="22"/>
      <c r="AR54" s="22"/>
      <c r="AS54" s="22"/>
      <c r="AT54" s="22"/>
      <c r="AU54" s="22"/>
    </row>
    <row r="55" spans="1:186" s="149" customFormat="1" ht="18" customHeight="1" thickBot="1">
      <c r="A55" s="887" t="s">
        <v>5</v>
      </c>
      <c r="B55" s="888"/>
      <c r="C55" s="888"/>
      <c r="D55" s="888"/>
      <c r="E55" s="888"/>
      <c r="F55" s="888"/>
      <c r="G55" s="888"/>
      <c r="H55" s="888"/>
      <c r="I55" s="888"/>
      <c r="J55" s="888"/>
      <c r="K55" s="888"/>
      <c r="L55" s="888"/>
      <c r="M55" s="888"/>
      <c r="N55" s="888"/>
      <c r="O55" s="888"/>
      <c r="P55" s="888"/>
      <c r="Q55" s="888"/>
      <c r="R55" s="888"/>
      <c r="S55" s="888"/>
      <c r="T55" s="888"/>
      <c r="U55" s="888"/>
      <c r="V55" s="888"/>
      <c r="W55" s="888"/>
      <c r="X55" s="888"/>
      <c r="Y55" s="888"/>
      <c r="Z55" s="888"/>
      <c r="AA55" s="888"/>
      <c r="AB55" s="888"/>
      <c r="AC55" s="888"/>
      <c r="AD55" s="888"/>
      <c r="AE55" s="888"/>
      <c r="AF55" s="888"/>
      <c r="AG55" s="888"/>
      <c r="AH55" s="888"/>
      <c r="AI55" s="888"/>
      <c r="AJ55" s="888"/>
      <c r="AK55" s="888"/>
      <c r="AL55" s="889"/>
    </row>
    <row r="56" spans="1:186" ht="14.25" customHeight="1">
      <c r="A56" s="150"/>
      <c r="H56" s="151"/>
      <c r="I56" s="151"/>
      <c r="J56" s="151"/>
      <c r="K56" s="152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153"/>
      <c r="Z56" s="151"/>
      <c r="AA56" s="154"/>
      <c r="AB56" s="154"/>
      <c r="AC56" s="154"/>
      <c r="AD56" s="155"/>
      <c r="AE56" s="151"/>
      <c r="AF56" s="151"/>
      <c r="AG56" s="151"/>
      <c r="AH56" s="151"/>
      <c r="AI56" s="151"/>
      <c r="AJ56" s="151"/>
    </row>
    <row r="57" spans="1:186" ht="14.25" customHeight="1">
      <c r="T57" s="22"/>
      <c r="U57" s="22"/>
      <c r="V57" s="22"/>
      <c r="W57" s="156"/>
      <c r="X57" s="156"/>
      <c r="Y57" s="157"/>
      <c r="AB57" s="158" t="s">
        <v>160</v>
      </c>
    </row>
    <row r="58" spans="1:186" ht="19.5" customHeight="1">
      <c r="H58" s="58" t="s">
        <v>455</v>
      </c>
      <c r="S58" s="58" t="s">
        <v>457</v>
      </c>
      <c r="Y58" s="15"/>
      <c r="AO58" s="22"/>
      <c r="AP58" s="22"/>
    </row>
    <row r="59" spans="1:186" s="179" customFormat="1" ht="16.5" customHeight="1">
      <c r="H59" s="886"/>
      <c r="I59" s="886"/>
      <c r="S59" s="886" t="s">
        <v>61</v>
      </c>
      <c r="T59" s="886"/>
      <c r="U59" s="886"/>
      <c r="V59" s="886"/>
      <c r="W59" s="886"/>
      <c r="X59" s="886"/>
      <c r="Y59" s="886"/>
      <c r="Z59" s="886"/>
      <c r="AA59" s="180"/>
      <c r="AB59" s="180"/>
      <c r="AC59" s="180"/>
      <c r="AN59" s="181"/>
      <c r="AO59" s="181"/>
    </row>
    <row r="60" spans="1:186" ht="19.5" customHeight="1">
      <c r="A60" s="58"/>
      <c r="B60" s="58"/>
      <c r="H60" s="58" t="s">
        <v>456</v>
      </c>
      <c r="N60" s="58"/>
      <c r="T60" s="58"/>
      <c r="U60" s="58"/>
      <c r="Y60" s="15"/>
      <c r="AO60" s="22"/>
      <c r="AP60" s="22"/>
    </row>
  </sheetData>
  <mergeCells count="10">
    <mergeCell ref="S59:Z59"/>
    <mergeCell ref="A55:AL55"/>
    <mergeCell ref="H59:I59"/>
    <mergeCell ref="A2:AC2"/>
    <mergeCell ref="D4:E5"/>
    <mergeCell ref="G4:G5"/>
    <mergeCell ref="H4:H5"/>
    <mergeCell ref="K4:M4"/>
    <mergeCell ref="P4:R4"/>
    <mergeCell ref="AB4:AC4"/>
  </mergeCells>
  <conditionalFormatting sqref="C53:C57 C61:C65536">
    <cfRule type="duplicateValues" dxfId="2446" priority="313" stopIfTrue="1"/>
  </conditionalFormatting>
  <conditionalFormatting sqref="C53:C57 C1:C7 C61:C65536">
    <cfRule type="duplicateValues" dxfId="2445" priority="314" stopIfTrue="1"/>
  </conditionalFormatting>
  <conditionalFormatting sqref="C53:C57 C1:C7 C61:C65536">
    <cfRule type="duplicateValues" dxfId="2444" priority="315" stopIfTrue="1"/>
    <cfRule type="duplicateValues" dxfId="2443" priority="316" stopIfTrue="1"/>
  </conditionalFormatting>
  <conditionalFormatting sqref="C58:C60">
    <cfRule type="duplicateValues" dxfId="2442" priority="217" stopIfTrue="1"/>
    <cfRule type="duplicateValues" dxfId="2441" priority="218" stopIfTrue="1"/>
  </conditionalFormatting>
  <conditionalFormatting sqref="C58:C60">
    <cfRule type="duplicateValues" dxfId="2440" priority="219" stopIfTrue="1"/>
  </conditionalFormatting>
  <conditionalFormatting sqref="C58:C60">
    <cfRule type="duplicateValues" dxfId="2439" priority="220" stopIfTrue="1"/>
  </conditionalFormatting>
  <conditionalFormatting sqref="C58:C60">
    <cfRule type="duplicateValues" dxfId="2438" priority="221" stopIfTrue="1"/>
    <cfRule type="duplicateValues" dxfId="2437" priority="222" stopIfTrue="1"/>
  </conditionalFormatting>
  <conditionalFormatting sqref="C14">
    <cfRule type="duplicateValues" dxfId="2436" priority="205" stopIfTrue="1"/>
  </conditionalFormatting>
  <conditionalFormatting sqref="C14">
    <cfRule type="duplicateValues" dxfId="2435" priority="206" stopIfTrue="1"/>
    <cfRule type="duplicateValues" dxfId="2434" priority="207" stopIfTrue="1"/>
  </conditionalFormatting>
  <conditionalFormatting sqref="AJ14">
    <cfRule type="duplicateValues" dxfId="2433" priority="202" stopIfTrue="1"/>
  </conditionalFormatting>
  <conditionalFormatting sqref="AJ14">
    <cfRule type="duplicateValues" dxfId="2432" priority="203" stopIfTrue="1"/>
    <cfRule type="duplicateValues" dxfId="2431" priority="204" stopIfTrue="1"/>
  </conditionalFormatting>
  <conditionalFormatting sqref="BR27:BS28 CA27:CA28 BI27:BL28 AZ27:BC28 AI27:AT28 C27:AC28">
    <cfRule type="duplicateValues" dxfId="2430" priority="139" stopIfTrue="1"/>
  </conditionalFormatting>
  <conditionalFormatting sqref="BR27:BS28 CA27:CA28 BI27:BL28 AZ27:BC28 AI27:AT28 C27:AC28">
    <cfRule type="duplicateValues" dxfId="2429" priority="140" stopIfTrue="1"/>
    <cfRule type="duplicateValues" dxfId="2428" priority="141" stopIfTrue="1"/>
  </conditionalFormatting>
  <conditionalFormatting sqref="CB27:CB28">
    <cfRule type="duplicateValues" dxfId="2427" priority="142" stopIfTrue="1"/>
  </conditionalFormatting>
  <conditionalFormatting sqref="CB27:CB28">
    <cfRule type="duplicateValues" dxfId="2426" priority="143" stopIfTrue="1"/>
    <cfRule type="duplicateValues" dxfId="2425" priority="144" stopIfTrue="1"/>
  </conditionalFormatting>
  <conditionalFormatting sqref="AP36:AS36 C36:AC36 AI36:AL36 AY36:BB36 BQ36 BH36:BI36">
    <cfRule type="duplicateValues" dxfId="2424" priority="112" stopIfTrue="1"/>
  </conditionalFormatting>
  <conditionalFormatting sqref="AP36:AS36 C36:AC36 AI36:AL36 AY36:BB36 BQ36 BH36:BI36">
    <cfRule type="duplicateValues" dxfId="2423" priority="113" stopIfTrue="1"/>
    <cfRule type="duplicateValues" dxfId="2422" priority="114" stopIfTrue="1"/>
  </conditionalFormatting>
  <conditionalFormatting sqref="BR36">
    <cfRule type="duplicateValues" dxfId="2421" priority="115" stopIfTrue="1"/>
  </conditionalFormatting>
  <conditionalFormatting sqref="BR36">
    <cfRule type="duplicateValues" dxfId="2420" priority="116" stopIfTrue="1"/>
    <cfRule type="duplicateValues" dxfId="2419" priority="117" stopIfTrue="1"/>
  </conditionalFormatting>
  <conditionalFormatting sqref="BH47:BI47 AI47:AL47 C47:AC47 BQ47 AP47:AS47 AY47:BB47">
    <cfRule type="duplicateValues" dxfId="2418" priority="106" stopIfTrue="1"/>
  </conditionalFormatting>
  <conditionalFormatting sqref="BH47:BI47 AI47:AL47 C47:AC47 BQ47 AP47:AS47 AY47:BB47">
    <cfRule type="duplicateValues" dxfId="2417" priority="107" stopIfTrue="1"/>
    <cfRule type="duplicateValues" dxfId="2416" priority="108" stopIfTrue="1"/>
  </conditionalFormatting>
  <conditionalFormatting sqref="BR47">
    <cfRule type="duplicateValues" dxfId="2415" priority="109" stopIfTrue="1"/>
  </conditionalFormatting>
  <conditionalFormatting sqref="BR47">
    <cfRule type="duplicateValues" dxfId="2414" priority="110" stopIfTrue="1"/>
    <cfRule type="duplicateValues" dxfId="2413" priority="111" stopIfTrue="1"/>
  </conditionalFormatting>
  <conditionalFormatting sqref="BH48:BI49 BQ48:BQ49 AP48:AS49 AY48:BB49 C48:AC49 AI48:AI49 AK48:AL49">
    <cfRule type="duplicateValues" dxfId="2412" priority="100" stopIfTrue="1"/>
  </conditionalFormatting>
  <conditionalFormatting sqref="BH48:BI49 BQ48:BQ49 AP48:AS49 AY48:BB49 C48:AC49 AI48:AI49 AK48:AL49">
    <cfRule type="duplicateValues" dxfId="2411" priority="101" stopIfTrue="1"/>
    <cfRule type="duplicateValues" dxfId="2410" priority="102" stopIfTrue="1"/>
  </conditionalFormatting>
  <conditionalFormatting sqref="BR48:BR49">
    <cfRule type="duplicateValues" dxfId="2409" priority="103" stopIfTrue="1"/>
  </conditionalFormatting>
  <conditionalFormatting sqref="BR48:BR49">
    <cfRule type="duplicateValues" dxfId="2408" priority="104" stopIfTrue="1"/>
    <cfRule type="duplicateValues" dxfId="2407" priority="105" stopIfTrue="1"/>
  </conditionalFormatting>
  <conditionalFormatting sqref="AJ48:AJ49">
    <cfRule type="duplicateValues" dxfId="2406" priority="97" stopIfTrue="1"/>
  </conditionalFormatting>
  <conditionalFormatting sqref="AJ48:AJ49">
    <cfRule type="duplicateValues" dxfId="2405" priority="98" stopIfTrue="1"/>
    <cfRule type="duplicateValues" dxfId="2404" priority="99" stopIfTrue="1"/>
  </conditionalFormatting>
  <conditionalFormatting sqref="AI50:AL51 BH50:BI51 BQ50:BQ51 AP50:AS51 AY50:BB51 C50:AC51">
    <cfRule type="duplicateValues" dxfId="2403" priority="85" stopIfTrue="1"/>
  </conditionalFormatting>
  <conditionalFormatting sqref="AI50:AL51 BH50:BI51 BQ50:BQ51 AP50:AS51 AY50:BB51 C50:AC51">
    <cfRule type="duplicateValues" dxfId="2402" priority="86" stopIfTrue="1"/>
    <cfRule type="duplicateValues" dxfId="2401" priority="87" stopIfTrue="1"/>
  </conditionalFormatting>
  <conditionalFormatting sqref="BR50:BR51">
    <cfRule type="duplicateValues" dxfId="2400" priority="88" stopIfTrue="1"/>
  </conditionalFormatting>
  <conditionalFormatting sqref="BR50:BR51">
    <cfRule type="duplicateValues" dxfId="2399" priority="89" stopIfTrue="1"/>
    <cfRule type="duplicateValues" dxfId="2398" priority="90" stopIfTrue="1"/>
  </conditionalFormatting>
  <conditionalFormatting sqref="AI29:AL29 C29:AC29 BA29:BD29 AR29:AU29 BJ29:BK29 BS29">
    <cfRule type="duplicateValues" dxfId="2397" priority="79" stopIfTrue="1"/>
  </conditionalFormatting>
  <conditionalFormatting sqref="AI29:AL29 C29:AC29 BA29:BD29 AR29:AU29 BJ29:BK29 BS29">
    <cfRule type="duplicateValues" dxfId="2396" priority="80" stopIfTrue="1"/>
    <cfRule type="duplicateValues" dxfId="2395" priority="81" stopIfTrue="1"/>
  </conditionalFormatting>
  <conditionalFormatting sqref="BT29">
    <cfRule type="duplicateValues" dxfId="2394" priority="82" stopIfTrue="1"/>
  </conditionalFormatting>
  <conditionalFormatting sqref="BT29">
    <cfRule type="duplicateValues" dxfId="2393" priority="83" stopIfTrue="1"/>
    <cfRule type="duplicateValues" dxfId="2392" priority="84" stopIfTrue="1"/>
  </conditionalFormatting>
  <conditionalFormatting sqref="BJ31:BK34 BS31:BS34 BA31:BD34 AR31:AU34 C31:AC34 AI31:AL34 AI37:AL45 C37:AC45 AR37:AU45 BA37:BD45 BS37:BS45 BJ37:BK45">
    <cfRule type="duplicateValues" dxfId="2391" priority="64481" stopIfTrue="1"/>
  </conditionalFormatting>
  <conditionalFormatting sqref="BJ31:BK34 BS31:BS34 BA31:BD34 AR31:AU34 C31:AC34 AI31:AL34 AI37:AL45 C37:AC45 AR37:AU45 BA37:BD45 BS37:BS45 BJ37:BK45">
    <cfRule type="duplicateValues" dxfId="2390" priority="64493" stopIfTrue="1"/>
    <cfRule type="duplicateValues" dxfId="2389" priority="64494" stopIfTrue="1"/>
  </conditionalFormatting>
  <conditionalFormatting sqref="BT31:BT34 BT37:BT45">
    <cfRule type="duplicateValues" dxfId="2388" priority="64517" stopIfTrue="1"/>
  </conditionalFormatting>
  <conditionalFormatting sqref="BT31:BT34 BT37:BT45">
    <cfRule type="duplicateValues" dxfId="2387" priority="64519" stopIfTrue="1"/>
    <cfRule type="duplicateValues" dxfId="2386" priority="64520" stopIfTrue="1"/>
  </conditionalFormatting>
  <conditionalFormatting sqref="BH20:BI21 BQ20:BQ21 AP20:AS21 AY20:BB21 C20:AC21 AI20:AL21">
    <cfRule type="duplicateValues" dxfId="2385" priority="67" stopIfTrue="1"/>
  </conditionalFormatting>
  <conditionalFormatting sqref="BH20:BI21 BQ20:BQ21 AP20:AS21 AY20:BB21 C20:AC21 AI20:AL21">
    <cfRule type="duplicateValues" dxfId="2384" priority="68" stopIfTrue="1"/>
    <cfRule type="duplicateValues" dxfId="2383" priority="69" stopIfTrue="1"/>
  </conditionalFormatting>
  <conditionalFormatting sqref="BR20:BR21">
    <cfRule type="duplicateValues" dxfId="2382" priority="70" stopIfTrue="1"/>
  </conditionalFormatting>
  <conditionalFormatting sqref="BR20:BR21">
    <cfRule type="duplicateValues" dxfId="2381" priority="71" stopIfTrue="1"/>
    <cfRule type="duplicateValues" dxfId="2380" priority="72" stopIfTrue="1"/>
  </conditionalFormatting>
  <conditionalFormatting sqref="C24:AC25 AY24:BB25 AP24:AS25 BQ24:BQ25 BH24:BI25 AI24:AL25">
    <cfRule type="duplicateValues" dxfId="2379" priority="55" stopIfTrue="1"/>
  </conditionalFormatting>
  <conditionalFormatting sqref="C24:AC25 AY24:BB25 AP24:AS25 BQ24:BQ25 BH24:BI25 AI24:AL25">
    <cfRule type="duplicateValues" dxfId="2378" priority="56" stopIfTrue="1"/>
    <cfRule type="duplicateValues" dxfId="2377" priority="57" stopIfTrue="1"/>
  </conditionalFormatting>
  <conditionalFormatting sqref="BR24:BR25">
    <cfRule type="duplicateValues" dxfId="2376" priority="58" stopIfTrue="1"/>
  </conditionalFormatting>
  <conditionalFormatting sqref="BR24:BR25">
    <cfRule type="duplicateValues" dxfId="2375" priority="59" stopIfTrue="1"/>
    <cfRule type="duplicateValues" dxfId="2374" priority="60" stopIfTrue="1"/>
  </conditionalFormatting>
  <conditionalFormatting sqref="BH26:BI26 AI26:AL26 BQ26 AP26:AS26 AY26:BB26 C26:AC26">
    <cfRule type="duplicateValues" dxfId="2373" priority="61" stopIfTrue="1"/>
  </conditionalFormatting>
  <conditionalFormatting sqref="BH26:BI26 AI26:AL26 BQ26 AP26:AS26 AY26:BB26 C26:AC26">
    <cfRule type="duplicateValues" dxfId="2372" priority="62" stopIfTrue="1"/>
    <cfRule type="duplicateValues" dxfId="2371" priority="63" stopIfTrue="1"/>
  </conditionalFormatting>
  <conditionalFormatting sqref="BR26">
    <cfRule type="duplicateValues" dxfId="2370" priority="64" stopIfTrue="1"/>
  </conditionalFormatting>
  <conditionalFormatting sqref="BR26">
    <cfRule type="duplicateValues" dxfId="2369" priority="65" stopIfTrue="1"/>
    <cfRule type="duplicateValues" dxfId="2368" priority="66" stopIfTrue="1"/>
  </conditionalFormatting>
  <conditionalFormatting sqref="AJ35:AL35">
    <cfRule type="duplicateValues" dxfId="2367" priority="49" stopIfTrue="1"/>
  </conditionalFormatting>
  <conditionalFormatting sqref="AJ35:AL35">
    <cfRule type="duplicateValues" dxfId="2366" priority="50" stopIfTrue="1"/>
    <cfRule type="duplicateValues" dxfId="2365" priority="51" stopIfTrue="1"/>
  </conditionalFormatting>
  <conditionalFormatting sqref="C35:L35">
    <cfRule type="duplicateValues" dxfId="2364" priority="52" stopIfTrue="1"/>
  </conditionalFormatting>
  <conditionalFormatting sqref="C35:L35">
    <cfRule type="duplicateValues" dxfId="2363" priority="53" stopIfTrue="1"/>
    <cfRule type="duplicateValues" dxfId="2362" priority="54" stopIfTrue="1"/>
  </conditionalFormatting>
  <conditionalFormatting sqref="AI22:AL23 AI30:AL30 AP22:AS23 AP30:AS30 C22:AC23 C30:AC30 AY22:BB23 AY30:BB30 BQ22:BQ23 BQ30 BH22:BI23 BH30:BI30">
    <cfRule type="duplicateValues" dxfId="2361" priority="43" stopIfTrue="1"/>
  </conditionalFormatting>
  <conditionalFormatting sqref="AI22:AL23 AI30:AL30 AP22:AS23 AP30:AS30 C22:AC23 C30:AC30 AY22:BB23 AY30:BB30 BQ22:BQ23 BQ30 BH22:BI23 BH30:BI30">
    <cfRule type="duplicateValues" dxfId="2360" priority="44" stopIfTrue="1"/>
    <cfRule type="duplicateValues" dxfId="2359" priority="45" stopIfTrue="1"/>
  </conditionalFormatting>
  <conditionalFormatting sqref="BR22:BR23 BR30">
    <cfRule type="duplicateValues" dxfId="2358" priority="46" stopIfTrue="1"/>
  </conditionalFormatting>
  <conditionalFormatting sqref="BR22:BR23 BR30">
    <cfRule type="duplicateValues" dxfId="2357" priority="47" stopIfTrue="1"/>
    <cfRule type="duplicateValues" dxfId="2356" priority="48" stopIfTrue="1"/>
  </conditionalFormatting>
  <conditionalFormatting sqref="AR46:AU46 BJ46 BA46:BB46 C46:AC46 AI46:AL46">
    <cfRule type="duplicateValues" dxfId="2355" priority="37" stopIfTrue="1"/>
  </conditionalFormatting>
  <conditionalFormatting sqref="AR46:AU46 BJ46 BA46:BB46 C46:AC46 AI46:AL46">
    <cfRule type="duplicateValues" dxfId="2354" priority="38" stopIfTrue="1"/>
    <cfRule type="duplicateValues" dxfId="2353" priority="39" stopIfTrue="1"/>
  </conditionalFormatting>
  <conditionalFormatting sqref="BK46">
    <cfRule type="duplicateValues" dxfId="2352" priority="40" stopIfTrue="1"/>
  </conditionalFormatting>
  <conditionalFormatting sqref="BK46">
    <cfRule type="duplicateValues" dxfId="2351" priority="41" stopIfTrue="1"/>
    <cfRule type="duplicateValues" dxfId="2350" priority="42" stopIfTrue="1"/>
  </conditionalFormatting>
  <conditionalFormatting sqref="AP8:AS8 BH8 AY8:AZ8 C8:AC8 AI8:AL8">
    <cfRule type="duplicateValues" dxfId="2349" priority="25" stopIfTrue="1"/>
  </conditionalFormatting>
  <conditionalFormatting sqref="AP8:AS8 BH8 AY8:AZ8 C8:AC8 AI8:AL8">
    <cfRule type="duplicateValues" dxfId="2348" priority="26" stopIfTrue="1"/>
    <cfRule type="duplicateValues" dxfId="2347" priority="27" stopIfTrue="1"/>
  </conditionalFormatting>
  <conditionalFormatting sqref="BI8">
    <cfRule type="duplicateValues" dxfId="2346" priority="28" stopIfTrue="1"/>
  </conditionalFormatting>
  <conditionalFormatting sqref="BI8">
    <cfRule type="duplicateValues" dxfId="2345" priority="29" stopIfTrue="1"/>
    <cfRule type="duplicateValues" dxfId="2344" priority="30" stopIfTrue="1"/>
  </conditionalFormatting>
  <conditionalFormatting sqref="BH16:BI19 BQ16:BQ19 AY16:BB19 AP16:AS19 C16:AC19 AI16:AL19">
    <cfRule type="duplicateValues" dxfId="2343" priority="19" stopIfTrue="1"/>
  </conditionalFormatting>
  <conditionalFormatting sqref="BH16:BI19 BQ16:BQ19 AY16:BB19 AP16:AS19 C16:AC19 AI16:AL19">
    <cfRule type="duplicateValues" dxfId="2342" priority="20" stopIfTrue="1"/>
    <cfRule type="duplicateValues" dxfId="2341" priority="21" stopIfTrue="1"/>
  </conditionalFormatting>
  <conditionalFormatting sqref="BR16:BR19">
    <cfRule type="duplicateValues" dxfId="2340" priority="22" stopIfTrue="1"/>
  </conditionalFormatting>
  <conditionalFormatting sqref="BR16:BR19">
    <cfRule type="duplicateValues" dxfId="2339" priority="23" stopIfTrue="1"/>
    <cfRule type="duplicateValues" dxfId="2338" priority="24" stopIfTrue="1"/>
  </conditionalFormatting>
  <conditionalFormatting sqref="BH9:BI9 AI9:AL9 C9:AC9 BQ9 AP9:AS9 AY9:BB9">
    <cfRule type="duplicateValues" dxfId="2337" priority="13" stopIfTrue="1"/>
  </conditionalFormatting>
  <conditionalFormatting sqref="BH9:BI9 AI9:AL9 C9:AC9 BQ9 AP9:AS9 AY9:BB9">
    <cfRule type="duplicateValues" dxfId="2336" priority="14" stopIfTrue="1"/>
    <cfRule type="duplicateValues" dxfId="2335" priority="15" stopIfTrue="1"/>
  </conditionalFormatting>
  <conditionalFormatting sqref="BR9">
    <cfRule type="duplicateValues" dxfId="2334" priority="16" stopIfTrue="1"/>
  </conditionalFormatting>
  <conditionalFormatting sqref="BR9">
    <cfRule type="duplicateValues" dxfId="2333" priority="17" stopIfTrue="1"/>
    <cfRule type="duplicateValues" dxfId="2332" priority="18" stopIfTrue="1"/>
  </conditionalFormatting>
  <conditionalFormatting sqref="AI10:AL10 BH10:BI10 BQ10 AP10:AS10 AY10:BB10 C10:AC10">
    <cfRule type="duplicateValues" dxfId="2331" priority="31" stopIfTrue="1"/>
  </conditionalFormatting>
  <conditionalFormatting sqref="AI10:AL10 BH10:BI10 BQ10 AP10:AS10 AY10:BB10 C10:AC10">
    <cfRule type="duplicateValues" dxfId="2330" priority="32" stopIfTrue="1"/>
    <cfRule type="duplicateValues" dxfId="2329" priority="33" stopIfTrue="1"/>
  </conditionalFormatting>
  <conditionalFormatting sqref="BR10">
    <cfRule type="duplicateValues" dxfId="2328" priority="34" stopIfTrue="1"/>
  </conditionalFormatting>
  <conditionalFormatting sqref="BR10">
    <cfRule type="duplicateValues" dxfId="2327" priority="35" stopIfTrue="1"/>
    <cfRule type="duplicateValues" dxfId="2326" priority="36" stopIfTrue="1"/>
  </conditionalFormatting>
  <conditionalFormatting sqref="BA11:BD13 AR11:AU13 BS11:BS13 BJ11:BK13 C11:AC13 AI11:AL13 AI15:AL15 C15:AC15 BJ15:BK15 BS15 AR15:AU15 BA15:BD15">
    <cfRule type="duplicateValues" dxfId="2325" priority="7" stopIfTrue="1"/>
  </conditionalFormatting>
  <conditionalFormatting sqref="BA11:BD13 AR11:AU13 BS11:BS13 BJ11:BK13 C11:AC13 AI11:AL13 AI15:AL15 C15:AC15 BJ15:BK15 BS15 AR15:AU15 BA15:BD15">
    <cfRule type="duplicateValues" dxfId="2324" priority="8" stopIfTrue="1"/>
    <cfRule type="duplicateValues" dxfId="2323" priority="9" stopIfTrue="1"/>
  </conditionalFormatting>
  <conditionalFormatting sqref="BT11:BT13 BT15">
    <cfRule type="duplicateValues" dxfId="2322" priority="10" stopIfTrue="1"/>
  </conditionalFormatting>
  <conditionalFormatting sqref="BT11:BT13 BT15">
    <cfRule type="duplicateValues" dxfId="2321" priority="11" stopIfTrue="1"/>
    <cfRule type="duplicateValues" dxfId="2320" priority="12" stopIfTrue="1"/>
  </conditionalFormatting>
  <conditionalFormatting sqref="C52:F52">
    <cfRule type="duplicateValues" dxfId="2319" priority="4" stopIfTrue="1"/>
  </conditionalFormatting>
  <conditionalFormatting sqref="C52:F52">
    <cfRule type="duplicateValues" dxfId="2318" priority="5" stopIfTrue="1"/>
    <cfRule type="duplicateValues" dxfId="2317" priority="6" stopIfTrue="1"/>
  </conditionalFormatting>
  <conditionalFormatting sqref="AJ52:AL52">
    <cfRule type="duplicateValues" dxfId="2316" priority="1" stopIfTrue="1"/>
  </conditionalFormatting>
  <conditionalFormatting sqref="AJ52:AL52">
    <cfRule type="duplicateValues" dxfId="2315" priority="2" stopIfTrue="1"/>
    <cfRule type="duplicateValues" dxfId="2314" priority="3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41"/>
  <sheetViews>
    <sheetView tabSelected="1" zoomScale="110" zoomScaleNormal="110" workbookViewId="0">
      <selection activeCell="E20" sqref="E20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7.28515625" style="388" customWidth="1"/>
    <col min="9" max="9" width="27.140625" style="388" customWidth="1"/>
    <col min="10" max="10" width="5.85546875" style="388" customWidth="1"/>
    <col min="11" max="11" width="6.5703125" style="388" customWidth="1"/>
    <col min="12" max="12" width="17.140625" style="388" customWidth="1"/>
    <col min="13" max="13" width="12.140625" style="388" customWidth="1"/>
    <col min="14" max="14" width="6.7109375" style="388" customWidth="1"/>
    <col min="15" max="15" width="3.42578125" style="388" customWidth="1"/>
    <col min="16" max="16" width="5" style="388" customWidth="1"/>
    <col min="17" max="17" width="6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7109375" style="388" customWidth="1"/>
    <col min="22" max="22" width="11.7109375" style="388" customWidth="1"/>
    <col min="23" max="23" width="3.5703125" style="388" hidden="1" customWidth="1"/>
    <col min="24" max="24" width="4.85546875" style="388" customWidth="1"/>
    <col min="25" max="25" width="18.710937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" style="388" customWidth="1"/>
    <col min="34" max="34" width="6.28515625" style="431" customWidth="1"/>
    <col min="35" max="35" width="4.7109375" style="388" customWidth="1"/>
    <col min="36" max="37" width="4.140625" style="388" customWidth="1"/>
    <col min="38" max="38" width="53" style="388" customWidth="1"/>
    <col min="39" max="16384" width="9.140625" style="388"/>
  </cols>
  <sheetData>
    <row r="1" spans="1:255" ht="6" customHeight="1" thickBot="1"/>
    <row r="2" spans="1:255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255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2632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255" ht="12" customHeight="1" thickTop="1">
      <c r="A4" s="455" t="s">
        <v>37</v>
      </c>
      <c r="B4" s="448"/>
      <c r="C4" s="448" t="s">
        <v>13</v>
      </c>
      <c r="D4" s="345" t="s">
        <v>1238</v>
      </c>
      <c r="E4" s="802" t="s">
        <v>1238</v>
      </c>
      <c r="F4" s="802"/>
      <c r="G4" s="802"/>
      <c r="H4" s="909" t="s">
        <v>15</v>
      </c>
      <c r="I4" s="903" t="s">
        <v>16</v>
      </c>
      <c r="J4" s="346" t="s">
        <v>17</v>
      </c>
      <c r="K4" s="347" t="s">
        <v>18</v>
      </c>
      <c r="L4" s="806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803" t="s">
        <v>51</v>
      </c>
      <c r="AH4" s="351" t="s">
        <v>52</v>
      </c>
    </row>
    <row r="5" spans="1:255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06" t="s">
        <v>30</v>
      </c>
      <c r="P5" s="806" t="s">
        <v>31</v>
      </c>
      <c r="Q5" s="806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07" t="s">
        <v>34</v>
      </c>
      <c r="Z5" s="807" t="s">
        <v>42</v>
      </c>
      <c r="AA5" s="807" t="s">
        <v>43</v>
      </c>
      <c r="AB5" s="350" t="s">
        <v>49</v>
      </c>
      <c r="AC5" s="451"/>
      <c r="AD5" s="451"/>
      <c r="AE5" s="452"/>
      <c r="AF5" s="464"/>
      <c r="AG5" s="804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255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804"/>
      <c r="AH6" s="394"/>
      <c r="AJ6" s="806"/>
      <c r="AK6" s="466"/>
      <c r="AL6" s="904"/>
    </row>
    <row r="7" spans="1:255" s="404" customFormat="1" ht="12" customHeight="1" thickTop="1">
      <c r="A7" s="359"/>
      <c r="B7" s="359"/>
      <c r="C7" s="360"/>
      <c r="D7" s="802"/>
      <c r="E7" s="359"/>
      <c r="F7" s="359"/>
      <c r="G7" s="359"/>
      <c r="H7" s="361"/>
      <c r="I7" s="361"/>
      <c r="J7" s="359"/>
      <c r="K7" s="360"/>
      <c r="L7" s="361" t="s">
        <v>1</v>
      </c>
      <c r="M7" s="802"/>
      <c r="N7" s="361"/>
      <c r="O7" s="802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802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255" s="757" customFormat="1" ht="18" customHeight="1">
      <c r="A8" s="288" t="s">
        <v>69</v>
      </c>
      <c r="B8" s="247">
        <v>43755</v>
      </c>
      <c r="C8" s="330" t="str">
        <f>"*"&amp;D8&amp;"*"</f>
        <v>*PDR1910-0766*</v>
      </c>
      <c r="D8" s="592" t="s">
        <v>2625</v>
      </c>
      <c r="E8" s="246" t="s">
        <v>2626</v>
      </c>
      <c r="F8" s="246"/>
      <c r="G8" s="498" t="s">
        <v>1861</v>
      </c>
      <c r="H8" s="250" t="s">
        <v>1248</v>
      </c>
      <c r="I8" s="248" t="s">
        <v>1860</v>
      </c>
      <c r="J8" s="611">
        <v>1500</v>
      </c>
      <c r="K8" s="247">
        <v>22947</v>
      </c>
      <c r="L8" s="250" t="s">
        <v>1392</v>
      </c>
      <c r="M8" s="250" t="s">
        <v>1859</v>
      </c>
      <c r="N8" s="250" t="s">
        <v>1167</v>
      </c>
      <c r="O8" s="592" t="s">
        <v>1181</v>
      </c>
      <c r="P8" s="592"/>
      <c r="Q8" s="593"/>
      <c r="R8" s="247">
        <v>43761</v>
      </c>
      <c r="S8" s="246">
        <v>1500</v>
      </c>
      <c r="T8" s="246"/>
      <c r="U8" s="246">
        <v>1500</v>
      </c>
      <c r="V8" s="288" t="s">
        <v>1181</v>
      </c>
      <c r="W8" s="249"/>
      <c r="X8" s="503" t="s">
        <v>1496</v>
      </c>
      <c r="Y8" s="500" t="s">
        <v>120</v>
      </c>
      <c r="Z8" s="592">
        <v>854</v>
      </c>
      <c r="AA8" s="251">
        <v>2335</v>
      </c>
      <c r="AB8" s="354">
        <f t="shared" ref="AB8:AB19" si="0">S8/AI8+AJ8</f>
        <v>92.857142857142861</v>
      </c>
      <c r="AC8" s="354">
        <f t="shared" ref="AC8:AC19" si="1">AB8+AC7</f>
        <v>92.857142857142861</v>
      </c>
      <c r="AD8" s="364">
        <f t="shared" ref="AD8:AD19" si="2">(8+(AC8/60))</f>
        <v>9.5476190476190474</v>
      </c>
      <c r="AE8" s="365">
        <f t="shared" ref="AE8:AE19" si="3">FLOOR(AD8,1)</f>
        <v>9</v>
      </c>
      <c r="AF8" s="364">
        <f t="shared" ref="AF8:AF19" si="4">(AE8+((AD8-AE8)*60*0.01))</f>
        <v>9.3285714285714292</v>
      </c>
      <c r="AG8" s="245" t="s">
        <v>1391</v>
      </c>
      <c r="AH8" s="282" t="s">
        <v>65</v>
      </c>
      <c r="AI8" s="281">
        <v>35</v>
      </c>
      <c r="AJ8" s="281">
        <v>50</v>
      </c>
      <c r="AK8" s="281">
        <v>10</v>
      </c>
      <c r="AL8" s="615" t="s">
        <v>1705</v>
      </c>
    </row>
    <row r="9" spans="1:255" s="343" customFormat="1" ht="18" customHeight="1">
      <c r="A9" s="288" t="s">
        <v>69</v>
      </c>
      <c r="B9" s="289">
        <v>43760</v>
      </c>
      <c r="C9" s="330" t="str">
        <f t="shared" ref="C9:C18" si="5">"*"&amp;D9&amp;"*"</f>
        <v>*PDR1910-0866*</v>
      </c>
      <c r="D9" s="289" t="s">
        <v>2766</v>
      </c>
      <c r="E9" s="290" t="s">
        <v>2764</v>
      </c>
      <c r="F9" s="290"/>
      <c r="G9" s="288" t="s">
        <v>1710</v>
      </c>
      <c r="H9" s="502" t="s">
        <v>1248</v>
      </c>
      <c r="I9" s="502" t="s">
        <v>1709</v>
      </c>
      <c r="J9" s="290">
        <v>400</v>
      </c>
      <c r="K9" s="289">
        <v>22947</v>
      </c>
      <c r="L9" s="841" t="s">
        <v>1581</v>
      </c>
      <c r="M9" s="841" t="s">
        <v>1708</v>
      </c>
      <c r="N9" s="292" t="s">
        <v>1167</v>
      </c>
      <c r="O9" s="592" t="s">
        <v>1181</v>
      </c>
      <c r="P9" s="292"/>
      <c r="Q9" s="292"/>
      <c r="R9" s="289">
        <v>43762</v>
      </c>
      <c r="S9" s="290">
        <v>400</v>
      </c>
      <c r="T9" s="292"/>
      <c r="U9" s="288" t="s">
        <v>2850</v>
      </c>
      <c r="V9" s="288" t="s">
        <v>1181</v>
      </c>
      <c r="W9" s="288"/>
      <c r="X9" s="288" t="s">
        <v>1496</v>
      </c>
      <c r="Y9" s="883" t="s">
        <v>120</v>
      </c>
      <c r="Z9" s="288">
        <v>849</v>
      </c>
      <c r="AA9" s="294">
        <v>2415</v>
      </c>
      <c r="AB9" s="354">
        <f t="shared" si="0"/>
        <v>61.428571428571431</v>
      </c>
      <c r="AC9" s="354">
        <f t="shared" si="1"/>
        <v>154.28571428571428</v>
      </c>
      <c r="AD9" s="364">
        <f t="shared" si="2"/>
        <v>10.571428571428571</v>
      </c>
      <c r="AE9" s="365">
        <f t="shared" si="3"/>
        <v>10</v>
      </c>
      <c r="AF9" s="364">
        <f t="shared" si="4"/>
        <v>10.342857142857143</v>
      </c>
      <c r="AG9" s="298" t="s">
        <v>1391</v>
      </c>
      <c r="AH9" s="881" t="s">
        <v>65</v>
      </c>
      <c r="AI9" s="281">
        <v>35</v>
      </c>
      <c r="AJ9" s="281">
        <v>50</v>
      </c>
      <c r="AK9" s="341" t="s">
        <v>1707</v>
      </c>
      <c r="AL9" s="884" t="s">
        <v>1705</v>
      </c>
    </row>
    <row r="10" spans="1:255" s="343" customFormat="1" ht="18" customHeight="1">
      <c r="A10" s="288" t="s">
        <v>69</v>
      </c>
      <c r="B10" s="289">
        <v>43760</v>
      </c>
      <c r="C10" s="330" t="str">
        <f t="shared" si="5"/>
        <v>*PDR1911-0491*</v>
      </c>
      <c r="D10" s="289" t="s">
        <v>2765</v>
      </c>
      <c r="E10" s="290" t="s">
        <v>2764</v>
      </c>
      <c r="F10" s="290"/>
      <c r="G10" s="288" t="s">
        <v>1710</v>
      </c>
      <c r="H10" s="502" t="s">
        <v>1248</v>
      </c>
      <c r="I10" s="502" t="s">
        <v>1709</v>
      </c>
      <c r="J10" s="290">
        <v>400</v>
      </c>
      <c r="K10" s="289">
        <v>22954</v>
      </c>
      <c r="L10" s="841" t="s">
        <v>1581</v>
      </c>
      <c r="M10" s="841" t="s">
        <v>1708</v>
      </c>
      <c r="N10" s="292" t="s">
        <v>1167</v>
      </c>
      <c r="O10" s="592" t="s">
        <v>1181</v>
      </c>
      <c r="P10" s="292"/>
      <c r="Q10" s="292" t="s">
        <v>2855</v>
      </c>
      <c r="R10" s="289">
        <v>43762</v>
      </c>
      <c r="S10" s="290">
        <v>400</v>
      </c>
      <c r="T10" s="292"/>
      <c r="U10" s="288"/>
      <c r="V10" s="916"/>
      <c r="W10" s="288"/>
      <c r="X10" s="288" t="s">
        <v>1496</v>
      </c>
      <c r="Y10" s="883" t="s">
        <v>120</v>
      </c>
      <c r="Z10" s="288">
        <v>849</v>
      </c>
      <c r="AA10" s="294">
        <v>2415</v>
      </c>
      <c r="AB10" s="354">
        <f t="shared" si="0"/>
        <v>61.428571428571431</v>
      </c>
      <c r="AC10" s="354">
        <f t="shared" si="1"/>
        <v>215.71428571428572</v>
      </c>
      <c r="AD10" s="364">
        <f t="shared" si="2"/>
        <v>11.595238095238095</v>
      </c>
      <c r="AE10" s="365">
        <f t="shared" si="3"/>
        <v>11</v>
      </c>
      <c r="AF10" s="364">
        <f t="shared" si="4"/>
        <v>11.357142857142858</v>
      </c>
      <c r="AG10" s="298" t="s">
        <v>1391</v>
      </c>
      <c r="AH10" s="881" t="s">
        <v>65</v>
      </c>
      <c r="AI10" s="281">
        <v>35</v>
      </c>
      <c r="AJ10" s="281">
        <v>50</v>
      </c>
      <c r="AK10" s="341" t="s">
        <v>1707</v>
      </c>
      <c r="AL10" s="884" t="s">
        <v>1705</v>
      </c>
    </row>
    <row r="11" spans="1:255" s="757" customFormat="1" ht="18" customHeight="1">
      <c r="A11" s="288" t="s">
        <v>69</v>
      </c>
      <c r="B11" s="247">
        <v>43761</v>
      </c>
      <c r="C11" s="330" t="str">
        <f t="shared" si="5"/>
        <v>*PDR1910-0883*</v>
      </c>
      <c r="D11" s="592" t="s">
        <v>2805</v>
      </c>
      <c r="E11" s="246" t="s">
        <v>2804</v>
      </c>
      <c r="F11" s="246"/>
      <c r="G11" s="498" t="s">
        <v>2589</v>
      </c>
      <c r="H11" s="250" t="s">
        <v>2102</v>
      </c>
      <c r="I11" s="248" t="s">
        <v>2590</v>
      </c>
      <c r="J11" s="611">
        <v>1000</v>
      </c>
      <c r="K11" s="247">
        <v>22947</v>
      </c>
      <c r="L11" s="250" t="s">
        <v>2104</v>
      </c>
      <c r="M11" s="250" t="s">
        <v>2591</v>
      </c>
      <c r="N11" s="592"/>
      <c r="O11" s="592" t="s">
        <v>1181</v>
      </c>
      <c r="P11" s="592"/>
      <c r="Q11" s="593"/>
      <c r="R11" s="247">
        <v>43762</v>
      </c>
      <c r="S11" s="246">
        <v>1000</v>
      </c>
      <c r="T11" s="246"/>
      <c r="U11" s="246" t="s">
        <v>2851</v>
      </c>
      <c r="V11" s="288" t="s">
        <v>1181</v>
      </c>
      <c r="W11" s="249"/>
      <c r="X11" s="503" t="s">
        <v>1496</v>
      </c>
      <c r="Y11" s="500" t="s">
        <v>2106</v>
      </c>
      <c r="Z11" s="592">
        <v>509</v>
      </c>
      <c r="AA11" s="251">
        <v>1627</v>
      </c>
      <c r="AB11" s="354">
        <f t="shared" si="0"/>
        <v>35</v>
      </c>
      <c r="AC11" s="354">
        <f t="shared" si="1"/>
        <v>250.71428571428572</v>
      </c>
      <c r="AD11" s="364">
        <f t="shared" si="2"/>
        <v>12.178571428571429</v>
      </c>
      <c r="AE11" s="365">
        <f t="shared" si="3"/>
        <v>12</v>
      </c>
      <c r="AF11" s="364">
        <f t="shared" si="4"/>
        <v>12.107142857142858</v>
      </c>
      <c r="AG11" s="245" t="s">
        <v>1243</v>
      </c>
      <c r="AH11" s="282" t="s">
        <v>2</v>
      </c>
      <c r="AI11" s="281">
        <v>50</v>
      </c>
      <c r="AJ11" s="281">
        <v>15</v>
      </c>
      <c r="AK11" s="281">
        <v>10</v>
      </c>
      <c r="AL11" s="281">
        <v>0</v>
      </c>
    </row>
    <row r="12" spans="1:255" s="343" customFormat="1" ht="18" customHeight="1">
      <c r="A12" s="288" t="s">
        <v>69</v>
      </c>
      <c r="B12" s="247">
        <v>43746</v>
      </c>
      <c r="C12" s="330" t="str">
        <f t="shared" si="5"/>
        <v>*PDR1910-0521*</v>
      </c>
      <c r="D12" s="592" t="s">
        <v>2401</v>
      </c>
      <c r="E12" s="246" t="s">
        <v>2400</v>
      </c>
      <c r="F12" s="246"/>
      <c r="G12" s="498" t="s">
        <v>2399</v>
      </c>
      <c r="H12" s="250" t="s">
        <v>1385</v>
      </c>
      <c r="I12" s="248" t="s">
        <v>2398</v>
      </c>
      <c r="J12" s="611">
        <v>250</v>
      </c>
      <c r="K12" s="247">
        <v>22948</v>
      </c>
      <c r="L12" s="250" t="s">
        <v>1247</v>
      </c>
      <c r="M12" s="250" t="s">
        <v>2397</v>
      </c>
      <c r="N12" s="592"/>
      <c r="O12" s="592" t="s">
        <v>1181</v>
      </c>
      <c r="P12" s="592"/>
      <c r="Q12" s="593"/>
      <c r="R12" s="247">
        <v>43762</v>
      </c>
      <c r="S12" s="246">
        <v>252</v>
      </c>
      <c r="T12" s="246"/>
      <c r="U12" s="246" t="s">
        <v>2852</v>
      </c>
      <c r="V12" s="288" t="s">
        <v>1181</v>
      </c>
      <c r="W12" s="249"/>
      <c r="X12" s="503" t="s">
        <v>1496</v>
      </c>
      <c r="Y12" s="500" t="s">
        <v>355</v>
      </c>
      <c r="Z12" s="592">
        <v>840</v>
      </c>
      <c r="AA12" s="251">
        <v>1975</v>
      </c>
      <c r="AB12" s="354">
        <f t="shared" si="0"/>
        <v>20.04</v>
      </c>
      <c r="AC12" s="354">
        <f t="shared" si="1"/>
        <v>270.75428571428574</v>
      </c>
      <c r="AD12" s="364">
        <f t="shared" si="2"/>
        <v>12.51257142857143</v>
      </c>
      <c r="AE12" s="365">
        <f t="shared" si="3"/>
        <v>12</v>
      </c>
      <c r="AF12" s="364">
        <f t="shared" si="4"/>
        <v>12.307542857142858</v>
      </c>
      <c r="AG12" s="245" t="s">
        <v>1243</v>
      </c>
      <c r="AH12" s="282" t="s">
        <v>2</v>
      </c>
      <c r="AI12" s="281">
        <v>50</v>
      </c>
      <c r="AJ12" s="281">
        <v>15</v>
      </c>
      <c r="AK12" s="281">
        <v>10</v>
      </c>
      <c r="AL12" s="281" t="s">
        <v>2396</v>
      </c>
      <c r="AM12" s="757"/>
      <c r="AN12" s="757"/>
      <c r="AO12" s="757"/>
      <c r="AP12" s="757"/>
      <c r="AQ12" s="757"/>
      <c r="AR12" s="757"/>
      <c r="AS12" s="757"/>
      <c r="AT12" s="757"/>
      <c r="AU12" s="757"/>
      <c r="AV12" s="757"/>
      <c r="AW12" s="757"/>
      <c r="AX12" s="757"/>
      <c r="AY12" s="757"/>
      <c r="AZ12" s="757"/>
      <c r="BA12" s="757"/>
      <c r="BB12" s="757"/>
      <c r="BC12" s="757"/>
      <c r="BD12" s="757"/>
      <c r="BE12" s="757"/>
      <c r="BF12" s="757"/>
      <c r="BG12" s="757"/>
      <c r="BH12" s="757"/>
      <c r="BI12" s="757"/>
      <c r="BJ12" s="757"/>
      <c r="BK12" s="757"/>
      <c r="BL12" s="757"/>
      <c r="BM12" s="757"/>
      <c r="BN12" s="757"/>
      <c r="BO12" s="757"/>
      <c r="BP12" s="757"/>
      <c r="BQ12" s="757"/>
      <c r="BR12" s="757"/>
      <c r="BS12" s="757"/>
      <c r="BT12" s="757"/>
      <c r="BU12" s="757"/>
      <c r="BV12" s="757"/>
      <c r="BW12" s="757"/>
      <c r="BX12" s="757"/>
      <c r="BY12" s="757"/>
      <c r="BZ12" s="757"/>
      <c r="CA12" s="757"/>
      <c r="CB12" s="757"/>
      <c r="CC12" s="757"/>
      <c r="CD12" s="757"/>
      <c r="CE12" s="757"/>
      <c r="CF12" s="757"/>
      <c r="CG12" s="757"/>
      <c r="CH12" s="757"/>
      <c r="CI12" s="757"/>
      <c r="CJ12" s="757"/>
      <c r="CK12" s="757"/>
      <c r="CL12" s="757"/>
      <c r="CM12" s="757"/>
      <c r="CN12" s="757"/>
      <c r="CO12" s="757"/>
      <c r="CP12" s="757"/>
      <c r="CQ12" s="757"/>
      <c r="CR12" s="757"/>
      <c r="CS12" s="757"/>
      <c r="CT12" s="757"/>
      <c r="CU12" s="757"/>
      <c r="CV12" s="757"/>
      <c r="CW12" s="757"/>
      <c r="CX12" s="757"/>
      <c r="CY12" s="757"/>
      <c r="CZ12" s="757"/>
      <c r="DA12" s="757"/>
      <c r="DB12" s="757"/>
      <c r="DC12" s="757"/>
      <c r="DD12" s="757"/>
      <c r="DE12" s="757"/>
      <c r="DF12" s="757"/>
      <c r="DG12" s="757"/>
      <c r="DH12" s="757"/>
      <c r="DI12" s="757"/>
      <c r="DJ12" s="757"/>
      <c r="DK12" s="757"/>
      <c r="DL12" s="757"/>
      <c r="DM12" s="757"/>
      <c r="DN12" s="757"/>
      <c r="DO12" s="757"/>
      <c r="DP12" s="757"/>
      <c r="DQ12" s="757"/>
      <c r="DR12" s="757"/>
      <c r="DS12" s="757"/>
      <c r="DT12" s="757"/>
      <c r="DU12" s="757"/>
      <c r="DV12" s="757"/>
      <c r="DW12" s="757"/>
      <c r="DX12" s="757"/>
      <c r="DY12" s="757"/>
      <c r="DZ12" s="757"/>
      <c r="EA12" s="757"/>
      <c r="EB12" s="757"/>
      <c r="EC12" s="757"/>
      <c r="ED12" s="757"/>
      <c r="EE12" s="757"/>
      <c r="EF12" s="757"/>
      <c r="EG12" s="757"/>
      <c r="EH12" s="757"/>
      <c r="EI12" s="757"/>
      <c r="EJ12" s="757"/>
      <c r="EK12" s="757"/>
      <c r="EL12" s="757"/>
      <c r="EM12" s="757"/>
      <c r="EN12" s="757"/>
      <c r="EO12" s="757"/>
      <c r="EP12" s="757"/>
      <c r="EQ12" s="757"/>
      <c r="ER12" s="757"/>
      <c r="ES12" s="757"/>
      <c r="ET12" s="757"/>
      <c r="EU12" s="757"/>
      <c r="EV12" s="757"/>
      <c r="EW12" s="757"/>
      <c r="EX12" s="757"/>
      <c r="EY12" s="757"/>
      <c r="EZ12" s="757"/>
      <c r="FA12" s="757"/>
      <c r="FB12" s="757"/>
      <c r="FC12" s="757"/>
      <c r="FD12" s="757"/>
      <c r="FE12" s="757"/>
      <c r="FF12" s="757"/>
      <c r="FG12" s="757"/>
      <c r="FH12" s="757"/>
      <c r="FI12" s="757"/>
      <c r="FJ12" s="757"/>
      <c r="FK12" s="757"/>
      <c r="FL12" s="757"/>
      <c r="FM12" s="757"/>
      <c r="FN12" s="757"/>
      <c r="FO12" s="757"/>
      <c r="FP12" s="757"/>
      <c r="FQ12" s="757"/>
      <c r="FR12" s="757"/>
      <c r="FS12" s="757"/>
      <c r="FT12" s="757"/>
      <c r="FU12" s="757"/>
      <c r="FV12" s="757"/>
      <c r="FW12" s="757"/>
      <c r="FX12" s="757"/>
      <c r="FY12" s="757"/>
      <c r="FZ12" s="757"/>
      <c r="GA12" s="757"/>
      <c r="GB12" s="757"/>
      <c r="GC12" s="757"/>
      <c r="GD12" s="757"/>
      <c r="GE12" s="757"/>
      <c r="GF12" s="757"/>
      <c r="GG12" s="757"/>
      <c r="GH12" s="757"/>
      <c r="GI12" s="757"/>
      <c r="GJ12" s="757"/>
      <c r="GK12" s="757"/>
      <c r="GL12" s="757"/>
      <c r="GM12" s="757"/>
      <c r="GN12" s="757"/>
      <c r="GO12" s="757"/>
      <c r="GP12" s="757"/>
      <c r="GQ12" s="757"/>
      <c r="GR12" s="757"/>
      <c r="GS12" s="757"/>
      <c r="GT12" s="757"/>
      <c r="GU12" s="757"/>
      <c r="GV12" s="757"/>
      <c r="GW12" s="757"/>
      <c r="GX12" s="757"/>
      <c r="GY12" s="757"/>
      <c r="GZ12" s="757"/>
      <c r="HA12" s="757"/>
      <c r="HB12" s="757"/>
      <c r="HC12" s="757"/>
      <c r="HD12" s="757"/>
      <c r="HE12" s="757"/>
      <c r="HF12" s="757"/>
      <c r="HG12" s="757"/>
      <c r="HH12" s="757"/>
      <c r="HI12" s="757"/>
      <c r="HJ12" s="757"/>
      <c r="HK12" s="757"/>
      <c r="HL12" s="757"/>
      <c r="HM12" s="757"/>
      <c r="HN12" s="757"/>
      <c r="HO12" s="757"/>
      <c r="HP12" s="757"/>
      <c r="HQ12" s="757"/>
      <c r="HR12" s="757"/>
      <c r="HS12" s="757"/>
      <c r="HT12" s="757"/>
      <c r="HU12" s="757"/>
      <c r="HV12" s="757"/>
      <c r="HW12" s="757"/>
      <c r="HX12" s="757"/>
      <c r="HY12" s="757"/>
      <c r="HZ12" s="757"/>
      <c r="IA12" s="757"/>
      <c r="IB12" s="757"/>
      <c r="IC12" s="757"/>
      <c r="ID12" s="757"/>
      <c r="IE12" s="757"/>
      <c r="IF12" s="757"/>
      <c r="IG12" s="757"/>
      <c r="IH12" s="757"/>
      <c r="II12" s="757"/>
      <c r="IJ12" s="757"/>
      <c r="IK12" s="757"/>
      <c r="IL12" s="757"/>
      <c r="IM12" s="757"/>
      <c r="IN12" s="757"/>
      <c r="IO12" s="757"/>
      <c r="IP12" s="757"/>
      <c r="IQ12" s="757"/>
      <c r="IR12" s="757"/>
      <c r="IS12" s="757"/>
      <c r="IT12" s="757"/>
      <c r="IU12" s="757"/>
    </row>
    <row r="13" spans="1:255" s="757" customFormat="1" ht="18" customHeight="1">
      <c r="A13" s="288" t="s">
        <v>69</v>
      </c>
      <c r="B13" s="247">
        <v>43761</v>
      </c>
      <c r="C13" s="330" t="str">
        <f t="shared" si="5"/>
        <v>*PDR1910-0892*</v>
      </c>
      <c r="D13" s="592" t="s">
        <v>2803</v>
      </c>
      <c r="E13" s="246" t="s">
        <v>2802</v>
      </c>
      <c r="F13" s="246"/>
      <c r="G13" s="498" t="s">
        <v>1767</v>
      </c>
      <c r="H13" s="250" t="s">
        <v>1241</v>
      </c>
      <c r="I13" s="248" t="s">
        <v>1954</v>
      </c>
      <c r="J13" s="611">
        <v>1000</v>
      </c>
      <c r="K13" s="247">
        <v>22947</v>
      </c>
      <c r="L13" s="250" t="s">
        <v>1258</v>
      </c>
      <c r="M13" s="250" t="s">
        <v>1766</v>
      </c>
      <c r="N13" s="592"/>
      <c r="O13" s="592" t="s">
        <v>1181</v>
      </c>
      <c r="P13" s="592"/>
      <c r="Q13" s="593"/>
      <c r="R13" s="247">
        <v>43762</v>
      </c>
      <c r="S13" s="246">
        <v>1000</v>
      </c>
      <c r="T13" s="246"/>
      <c r="U13" s="246">
        <v>992</v>
      </c>
      <c r="V13" s="288" t="s">
        <v>2856</v>
      </c>
      <c r="W13" s="249"/>
      <c r="X13" s="503" t="s">
        <v>1503</v>
      </c>
      <c r="Y13" s="250" t="s">
        <v>1246</v>
      </c>
      <c r="Z13" s="592">
        <v>346</v>
      </c>
      <c r="AA13" s="251">
        <v>1539</v>
      </c>
      <c r="AB13" s="354">
        <f t="shared" si="0"/>
        <v>35</v>
      </c>
      <c r="AC13" s="354">
        <f t="shared" si="1"/>
        <v>305.75428571428574</v>
      </c>
      <c r="AD13" s="364">
        <f t="shared" si="2"/>
        <v>13.095904761904762</v>
      </c>
      <c r="AE13" s="365">
        <f t="shared" si="3"/>
        <v>13</v>
      </c>
      <c r="AF13" s="364">
        <f t="shared" si="4"/>
        <v>13.057542857142858</v>
      </c>
      <c r="AG13" s="245" t="s">
        <v>1243</v>
      </c>
      <c r="AH13" s="282" t="s">
        <v>2</v>
      </c>
      <c r="AI13" s="281">
        <v>50</v>
      </c>
      <c r="AJ13" s="281">
        <v>15</v>
      </c>
      <c r="AK13" s="281">
        <v>20</v>
      </c>
      <c r="AL13" s="281">
        <v>0</v>
      </c>
    </row>
    <row r="14" spans="1:255" s="343" customFormat="1" ht="18" customHeight="1">
      <c r="A14" s="288" t="s">
        <v>69</v>
      </c>
      <c r="B14" s="247">
        <v>43729</v>
      </c>
      <c r="C14" s="330" t="str">
        <f t="shared" si="5"/>
        <v>*PDR1910-0175*</v>
      </c>
      <c r="D14" s="592" t="s">
        <v>1965</v>
      </c>
      <c r="E14" s="246" t="s">
        <v>1948</v>
      </c>
      <c r="F14" s="246"/>
      <c r="G14" s="498" t="s">
        <v>1419</v>
      </c>
      <c r="H14" s="250" t="s">
        <v>1241</v>
      </c>
      <c r="I14" s="248" t="s">
        <v>1420</v>
      </c>
      <c r="J14" s="611">
        <v>800</v>
      </c>
      <c r="K14" s="247">
        <v>22947</v>
      </c>
      <c r="L14" s="250" t="s">
        <v>1258</v>
      </c>
      <c r="M14" s="250" t="s">
        <v>1421</v>
      </c>
      <c r="N14" s="592" t="s">
        <v>1152</v>
      </c>
      <c r="O14" s="592" t="s">
        <v>1181</v>
      </c>
      <c r="P14" s="248"/>
      <c r="Q14" s="248"/>
      <c r="R14" s="247">
        <v>43762</v>
      </c>
      <c r="S14" s="246">
        <v>1600</v>
      </c>
      <c r="T14" s="246"/>
      <c r="U14" s="246" t="s">
        <v>2853</v>
      </c>
      <c r="V14" s="288" t="s">
        <v>1181</v>
      </c>
      <c r="W14" s="249"/>
      <c r="X14" s="503" t="s">
        <v>1503</v>
      </c>
      <c r="Y14" s="250" t="s">
        <v>1246</v>
      </c>
      <c r="Z14" s="592">
        <v>346</v>
      </c>
      <c r="AA14" s="251">
        <v>1399</v>
      </c>
      <c r="AB14" s="354">
        <f t="shared" si="0"/>
        <v>47</v>
      </c>
      <c r="AC14" s="354">
        <f t="shared" si="1"/>
        <v>352.75428571428574</v>
      </c>
      <c r="AD14" s="364">
        <f t="shared" si="2"/>
        <v>13.879238095238096</v>
      </c>
      <c r="AE14" s="365">
        <f t="shared" si="3"/>
        <v>13</v>
      </c>
      <c r="AF14" s="364">
        <f t="shared" si="4"/>
        <v>13.527542857142857</v>
      </c>
      <c r="AG14" s="245" t="s">
        <v>1391</v>
      </c>
      <c r="AH14" s="282" t="s">
        <v>1153</v>
      </c>
      <c r="AI14" s="281">
        <v>50</v>
      </c>
      <c r="AJ14" s="281">
        <v>15</v>
      </c>
      <c r="AK14" s="281">
        <v>20</v>
      </c>
      <c r="AL14" s="281">
        <v>0</v>
      </c>
      <c r="AM14" s="757"/>
      <c r="AN14" s="757"/>
      <c r="AO14" s="757"/>
      <c r="AP14" s="757"/>
      <c r="AQ14" s="757"/>
      <c r="AR14" s="757"/>
      <c r="AS14" s="757"/>
      <c r="AT14" s="757"/>
      <c r="AU14" s="757"/>
      <c r="AV14" s="757"/>
      <c r="AW14" s="757"/>
      <c r="AX14" s="757"/>
      <c r="AY14" s="757"/>
      <c r="AZ14" s="757"/>
      <c r="BA14" s="757"/>
      <c r="BB14" s="757"/>
      <c r="BC14" s="757"/>
      <c r="BD14" s="757"/>
      <c r="BE14" s="757"/>
      <c r="BF14" s="757"/>
      <c r="BG14" s="757"/>
      <c r="BH14" s="757"/>
      <c r="BI14" s="757"/>
      <c r="BJ14" s="757"/>
      <c r="BK14" s="757"/>
      <c r="BL14" s="757"/>
      <c r="BM14" s="757"/>
      <c r="BN14" s="757"/>
      <c r="BO14" s="757"/>
      <c r="BP14" s="757"/>
      <c r="BQ14" s="757"/>
      <c r="BR14" s="757"/>
      <c r="BS14" s="757"/>
      <c r="BT14" s="757"/>
      <c r="BU14" s="757"/>
      <c r="BV14" s="757"/>
      <c r="BW14" s="757"/>
      <c r="BX14" s="757"/>
      <c r="BY14" s="757"/>
      <c r="BZ14" s="757"/>
      <c r="CA14" s="757"/>
      <c r="CB14" s="757"/>
      <c r="CC14" s="757"/>
      <c r="CD14" s="757"/>
      <c r="CE14" s="757"/>
      <c r="CF14" s="757"/>
      <c r="CG14" s="757"/>
      <c r="CH14" s="757"/>
      <c r="CI14" s="757"/>
      <c r="CJ14" s="757"/>
      <c r="CK14" s="757"/>
      <c r="CL14" s="757"/>
      <c r="CM14" s="757"/>
      <c r="CN14" s="757"/>
      <c r="CO14" s="757"/>
      <c r="CP14" s="757"/>
      <c r="CQ14" s="757"/>
      <c r="CR14" s="757"/>
      <c r="CS14" s="757"/>
      <c r="CT14" s="757"/>
      <c r="CU14" s="757"/>
      <c r="CV14" s="757"/>
      <c r="CW14" s="757"/>
      <c r="CX14" s="757"/>
      <c r="CY14" s="757"/>
      <c r="CZ14" s="757"/>
      <c r="DA14" s="757"/>
      <c r="DB14" s="757"/>
      <c r="DC14" s="757"/>
      <c r="DD14" s="757"/>
      <c r="DE14" s="757"/>
      <c r="DF14" s="757"/>
      <c r="DG14" s="757"/>
      <c r="DH14" s="757"/>
      <c r="DI14" s="757"/>
      <c r="DJ14" s="757"/>
      <c r="DK14" s="757"/>
      <c r="DL14" s="757"/>
      <c r="DM14" s="757"/>
      <c r="DN14" s="757"/>
      <c r="DO14" s="757"/>
      <c r="DP14" s="757"/>
      <c r="DQ14" s="757"/>
      <c r="DR14" s="757"/>
      <c r="DS14" s="757"/>
      <c r="DT14" s="757"/>
      <c r="DU14" s="757"/>
      <c r="DV14" s="757"/>
      <c r="DW14" s="757"/>
      <c r="DX14" s="757"/>
      <c r="DY14" s="757"/>
      <c r="DZ14" s="757"/>
      <c r="EA14" s="757"/>
      <c r="EB14" s="757"/>
      <c r="EC14" s="757"/>
      <c r="ED14" s="757"/>
      <c r="EE14" s="757"/>
      <c r="EF14" s="757"/>
      <c r="EG14" s="757"/>
      <c r="EH14" s="757"/>
      <c r="EI14" s="757"/>
      <c r="EJ14" s="757"/>
      <c r="EK14" s="757"/>
      <c r="EL14" s="757"/>
      <c r="EM14" s="757"/>
      <c r="EN14" s="757"/>
      <c r="EO14" s="757"/>
      <c r="EP14" s="757"/>
      <c r="EQ14" s="757"/>
      <c r="ER14" s="757"/>
      <c r="ES14" s="757"/>
      <c r="ET14" s="757"/>
      <c r="EU14" s="757"/>
      <c r="EV14" s="757"/>
      <c r="EW14" s="757"/>
      <c r="EX14" s="757"/>
      <c r="EY14" s="757"/>
      <c r="EZ14" s="757"/>
      <c r="FA14" s="757"/>
      <c r="FB14" s="757"/>
      <c r="FC14" s="757"/>
      <c r="FD14" s="757"/>
      <c r="FE14" s="757"/>
      <c r="FF14" s="757"/>
      <c r="FG14" s="757"/>
      <c r="FH14" s="757"/>
      <c r="FI14" s="757"/>
      <c r="FJ14" s="757"/>
      <c r="FK14" s="757"/>
      <c r="FL14" s="757"/>
      <c r="FM14" s="757"/>
      <c r="FN14" s="757"/>
      <c r="FO14" s="757"/>
      <c r="FP14" s="757"/>
      <c r="FQ14" s="757"/>
      <c r="FR14" s="757"/>
      <c r="FS14" s="757"/>
      <c r="FT14" s="757"/>
      <c r="FU14" s="757"/>
      <c r="FV14" s="757"/>
      <c r="FW14" s="757"/>
      <c r="FX14" s="757"/>
      <c r="FY14" s="757"/>
      <c r="FZ14" s="757"/>
      <c r="GA14" s="757"/>
      <c r="GB14" s="757"/>
      <c r="GC14" s="757"/>
      <c r="GD14" s="757"/>
      <c r="GE14" s="757"/>
      <c r="GF14" s="757"/>
      <c r="GG14" s="757"/>
      <c r="GH14" s="757"/>
      <c r="GI14" s="757"/>
      <c r="GJ14" s="757"/>
      <c r="GK14" s="757"/>
      <c r="GL14" s="757"/>
      <c r="GM14" s="757"/>
      <c r="GN14" s="757"/>
      <c r="GO14" s="757"/>
      <c r="GP14" s="757"/>
      <c r="GQ14" s="757"/>
      <c r="GR14" s="757"/>
      <c r="GS14" s="757"/>
      <c r="GT14" s="757"/>
      <c r="GU14" s="757"/>
      <c r="GV14" s="757"/>
      <c r="GW14" s="757"/>
      <c r="GX14" s="757"/>
      <c r="GY14" s="757"/>
      <c r="GZ14" s="757"/>
      <c r="HA14" s="757"/>
      <c r="HB14" s="757"/>
      <c r="HC14" s="757"/>
      <c r="HD14" s="757"/>
      <c r="HE14" s="757"/>
      <c r="HF14" s="757"/>
      <c r="HG14" s="757"/>
      <c r="HH14" s="757"/>
      <c r="HI14" s="757"/>
      <c r="HJ14" s="757"/>
      <c r="HK14" s="757"/>
      <c r="HL14" s="757"/>
      <c r="HM14" s="757"/>
      <c r="HN14" s="757"/>
      <c r="HO14" s="757"/>
      <c r="HP14" s="757"/>
      <c r="HQ14" s="757"/>
      <c r="HR14" s="757"/>
      <c r="HS14" s="757"/>
      <c r="HT14" s="757"/>
      <c r="HU14" s="757"/>
      <c r="HV14" s="757"/>
      <c r="HW14" s="757"/>
      <c r="HX14" s="757"/>
      <c r="HY14" s="757"/>
      <c r="HZ14" s="757"/>
      <c r="IA14" s="757"/>
      <c r="IB14" s="757"/>
      <c r="IC14" s="757"/>
      <c r="ID14" s="757"/>
      <c r="IE14" s="757"/>
      <c r="IF14" s="757"/>
      <c r="IG14" s="757"/>
      <c r="IH14" s="757"/>
      <c r="II14" s="757"/>
      <c r="IJ14" s="757"/>
      <c r="IK14" s="757"/>
      <c r="IL14" s="757"/>
      <c r="IM14" s="757"/>
      <c r="IN14" s="757"/>
      <c r="IO14" s="757"/>
      <c r="IP14" s="757"/>
      <c r="IQ14" s="757"/>
      <c r="IR14" s="757"/>
      <c r="IS14" s="757"/>
      <c r="IT14" s="757"/>
      <c r="IU14" s="757"/>
    </row>
    <row r="15" spans="1:255" s="343" customFormat="1" ht="18" customHeight="1">
      <c r="A15" s="288" t="s">
        <v>69</v>
      </c>
      <c r="B15" s="247">
        <v>43729</v>
      </c>
      <c r="C15" s="330" t="str">
        <f t="shared" si="5"/>
        <v>*PDR1910-0176*</v>
      </c>
      <c r="D15" s="592" t="s">
        <v>1966</v>
      </c>
      <c r="E15" s="246" t="s">
        <v>1948</v>
      </c>
      <c r="F15" s="246"/>
      <c r="G15" s="498" t="s">
        <v>1837</v>
      </c>
      <c r="H15" s="250" t="s">
        <v>1241</v>
      </c>
      <c r="I15" s="248" t="s">
        <v>1967</v>
      </c>
      <c r="J15" s="611">
        <v>500</v>
      </c>
      <c r="K15" s="247">
        <v>22947</v>
      </c>
      <c r="L15" s="250" t="s">
        <v>1580</v>
      </c>
      <c r="M15" s="250" t="s">
        <v>1838</v>
      </c>
      <c r="N15" s="592" t="s">
        <v>1152</v>
      </c>
      <c r="O15" s="592" t="s">
        <v>1181</v>
      </c>
      <c r="P15" s="248"/>
      <c r="Q15" s="248"/>
      <c r="R15" s="247">
        <v>43762</v>
      </c>
      <c r="S15" s="246">
        <v>1000</v>
      </c>
      <c r="T15" s="246"/>
      <c r="U15" s="246" t="s">
        <v>2854</v>
      </c>
      <c r="V15" s="288" t="s">
        <v>1181</v>
      </c>
      <c r="W15" s="249"/>
      <c r="X15" s="503" t="s">
        <v>1503</v>
      </c>
      <c r="Y15" s="250" t="s">
        <v>81</v>
      </c>
      <c r="Z15" s="592">
        <v>297</v>
      </c>
      <c r="AA15" s="251">
        <v>1419</v>
      </c>
      <c r="AB15" s="354">
        <f t="shared" si="0"/>
        <v>35</v>
      </c>
      <c r="AC15" s="354">
        <f t="shared" si="1"/>
        <v>387.75428571428574</v>
      </c>
      <c r="AD15" s="364">
        <f t="shared" si="2"/>
        <v>14.46257142857143</v>
      </c>
      <c r="AE15" s="365">
        <f t="shared" si="3"/>
        <v>14</v>
      </c>
      <c r="AF15" s="364">
        <f t="shared" si="4"/>
        <v>14.277542857142858</v>
      </c>
      <c r="AG15" s="245" t="s">
        <v>1391</v>
      </c>
      <c r="AH15" s="282" t="s">
        <v>1153</v>
      </c>
      <c r="AI15" s="281">
        <v>50</v>
      </c>
      <c r="AJ15" s="281">
        <v>15</v>
      </c>
      <c r="AK15" s="281">
        <v>20</v>
      </c>
      <c r="AL15" s="281">
        <v>0</v>
      </c>
      <c r="AM15" s="757"/>
      <c r="AN15" s="757"/>
      <c r="AO15" s="757"/>
      <c r="AP15" s="757"/>
      <c r="AQ15" s="757"/>
      <c r="AR15" s="757"/>
      <c r="AS15" s="757"/>
      <c r="AT15" s="757"/>
      <c r="AU15" s="757"/>
      <c r="AV15" s="757"/>
      <c r="AW15" s="757"/>
      <c r="AX15" s="757"/>
      <c r="AY15" s="757"/>
      <c r="AZ15" s="757"/>
      <c r="BA15" s="757"/>
      <c r="BB15" s="757"/>
      <c r="BC15" s="757"/>
      <c r="BD15" s="757"/>
      <c r="BE15" s="757"/>
      <c r="BF15" s="757"/>
      <c r="BG15" s="757"/>
      <c r="BH15" s="757"/>
      <c r="BI15" s="757"/>
      <c r="BJ15" s="757"/>
      <c r="BK15" s="757"/>
      <c r="BL15" s="757"/>
      <c r="BM15" s="757"/>
      <c r="BN15" s="757"/>
      <c r="BO15" s="757"/>
      <c r="BP15" s="757"/>
      <c r="BQ15" s="757"/>
      <c r="BR15" s="757"/>
      <c r="BS15" s="757"/>
      <c r="BT15" s="757"/>
      <c r="BU15" s="757"/>
      <c r="BV15" s="757"/>
      <c r="BW15" s="757"/>
      <c r="BX15" s="757"/>
      <c r="BY15" s="757"/>
      <c r="BZ15" s="757"/>
      <c r="CA15" s="757"/>
      <c r="CB15" s="757"/>
      <c r="CC15" s="757"/>
      <c r="CD15" s="757"/>
      <c r="CE15" s="757"/>
      <c r="CF15" s="757"/>
      <c r="CG15" s="757"/>
      <c r="CH15" s="757"/>
      <c r="CI15" s="757"/>
      <c r="CJ15" s="757"/>
      <c r="CK15" s="757"/>
      <c r="CL15" s="757"/>
      <c r="CM15" s="757"/>
      <c r="CN15" s="757"/>
      <c r="CO15" s="757"/>
      <c r="CP15" s="757"/>
      <c r="CQ15" s="757"/>
      <c r="CR15" s="757"/>
      <c r="CS15" s="757"/>
      <c r="CT15" s="757"/>
      <c r="CU15" s="757"/>
      <c r="CV15" s="757"/>
      <c r="CW15" s="757"/>
      <c r="CX15" s="757"/>
      <c r="CY15" s="757"/>
      <c r="CZ15" s="757"/>
      <c r="DA15" s="757"/>
      <c r="DB15" s="757"/>
      <c r="DC15" s="757"/>
      <c r="DD15" s="757"/>
      <c r="DE15" s="757"/>
      <c r="DF15" s="757"/>
      <c r="DG15" s="757"/>
      <c r="DH15" s="757"/>
      <c r="DI15" s="757"/>
      <c r="DJ15" s="757"/>
      <c r="DK15" s="757"/>
      <c r="DL15" s="757"/>
      <c r="DM15" s="757"/>
      <c r="DN15" s="757"/>
      <c r="DO15" s="757"/>
      <c r="DP15" s="757"/>
      <c r="DQ15" s="757"/>
      <c r="DR15" s="757"/>
      <c r="DS15" s="757"/>
      <c r="DT15" s="757"/>
      <c r="DU15" s="757"/>
      <c r="DV15" s="757"/>
      <c r="DW15" s="757"/>
      <c r="DX15" s="757"/>
      <c r="DY15" s="757"/>
      <c r="DZ15" s="757"/>
      <c r="EA15" s="757"/>
      <c r="EB15" s="757"/>
      <c r="EC15" s="757"/>
      <c r="ED15" s="757"/>
      <c r="EE15" s="757"/>
      <c r="EF15" s="757"/>
      <c r="EG15" s="757"/>
      <c r="EH15" s="757"/>
      <c r="EI15" s="757"/>
      <c r="EJ15" s="757"/>
      <c r="EK15" s="757"/>
      <c r="EL15" s="757"/>
      <c r="EM15" s="757"/>
      <c r="EN15" s="757"/>
      <c r="EO15" s="757"/>
      <c r="EP15" s="757"/>
      <c r="EQ15" s="757"/>
      <c r="ER15" s="757"/>
      <c r="ES15" s="757"/>
      <c r="ET15" s="757"/>
      <c r="EU15" s="757"/>
      <c r="EV15" s="757"/>
      <c r="EW15" s="757"/>
      <c r="EX15" s="757"/>
      <c r="EY15" s="757"/>
      <c r="EZ15" s="757"/>
      <c r="FA15" s="757"/>
      <c r="FB15" s="757"/>
      <c r="FC15" s="757"/>
      <c r="FD15" s="757"/>
      <c r="FE15" s="757"/>
      <c r="FF15" s="757"/>
      <c r="FG15" s="757"/>
      <c r="FH15" s="757"/>
      <c r="FI15" s="757"/>
      <c r="FJ15" s="757"/>
      <c r="FK15" s="757"/>
      <c r="FL15" s="757"/>
      <c r="FM15" s="757"/>
      <c r="FN15" s="757"/>
      <c r="FO15" s="757"/>
      <c r="FP15" s="757"/>
      <c r="FQ15" s="757"/>
      <c r="FR15" s="757"/>
      <c r="FS15" s="757"/>
      <c r="FT15" s="757"/>
      <c r="FU15" s="757"/>
      <c r="FV15" s="757"/>
      <c r="FW15" s="757"/>
      <c r="FX15" s="757"/>
      <c r="FY15" s="757"/>
      <c r="FZ15" s="757"/>
      <c r="GA15" s="757"/>
      <c r="GB15" s="757"/>
      <c r="GC15" s="757"/>
      <c r="GD15" s="757"/>
      <c r="GE15" s="757"/>
      <c r="GF15" s="757"/>
      <c r="GG15" s="757"/>
      <c r="GH15" s="757"/>
      <c r="GI15" s="757"/>
      <c r="GJ15" s="757"/>
      <c r="GK15" s="757"/>
      <c r="GL15" s="757"/>
      <c r="GM15" s="757"/>
      <c r="GN15" s="757"/>
      <c r="GO15" s="757"/>
      <c r="GP15" s="757"/>
      <c r="GQ15" s="757"/>
      <c r="GR15" s="757"/>
      <c r="GS15" s="757"/>
      <c r="GT15" s="757"/>
      <c r="GU15" s="757"/>
      <c r="GV15" s="757"/>
      <c r="GW15" s="757"/>
      <c r="GX15" s="757"/>
      <c r="GY15" s="757"/>
      <c r="GZ15" s="757"/>
      <c r="HA15" s="757"/>
      <c r="HB15" s="757"/>
      <c r="HC15" s="757"/>
      <c r="HD15" s="757"/>
      <c r="HE15" s="757"/>
      <c r="HF15" s="757"/>
      <c r="HG15" s="757"/>
      <c r="HH15" s="757"/>
      <c r="HI15" s="757"/>
      <c r="HJ15" s="757"/>
      <c r="HK15" s="757"/>
      <c r="HL15" s="757"/>
      <c r="HM15" s="757"/>
      <c r="HN15" s="757"/>
      <c r="HO15" s="757"/>
      <c r="HP15" s="757"/>
      <c r="HQ15" s="757"/>
      <c r="HR15" s="757"/>
      <c r="HS15" s="757"/>
      <c r="HT15" s="757"/>
      <c r="HU15" s="757"/>
      <c r="HV15" s="757"/>
      <c r="HW15" s="757"/>
      <c r="HX15" s="757"/>
      <c r="HY15" s="757"/>
      <c r="HZ15" s="757"/>
      <c r="IA15" s="757"/>
      <c r="IB15" s="757"/>
      <c r="IC15" s="757"/>
      <c r="ID15" s="757"/>
      <c r="IE15" s="757"/>
      <c r="IF15" s="757"/>
      <c r="IG15" s="757"/>
      <c r="IH15" s="757"/>
      <c r="II15" s="757"/>
      <c r="IJ15" s="757"/>
      <c r="IK15" s="757"/>
      <c r="IL15" s="757"/>
      <c r="IM15" s="757"/>
      <c r="IN15" s="757"/>
      <c r="IO15" s="757"/>
      <c r="IP15" s="757"/>
      <c r="IQ15" s="757"/>
      <c r="IR15" s="757"/>
      <c r="IS15" s="757"/>
      <c r="IT15" s="757"/>
      <c r="IU15" s="757"/>
    </row>
    <row r="16" spans="1:255" s="343" customFormat="1" ht="18" customHeight="1">
      <c r="A16" s="246">
        <v>90</v>
      </c>
      <c r="B16" s="247">
        <v>43732</v>
      </c>
      <c r="C16" s="330" t="str">
        <f t="shared" si="5"/>
        <v>*PDR1910-0241*</v>
      </c>
      <c r="D16" s="592" t="s">
        <v>2002</v>
      </c>
      <c r="E16" s="246" t="s">
        <v>1998</v>
      </c>
      <c r="F16" s="246"/>
      <c r="G16" s="498" t="s">
        <v>1762</v>
      </c>
      <c r="H16" s="250" t="s">
        <v>1761</v>
      </c>
      <c r="I16" s="248" t="s">
        <v>1760</v>
      </c>
      <c r="J16" s="611">
        <v>2500</v>
      </c>
      <c r="K16" s="247">
        <v>22948</v>
      </c>
      <c r="L16" s="250" t="s">
        <v>1261</v>
      </c>
      <c r="M16" s="250" t="s">
        <v>1999</v>
      </c>
      <c r="N16" s="592"/>
      <c r="O16" s="592" t="s">
        <v>1181</v>
      </c>
      <c r="P16" s="248"/>
      <c r="Q16" s="248"/>
      <c r="R16" s="247">
        <v>43763</v>
      </c>
      <c r="S16" s="246">
        <v>2500</v>
      </c>
      <c r="T16" s="246"/>
      <c r="U16" s="246">
        <v>2500</v>
      </c>
      <c r="V16" s="246" t="s">
        <v>1181</v>
      </c>
      <c r="W16" s="249"/>
      <c r="X16" s="503" t="s">
        <v>1496</v>
      </c>
      <c r="Y16" s="500" t="s">
        <v>1758</v>
      </c>
      <c r="Z16" s="592">
        <v>464</v>
      </c>
      <c r="AA16" s="251">
        <v>1305</v>
      </c>
      <c r="AB16" s="354">
        <f t="shared" si="0"/>
        <v>65</v>
      </c>
      <c r="AC16" s="354">
        <f t="shared" si="1"/>
        <v>452.75428571428574</v>
      </c>
      <c r="AD16" s="364">
        <f t="shared" si="2"/>
        <v>15.545904761904762</v>
      </c>
      <c r="AE16" s="365">
        <f t="shared" si="3"/>
        <v>15</v>
      </c>
      <c r="AF16" s="364">
        <f t="shared" si="4"/>
        <v>15.327542857142857</v>
      </c>
      <c r="AG16" s="245" t="s">
        <v>1243</v>
      </c>
      <c r="AH16" s="282" t="s">
        <v>2</v>
      </c>
      <c r="AI16" s="281">
        <v>50</v>
      </c>
      <c r="AJ16" s="281">
        <v>15</v>
      </c>
      <c r="AK16" s="281">
        <v>10</v>
      </c>
      <c r="AL16" s="281" t="s">
        <v>1757</v>
      </c>
      <c r="AM16" s="757"/>
      <c r="AN16" s="757"/>
      <c r="AO16" s="757"/>
      <c r="AP16" s="757"/>
      <c r="AQ16" s="757"/>
      <c r="AR16" s="757"/>
      <c r="AS16" s="757"/>
      <c r="AT16" s="757"/>
      <c r="AU16" s="757"/>
      <c r="AV16" s="757"/>
      <c r="AW16" s="757"/>
      <c r="AX16" s="757"/>
      <c r="AY16" s="757"/>
      <c r="AZ16" s="757"/>
      <c r="BA16" s="757"/>
      <c r="BB16" s="757"/>
      <c r="BC16" s="757"/>
      <c r="BD16" s="757"/>
      <c r="BE16" s="757"/>
      <c r="BF16" s="757"/>
      <c r="BG16" s="757"/>
      <c r="BH16" s="757"/>
      <c r="BI16" s="757"/>
      <c r="BJ16" s="757"/>
      <c r="BK16" s="757"/>
      <c r="BL16" s="757"/>
      <c r="BM16" s="757"/>
      <c r="BN16" s="757"/>
      <c r="BO16" s="757"/>
      <c r="BP16" s="757"/>
      <c r="BQ16" s="757"/>
      <c r="BR16" s="757"/>
      <c r="BS16" s="757"/>
      <c r="BT16" s="757"/>
      <c r="BU16" s="757"/>
      <c r="BV16" s="757"/>
      <c r="BW16" s="757"/>
      <c r="BX16" s="757"/>
      <c r="BY16" s="757"/>
      <c r="BZ16" s="757"/>
      <c r="CA16" s="757"/>
      <c r="CB16" s="757"/>
      <c r="CC16" s="757"/>
      <c r="CD16" s="757"/>
      <c r="CE16" s="757"/>
      <c r="CF16" s="757"/>
      <c r="CG16" s="757"/>
      <c r="CH16" s="757"/>
      <c r="CI16" s="757"/>
      <c r="CJ16" s="757"/>
      <c r="CK16" s="757"/>
      <c r="CL16" s="757"/>
      <c r="CM16" s="757"/>
      <c r="CN16" s="757"/>
      <c r="CO16" s="757"/>
      <c r="CP16" s="757"/>
      <c r="CQ16" s="757"/>
      <c r="CR16" s="757"/>
      <c r="CS16" s="757"/>
      <c r="CT16" s="757"/>
      <c r="CU16" s="757"/>
      <c r="CV16" s="757"/>
      <c r="CW16" s="757"/>
      <c r="CX16" s="757"/>
      <c r="CY16" s="757"/>
      <c r="CZ16" s="757"/>
      <c r="DA16" s="757"/>
      <c r="DB16" s="757"/>
      <c r="DC16" s="757"/>
      <c r="DD16" s="757"/>
      <c r="DE16" s="757"/>
      <c r="DF16" s="757"/>
      <c r="DG16" s="757"/>
      <c r="DH16" s="757"/>
      <c r="DI16" s="757"/>
      <c r="DJ16" s="757"/>
      <c r="DK16" s="757"/>
      <c r="DL16" s="757"/>
      <c r="DM16" s="757"/>
      <c r="DN16" s="757"/>
      <c r="DO16" s="757"/>
      <c r="DP16" s="757"/>
      <c r="DQ16" s="757"/>
      <c r="DR16" s="757"/>
      <c r="DS16" s="757"/>
      <c r="DT16" s="757"/>
      <c r="DU16" s="757"/>
      <c r="DV16" s="757"/>
      <c r="DW16" s="757"/>
      <c r="DX16" s="757"/>
      <c r="DY16" s="757"/>
      <c r="DZ16" s="757"/>
      <c r="EA16" s="757"/>
      <c r="EB16" s="757"/>
      <c r="EC16" s="757"/>
      <c r="ED16" s="757"/>
      <c r="EE16" s="757"/>
      <c r="EF16" s="757"/>
      <c r="EG16" s="757"/>
      <c r="EH16" s="757"/>
      <c r="EI16" s="757"/>
      <c r="EJ16" s="757"/>
      <c r="EK16" s="757"/>
      <c r="EL16" s="757"/>
      <c r="EM16" s="757"/>
      <c r="EN16" s="757"/>
      <c r="EO16" s="757"/>
      <c r="EP16" s="757"/>
      <c r="EQ16" s="757"/>
      <c r="ER16" s="757"/>
      <c r="ES16" s="757"/>
      <c r="ET16" s="757"/>
      <c r="EU16" s="757"/>
      <c r="EV16" s="757"/>
      <c r="EW16" s="757"/>
      <c r="EX16" s="757"/>
      <c r="EY16" s="757"/>
      <c r="EZ16" s="757"/>
      <c r="FA16" s="757"/>
      <c r="FB16" s="757"/>
      <c r="FC16" s="757"/>
      <c r="FD16" s="757"/>
      <c r="FE16" s="757"/>
      <c r="FF16" s="757"/>
      <c r="FG16" s="757"/>
      <c r="FH16" s="757"/>
      <c r="FI16" s="757"/>
      <c r="FJ16" s="757"/>
      <c r="FK16" s="757"/>
      <c r="FL16" s="757"/>
      <c r="FM16" s="757"/>
      <c r="FN16" s="757"/>
      <c r="FO16" s="757"/>
      <c r="FP16" s="757"/>
      <c r="FQ16" s="757"/>
      <c r="FR16" s="757"/>
      <c r="FS16" s="757"/>
      <c r="FT16" s="757"/>
      <c r="FU16" s="757"/>
      <c r="FV16" s="757"/>
      <c r="FW16" s="757"/>
      <c r="FX16" s="757"/>
      <c r="FY16" s="757"/>
      <c r="FZ16" s="757"/>
      <c r="GA16" s="757"/>
      <c r="GB16" s="757"/>
      <c r="GC16" s="757"/>
      <c r="GD16" s="757"/>
      <c r="GE16" s="757"/>
      <c r="GF16" s="757"/>
      <c r="GG16" s="757"/>
      <c r="GH16" s="757"/>
      <c r="GI16" s="757"/>
      <c r="GJ16" s="757"/>
      <c r="GK16" s="757"/>
      <c r="GL16" s="757"/>
      <c r="GM16" s="757"/>
      <c r="GN16" s="757"/>
      <c r="GO16" s="757"/>
      <c r="GP16" s="757"/>
      <c r="GQ16" s="757"/>
      <c r="GR16" s="757"/>
      <c r="GS16" s="757"/>
      <c r="GT16" s="757"/>
      <c r="GU16" s="757"/>
      <c r="GV16" s="757"/>
      <c r="GW16" s="757"/>
      <c r="GX16" s="757"/>
      <c r="GY16" s="757"/>
      <c r="GZ16" s="757"/>
      <c r="HA16" s="757"/>
      <c r="HB16" s="757"/>
      <c r="HC16" s="757"/>
      <c r="HD16" s="757"/>
      <c r="HE16" s="757"/>
      <c r="HF16" s="757"/>
      <c r="HG16" s="757"/>
      <c r="HH16" s="757"/>
      <c r="HI16" s="757"/>
      <c r="HJ16" s="757"/>
      <c r="HK16" s="757"/>
      <c r="HL16" s="757"/>
      <c r="HM16" s="757"/>
      <c r="HN16" s="757"/>
      <c r="HO16" s="757"/>
      <c r="HP16" s="757"/>
      <c r="HQ16" s="757"/>
      <c r="HR16" s="757"/>
      <c r="HS16" s="757"/>
      <c r="HT16" s="757"/>
      <c r="HU16" s="757"/>
      <c r="HV16" s="757"/>
      <c r="HW16" s="757"/>
      <c r="HX16" s="757"/>
      <c r="HY16" s="757"/>
      <c r="HZ16" s="757"/>
      <c r="IA16" s="757"/>
      <c r="IB16" s="757"/>
      <c r="IC16" s="757"/>
      <c r="ID16" s="757"/>
      <c r="IE16" s="757"/>
      <c r="IF16" s="757"/>
      <c r="IG16" s="757"/>
      <c r="IH16" s="757"/>
      <c r="II16" s="757"/>
      <c r="IJ16" s="757"/>
      <c r="IK16" s="757"/>
      <c r="IL16" s="757"/>
      <c r="IM16" s="757"/>
      <c r="IN16" s="757"/>
      <c r="IO16" s="757"/>
      <c r="IP16" s="757"/>
      <c r="IQ16" s="757"/>
      <c r="IR16" s="757"/>
      <c r="IS16" s="757"/>
      <c r="IT16" s="757"/>
      <c r="IU16" s="757"/>
    </row>
    <row r="17" spans="1:184" s="284" customFormat="1" ht="18" customHeight="1">
      <c r="A17" s="246">
        <v>100</v>
      </c>
      <c r="B17" s="247">
        <v>43762</v>
      </c>
      <c r="C17" s="330" t="str">
        <f t="shared" si="5"/>
        <v>*PDR1911-0514*</v>
      </c>
      <c r="D17" s="592" t="s">
        <v>2859</v>
      </c>
      <c r="E17" s="246" t="s">
        <v>2860</v>
      </c>
      <c r="F17" s="246"/>
      <c r="G17" s="498" t="s">
        <v>2861</v>
      </c>
      <c r="H17" s="250" t="s">
        <v>2686</v>
      </c>
      <c r="I17" s="248" t="s">
        <v>742</v>
      </c>
      <c r="J17" s="611">
        <v>100</v>
      </c>
      <c r="K17" s="247">
        <v>22947</v>
      </c>
      <c r="L17" s="250" t="s">
        <v>1247</v>
      </c>
      <c r="M17" s="250" t="s">
        <v>2862</v>
      </c>
      <c r="N17" s="592"/>
      <c r="O17" s="592" t="s">
        <v>1181</v>
      </c>
      <c r="P17" s="592"/>
      <c r="Q17" s="593"/>
      <c r="R17" s="247">
        <v>43763</v>
      </c>
      <c r="S17" s="246">
        <v>100</v>
      </c>
      <c r="T17" s="246"/>
      <c r="U17" s="246"/>
      <c r="V17" s="246" t="s">
        <v>2837</v>
      </c>
      <c r="W17" s="249"/>
      <c r="X17" s="503" t="s">
        <v>1496</v>
      </c>
      <c r="Y17" s="500" t="s">
        <v>400</v>
      </c>
      <c r="Z17" s="592">
        <v>570</v>
      </c>
      <c r="AA17" s="251">
        <v>1347</v>
      </c>
      <c r="AB17" s="354">
        <f t="shared" si="0"/>
        <v>17</v>
      </c>
      <c r="AC17" s="354">
        <f t="shared" si="1"/>
        <v>469.75428571428574</v>
      </c>
      <c r="AD17" s="364">
        <f t="shared" si="2"/>
        <v>15.829238095238097</v>
      </c>
      <c r="AE17" s="365">
        <f t="shared" si="3"/>
        <v>15</v>
      </c>
      <c r="AF17" s="364">
        <f t="shared" si="4"/>
        <v>15.497542857142857</v>
      </c>
      <c r="AG17" s="245" t="s">
        <v>1243</v>
      </c>
      <c r="AH17" s="282" t="s">
        <v>2</v>
      </c>
      <c r="AI17" s="281">
        <v>50</v>
      </c>
      <c r="AJ17" s="281">
        <v>15</v>
      </c>
      <c r="AK17" s="281">
        <v>10</v>
      </c>
      <c r="AL17" s="281">
        <v>0</v>
      </c>
    </row>
    <row r="18" spans="1:184" s="284" customFormat="1" ht="18" customHeight="1">
      <c r="A18" s="246" t="s">
        <v>1418</v>
      </c>
      <c r="B18" s="247">
        <v>43762</v>
      </c>
      <c r="C18" s="330" t="str">
        <f t="shared" si="5"/>
        <v>*PDE1812-0217*</v>
      </c>
      <c r="D18" s="592" t="s">
        <v>2857</v>
      </c>
      <c r="E18" s="246" t="s">
        <v>2858</v>
      </c>
      <c r="F18" s="246"/>
      <c r="G18" s="498" t="s">
        <v>2143</v>
      </c>
      <c r="H18" s="250" t="s">
        <v>2142</v>
      </c>
      <c r="I18" s="248" t="s">
        <v>2141</v>
      </c>
      <c r="J18" s="611">
        <v>50</v>
      </c>
      <c r="K18" s="247">
        <v>22945</v>
      </c>
      <c r="L18" s="250" t="s">
        <v>1247</v>
      </c>
      <c r="M18" s="250">
        <v>0</v>
      </c>
      <c r="N18" s="592"/>
      <c r="O18" s="592" t="s">
        <v>1181</v>
      </c>
      <c r="P18" s="592"/>
      <c r="Q18" s="593"/>
      <c r="R18" s="247">
        <v>43763</v>
      </c>
      <c r="S18" s="246">
        <v>50</v>
      </c>
      <c r="T18" s="246"/>
      <c r="U18" s="246"/>
      <c r="V18" s="246" t="s">
        <v>2837</v>
      </c>
      <c r="W18" s="249"/>
      <c r="X18" s="503" t="s">
        <v>1497</v>
      </c>
      <c r="Y18" s="250" t="s">
        <v>2140</v>
      </c>
      <c r="Z18" s="592">
        <v>502</v>
      </c>
      <c r="AA18" s="251">
        <v>1111</v>
      </c>
      <c r="AB18" s="354">
        <f t="shared" si="0"/>
        <v>16</v>
      </c>
      <c r="AC18" s="354">
        <f t="shared" si="1"/>
        <v>485.75428571428574</v>
      </c>
      <c r="AD18" s="364">
        <f t="shared" si="2"/>
        <v>16.095904761904762</v>
      </c>
      <c r="AE18" s="365">
        <f t="shared" si="3"/>
        <v>16</v>
      </c>
      <c r="AF18" s="364">
        <f t="shared" si="4"/>
        <v>16.057542857142856</v>
      </c>
      <c r="AG18" s="245" t="s">
        <v>1243</v>
      </c>
      <c r="AH18" s="282" t="s">
        <v>2</v>
      </c>
      <c r="AI18" s="281">
        <v>50</v>
      </c>
      <c r="AJ18" s="281">
        <v>15</v>
      </c>
      <c r="AK18" s="281">
        <v>10</v>
      </c>
      <c r="AL18" s="281">
        <v>0</v>
      </c>
    </row>
    <row r="19" spans="1:184" s="404" customFormat="1" ht="19.5" customHeight="1">
      <c r="A19" s="373"/>
      <c r="B19" s="373"/>
      <c r="C19" s="372"/>
      <c r="D19" s="806"/>
      <c r="E19" s="373"/>
      <c r="F19" s="373"/>
      <c r="G19" s="806"/>
      <c r="H19" s="368"/>
      <c r="I19" s="368"/>
      <c r="J19" s="373"/>
      <c r="K19" s="372"/>
      <c r="L19" s="368" t="s">
        <v>210</v>
      </c>
      <c r="M19" s="377"/>
      <c r="N19" s="806"/>
      <c r="O19" s="806"/>
      <c r="P19" s="368"/>
      <c r="Q19" s="368"/>
      <c r="R19" s="372"/>
      <c r="S19" s="373"/>
      <c r="T19" s="373"/>
      <c r="U19" s="373"/>
      <c r="V19" s="373"/>
      <c r="W19" s="564"/>
      <c r="X19" s="373"/>
      <c r="Y19" s="882"/>
      <c r="Z19" s="862"/>
      <c r="AA19" s="378"/>
      <c r="AB19" s="354">
        <f t="shared" si="0"/>
        <v>30</v>
      </c>
      <c r="AC19" s="354">
        <f t="shared" si="1"/>
        <v>515.75428571428574</v>
      </c>
      <c r="AD19" s="364">
        <f t="shared" si="2"/>
        <v>16.595904761904762</v>
      </c>
      <c r="AE19" s="365">
        <f t="shared" si="3"/>
        <v>16</v>
      </c>
      <c r="AF19" s="364">
        <f t="shared" si="4"/>
        <v>16.357542857142857</v>
      </c>
      <c r="AG19" s="379"/>
      <c r="AH19" s="401"/>
      <c r="AI19" s="281">
        <v>35</v>
      </c>
      <c r="AJ19" s="281">
        <v>30</v>
      </c>
      <c r="AK19" s="396"/>
      <c r="AL19" s="401"/>
    </row>
    <row r="20" spans="1:184" s="404" customFormat="1">
      <c r="A20" s="373"/>
      <c r="B20" s="373"/>
      <c r="C20" s="372"/>
      <c r="D20" s="380"/>
      <c r="E20" s="380"/>
      <c r="F20" s="380"/>
      <c r="G20" s="380"/>
      <c r="H20" s="381"/>
      <c r="I20" s="381"/>
      <c r="J20" s="373"/>
      <c r="K20" s="372"/>
      <c r="L20" s="381"/>
      <c r="M20" s="381"/>
      <c r="N20" s="381"/>
      <c r="O20" s="402"/>
      <c r="P20" s="383"/>
      <c r="Q20" s="383"/>
      <c r="R20" s="372"/>
      <c r="S20" s="373"/>
      <c r="T20" s="384"/>
      <c r="U20" s="373"/>
      <c r="V20" s="373"/>
      <c r="W20" s="373"/>
      <c r="X20" s="380"/>
      <c r="Y20" s="381"/>
      <c r="Z20" s="385"/>
      <c r="AA20" s="382"/>
      <c r="AB20" s="386"/>
      <c r="AC20" s="386"/>
      <c r="AD20" s="379"/>
      <c r="AE20" s="387"/>
      <c r="AF20" s="379"/>
      <c r="AG20" s="401"/>
      <c r="AH20" s="403"/>
      <c r="AI20" s="396"/>
      <c r="AJ20" s="396"/>
      <c r="AK20" s="396"/>
      <c r="AL20" s="401"/>
    </row>
    <row r="21" spans="1:184" s="404" customFormat="1">
      <c r="A21" s="373"/>
      <c r="B21" s="373"/>
      <c r="C21" s="372"/>
      <c r="D21" s="380"/>
      <c r="E21" s="380"/>
      <c r="F21" s="380"/>
      <c r="G21" s="380"/>
      <c r="H21" s="381"/>
      <c r="I21" s="381"/>
      <c r="J21" s="373"/>
      <c r="K21" s="372"/>
      <c r="L21" s="381"/>
      <c r="M21" s="381"/>
      <c r="N21" s="381"/>
      <c r="O21" s="402"/>
      <c r="P21" s="383"/>
      <c r="Q21" s="383"/>
      <c r="R21" s="372"/>
      <c r="S21" s="373"/>
      <c r="T21" s="384"/>
      <c r="U21" s="373"/>
      <c r="V21" s="373"/>
      <c r="W21" s="373"/>
      <c r="X21" s="380"/>
      <c r="Y21" s="381"/>
      <c r="Z21" s="385"/>
      <c r="AA21" s="382"/>
      <c r="AB21" s="386"/>
      <c r="AC21" s="386"/>
      <c r="AD21" s="379"/>
      <c r="AE21" s="387"/>
      <c r="AF21" s="379"/>
      <c r="AG21" s="401"/>
      <c r="AH21" s="403"/>
      <c r="AI21" s="396"/>
      <c r="AJ21" s="396"/>
      <c r="AK21" s="396"/>
      <c r="AL21" s="401"/>
    </row>
    <row r="22" spans="1:184" s="404" customFormat="1">
      <c r="A22" s="373"/>
      <c r="B22" s="373"/>
      <c r="C22" s="372"/>
      <c r="D22" s="806"/>
      <c r="E22" s="373"/>
      <c r="F22" s="373"/>
      <c r="G22" s="373"/>
      <c r="H22" s="368"/>
      <c r="I22" s="368"/>
      <c r="J22" s="373">
        <f>SUM(J8:J21)</f>
        <v>8500</v>
      </c>
      <c r="K22" s="372"/>
      <c r="L22" s="368"/>
      <c r="M22" s="806"/>
      <c r="N22" s="368"/>
      <c r="O22" s="806"/>
      <c r="P22" s="368"/>
      <c r="Q22" s="368"/>
      <c r="R22" s="372"/>
      <c r="S22" s="373">
        <f>SUM(S8:S21)</f>
        <v>9802</v>
      </c>
      <c r="T22" s="373"/>
      <c r="U22" s="373"/>
      <c r="V22" s="373"/>
      <c r="W22" s="373"/>
      <c r="X22" s="373"/>
      <c r="Y22" s="377"/>
      <c r="Z22" s="806"/>
      <c r="AA22" s="378"/>
      <c r="AB22" s="386">
        <f>SUM(AB7:AB21)</f>
        <v>515.75428571428574</v>
      </c>
      <c r="AC22" s="386"/>
      <c r="AD22" s="379"/>
      <c r="AE22" s="387"/>
      <c r="AF22" s="386">
        <f>AB22/60</f>
        <v>8.5959047619047624</v>
      </c>
      <c r="AG22" s="379"/>
      <c r="AH22" s="405"/>
      <c r="AI22" s="426"/>
      <c r="AJ22" s="402"/>
      <c r="AK22" s="402"/>
      <c r="AL22" s="389"/>
      <c r="GB22" s="470"/>
    </row>
    <row r="23" spans="1:184">
      <c r="A23" s="805"/>
      <c r="B23" s="805"/>
      <c r="L23" s="471"/>
      <c r="M23" s="391"/>
      <c r="N23" s="391"/>
      <c r="O23" s="391"/>
      <c r="P23" s="391"/>
      <c r="Q23" s="391"/>
      <c r="R23" s="391"/>
      <c r="S23" s="391"/>
      <c r="T23" s="391"/>
      <c r="U23" s="391"/>
      <c r="V23" s="391"/>
      <c r="W23" s="391"/>
      <c r="Y23" s="805"/>
      <c r="Z23" s="805"/>
      <c r="AA23" s="805"/>
      <c r="AJ23" s="346"/>
      <c r="AK23" s="427"/>
    </row>
    <row r="24" spans="1:184">
      <c r="S24" s="346"/>
      <c r="T24" s="346"/>
      <c r="U24" s="346"/>
      <c r="V24" s="472"/>
      <c r="W24" s="472"/>
      <c r="Z24" s="640" t="s">
        <v>1645</v>
      </c>
      <c r="AJ24" s="346"/>
      <c r="AK24" s="427"/>
    </row>
    <row r="25" spans="1:184">
      <c r="I25" s="431" t="s">
        <v>455</v>
      </c>
      <c r="R25" s="431" t="s">
        <v>457</v>
      </c>
      <c r="AJ25" s="346"/>
      <c r="AK25" s="427"/>
      <c r="AM25" s="346"/>
      <c r="AN25" s="346"/>
    </row>
    <row r="26" spans="1:184" s="805" customFormat="1">
      <c r="I26" s="906"/>
      <c r="J26" s="906"/>
      <c r="R26" s="906" t="s">
        <v>61</v>
      </c>
      <c r="S26" s="906"/>
      <c r="T26" s="906"/>
      <c r="U26" s="906"/>
      <c r="V26" s="906"/>
      <c r="W26" s="906"/>
      <c r="X26" s="906"/>
      <c r="Y26" s="473"/>
      <c r="Z26" s="473"/>
      <c r="AA26" s="473"/>
      <c r="AH26" s="447"/>
      <c r="AJ26" s="441"/>
      <c r="AK26" s="427"/>
      <c r="AL26" s="441"/>
      <c r="AM26" s="441"/>
    </row>
    <row r="27" spans="1:184">
      <c r="A27" s="431"/>
      <c r="B27" s="431"/>
      <c r="C27" s="431"/>
      <c r="I27" s="431" t="s">
        <v>456</v>
      </c>
      <c r="M27" s="431"/>
      <c r="T27" s="431"/>
      <c r="AJ27" s="346"/>
      <c r="AK27" s="427"/>
      <c r="AM27" s="346"/>
      <c r="AN27" s="346"/>
    </row>
    <row r="28" spans="1:184">
      <c r="AJ28" s="346"/>
      <c r="AK28" s="427"/>
    </row>
    <row r="29" spans="1:184">
      <c r="AJ29" s="346"/>
      <c r="AK29" s="427"/>
    </row>
    <row r="30" spans="1:184">
      <c r="AJ30" s="346"/>
      <c r="AK30" s="427"/>
    </row>
    <row r="31" spans="1:184">
      <c r="AJ31" s="346"/>
      <c r="AK31" s="427"/>
    </row>
    <row r="35" spans="34:37">
      <c r="AK35" s="805"/>
    </row>
    <row r="36" spans="34:37">
      <c r="AH36" s="388"/>
    </row>
    <row r="37" spans="34:37">
      <c r="AH37" s="388"/>
    </row>
    <row r="38" spans="34:37">
      <c r="AH38" s="388"/>
    </row>
    <row r="39" spans="34:37">
      <c r="AH39" s="388"/>
    </row>
    <row r="40" spans="34:37">
      <c r="AH40" s="388"/>
    </row>
    <row r="41" spans="34:37">
      <c r="AH41" s="388"/>
    </row>
  </sheetData>
  <mergeCells count="8">
    <mergeCell ref="AL5:AL7"/>
    <mergeCell ref="I26:J26"/>
    <mergeCell ref="R26:X26"/>
    <mergeCell ref="A2:AA2"/>
    <mergeCell ref="H4:H5"/>
    <mergeCell ref="I4:I5"/>
    <mergeCell ref="O4:Q4"/>
    <mergeCell ref="Z4:AA4"/>
  </mergeCells>
  <conditionalFormatting sqref="AY20:AZ21 BH20:BH21 AP20:AS21 AA20:AA21 AG20:AG21">
    <cfRule type="duplicateValues" dxfId="332" priority="39" stopIfTrue="1"/>
  </conditionalFormatting>
  <conditionalFormatting sqref="AY20:AZ21 BH20:BH21 AP20:AS21 AA20:AA21 AG20:AG21">
    <cfRule type="duplicateValues" dxfId="331" priority="37" stopIfTrue="1"/>
    <cfRule type="duplicateValues" dxfId="330" priority="38" stopIfTrue="1"/>
  </conditionalFormatting>
  <conditionalFormatting sqref="BI20:BI21">
    <cfRule type="duplicateValues" dxfId="329" priority="36" stopIfTrue="1"/>
  </conditionalFormatting>
  <conditionalFormatting sqref="BI20:BI21">
    <cfRule type="duplicateValues" dxfId="328" priority="34" stopIfTrue="1"/>
    <cfRule type="duplicateValues" dxfId="327" priority="35" stopIfTrue="1"/>
  </conditionalFormatting>
  <conditionalFormatting sqref="D19">
    <cfRule type="duplicateValues" dxfId="326" priority="33" stopIfTrue="1"/>
  </conditionalFormatting>
  <conditionalFormatting sqref="D19">
    <cfRule type="duplicateValues" dxfId="325" priority="31" stopIfTrue="1"/>
    <cfRule type="duplicateValues" dxfId="324" priority="32" stopIfTrue="1"/>
  </conditionalFormatting>
  <conditionalFormatting sqref="E16:F16">
    <cfRule type="duplicateValues" dxfId="323" priority="22" stopIfTrue="1"/>
  </conditionalFormatting>
  <conditionalFormatting sqref="E16:F16">
    <cfRule type="duplicateValues" dxfId="322" priority="23" stopIfTrue="1"/>
    <cfRule type="duplicateValues" dxfId="321" priority="24" stopIfTrue="1"/>
  </conditionalFormatting>
  <conditionalFormatting sqref="D17:D18">
    <cfRule type="duplicateValues" dxfId="320" priority="13" stopIfTrue="1"/>
  </conditionalFormatting>
  <conditionalFormatting sqref="D17:D18">
    <cfRule type="duplicateValues" dxfId="319" priority="14" stopIfTrue="1"/>
    <cfRule type="duplicateValues" dxfId="318" priority="15" stopIfTrue="1"/>
  </conditionalFormatting>
  <conditionalFormatting sqref="D8">
    <cfRule type="duplicateValues" dxfId="317" priority="9" stopIfTrue="1"/>
  </conditionalFormatting>
  <conditionalFormatting sqref="D8">
    <cfRule type="duplicateValues" dxfId="316" priority="7" stopIfTrue="1"/>
    <cfRule type="duplicateValues" dxfId="315" priority="8" stopIfTrue="1"/>
  </conditionalFormatting>
  <conditionalFormatting sqref="D11 D13">
    <cfRule type="duplicateValues" dxfId="314" priority="6" stopIfTrue="1"/>
  </conditionalFormatting>
  <conditionalFormatting sqref="D11 D13">
    <cfRule type="duplicateValues" dxfId="313" priority="4" stopIfTrue="1"/>
    <cfRule type="duplicateValues" dxfId="312" priority="5" stopIfTrue="1"/>
  </conditionalFormatting>
  <conditionalFormatting sqref="E14:F15 E12:F12 E9:F10">
    <cfRule type="duplicateValues" dxfId="311" priority="3" stopIfTrue="1"/>
  </conditionalFormatting>
  <conditionalFormatting sqref="E14:F15 E12:F12 E9:F10">
    <cfRule type="duplicateValues" dxfId="310" priority="1" stopIfTrue="1"/>
    <cfRule type="duplicateValues" dxfId="309" priority="2" stopIfTrue="1"/>
  </conditionalFormatting>
  <printOptions horizontalCentered="1"/>
  <pageMargins left="0" right="0" top="0" bottom="0" header="0.31496062992125984" footer="0.31496062992125984"/>
  <pageSetup paperSize="120" scale="64" orientation="landscape" r:id="rId1"/>
  <colBreaks count="1" manualBreakCount="1">
    <brk id="38" max="1048575" man="1"/>
  </colBreaks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49"/>
  <sheetViews>
    <sheetView zoomScale="110" zoomScaleNormal="110" workbookViewId="0">
      <selection activeCell="I16" sqref="I16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9.7109375" style="388" customWidth="1"/>
    <col min="10" max="10" width="5.85546875" style="388" customWidth="1"/>
    <col min="11" max="11" width="6.5703125" style="388" customWidth="1"/>
    <col min="12" max="12" width="16.85546875" style="388" customWidth="1"/>
    <col min="13" max="13" width="9.140625" style="388" customWidth="1"/>
    <col min="14" max="14" width="6.7109375" style="388" customWidth="1"/>
    <col min="15" max="15" width="3.42578125" style="388" customWidth="1"/>
    <col min="16" max="16" width="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6.28515625" style="388" customWidth="1"/>
    <col min="23" max="23" width="3.5703125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.5703125" style="431" customWidth="1"/>
    <col min="35" max="35" width="4.7109375" style="388" customWidth="1"/>
    <col min="36" max="37" width="4.140625" style="388" customWidth="1"/>
    <col min="38" max="38" width="61.140625" style="388" customWidth="1"/>
    <col min="39" max="16384" width="9.140625" style="388"/>
  </cols>
  <sheetData>
    <row r="1" spans="1:38" ht="6" customHeight="1" thickBot="1"/>
    <row r="2" spans="1:38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38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866" t="s">
        <v>2631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802" t="s">
        <v>1238</v>
      </c>
      <c r="F4" s="802"/>
      <c r="G4" s="802"/>
      <c r="H4" s="909" t="s">
        <v>15</v>
      </c>
      <c r="I4" s="903" t="s">
        <v>16</v>
      </c>
      <c r="J4" s="346" t="s">
        <v>17</v>
      </c>
      <c r="K4" s="347" t="s">
        <v>18</v>
      </c>
      <c r="L4" s="806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803" t="s">
        <v>51</v>
      </c>
      <c r="AH4" s="351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06" t="s">
        <v>30</v>
      </c>
      <c r="P5" s="806" t="s">
        <v>31</v>
      </c>
      <c r="Q5" s="806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07" t="s">
        <v>34</v>
      </c>
      <c r="Z5" s="863" t="s">
        <v>42</v>
      </c>
      <c r="AA5" s="807" t="s">
        <v>43</v>
      </c>
      <c r="AB5" s="350" t="s">
        <v>49</v>
      </c>
      <c r="AC5" s="451"/>
      <c r="AD5" s="451"/>
      <c r="AE5" s="452"/>
      <c r="AF5" s="464"/>
      <c r="AG5" s="804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38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804"/>
      <c r="AH6" s="394"/>
      <c r="AJ6" s="806"/>
      <c r="AK6" s="466"/>
      <c r="AL6" s="904"/>
    </row>
    <row r="7" spans="1:38" s="404" customFormat="1" ht="12" customHeight="1" thickTop="1">
      <c r="A7" s="359"/>
      <c r="B7" s="359"/>
      <c r="C7" s="360"/>
      <c r="D7" s="802"/>
      <c r="E7" s="359"/>
      <c r="F7" s="359"/>
      <c r="G7" s="359"/>
      <c r="H7" s="361"/>
      <c r="I7" s="361"/>
      <c r="J7" s="359"/>
      <c r="K7" s="360"/>
      <c r="L7" s="361" t="s">
        <v>1</v>
      </c>
      <c r="M7" s="802"/>
      <c r="N7" s="361"/>
      <c r="O7" s="802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858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38" s="757" customFormat="1" ht="15.95" customHeight="1">
      <c r="A8" s="246" t="s">
        <v>1418</v>
      </c>
      <c r="B8" s="247">
        <v>43761</v>
      </c>
      <c r="C8" s="330" t="str">
        <f>"*"&amp;D8&amp;"*"</f>
        <v>*PDE1812-0210*</v>
      </c>
      <c r="D8" s="592" t="s">
        <v>2823</v>
      </c>
      <c r="E8" s="246" t="s">
        <v>2819</v>
      </c>
      <c r="F8" s="246"/>
      <c r="G8" s="498" t="s">
        <v>2822</v>
      </c>
      <c r="H8" s="250" t="s">
        <v>2817</v>
      </c>
      <c r="I8" s="248" t="s">
        <v>2821</v>
      </c>
      <c r="J8" s="611">
        <v>54</v>
      </c>
      <c r="K8" s="247">
        <v>22945</v>
      </c>
      <c r="L8" s="250" t="s">
        <v>2808</v>
      </c>
      <c r="M8" s="250">
        <v>0</v>
      </c>
      <c r="N8" s="592"/>
      <c r="O8" s="592" t="s">
        <v>1181</v>
      </c>
      <c r="P8" s="592"/>
      <c r="Q8" s="709" t="s">
        <v>2807</v>
      </c>
      <c r="R8" s="247">
        <v>43762</v>
      </c>
      <c r="S8" s="246">
        <v>54</v>
      </c>
      <c r="T8" s="246"/>
      <c r="U8" s="246">
        <v>54</v>
      </c>
      <c r="V8" s="246" t="s">
        <v>1181</v>
      </c>
      <c r="W8" s="249"/>
      <c r="X8" s="503" t="s">
        <v>1496</v>
      </c>
      <c r="Y8" s="500" t="s">
        <v>2806</v>
      </c>
      <c r="Z8" s="592">
        <v>375</v>
      </c>
      <c r="AA8" s="251">
        <v>1784</v>
      </c>
      <c r="AB8" s="386">
        <f t="shared" ref="AB8:AB27" si="0">S8/AI8+AJ8</f>
        <v>16.079999999999998</v>
      </c>
      <c r="AC8" s="386">
        <f t="shared" ref="AC8:AC27" si="1">AB8+AC7</f>
        <v>16.079999999999998</v>
      </c>
      <c r="AD8" s="379">
        <f t="shared" ref="AD8:AD27" si="2">(8+(AC8/60))</f>
        <v>8.2680000000000007</v>
      </c>
      <c r="AE8" s="387">
        <f t="shared" ref="AE8:AE27" si="3">FLOOR(AD8,1)</f>
        <v>8</v>
      </c>
      <c r="AF8" s="379">
        <f t="shared" ref="AF8:AF27" si="4">(AE8+((AD8-AE8)*60*0.01))</f>
        <v>8.1608000000000001</v>
      </c>
      <c r="AG8" s="245" t="s">
        <v>1243</v>
      </c>
      <c r="AH8" s="282" t="s">
        <v>2</v>
      </c>
      <c r="AI8" s="281">
        <v>50</v>
      </c>
      <c r="AJ8" s="281">
        <v>15</v>
      </c>
      <c r="AK8" s="281">
        <v>10</v>
      </c>
      <c r="AL8" s="281">
        <v>0</v>
      </c>
    </row>
    <row r="9" spans="1:38" s="757" customFormat="1" ht="15.95" customHeight="1">
      <c r="A9" s="246" t="s">
        <v>1418</v>
      </c>
      <c r="B9" s="247">
        <v>43761</v>
      </c>
      <c r="C9" s="330" t="str">
        <f>"*"&amp;D9&amp;"*"</f>
        <v>*PDE1812-0211*</v>
      </c>
      <c r="D9" s="592" t="s">
        <v>2820</v>
      </c>
      <c r="E9" s="246" t="s">
        <v>2819</v>
      </c>
      <c r="F9" s="246"/>
      <c r="G9" s="498" t="s">
        <v>2818</v>
      </c>
      <c r="H9" s="250" t="s">
        <v>2817</v>
      </c>
      <c r="I9" s="248" t="s">
        <v>2809</v>
      </c>
      <c r="J9" s="611">
        <v>54</v>
      </c>
      <c r="K9" s="247">
        <v>22945</v>
      </c>
      <c r="L9" s="250" t="s">
        <v>2808</v>
      </c>
      <c r="M9" s="250">
        <v>0</v>
      </c>
      <c r="N9" s="592"/>
      <c r="O9" s="592" t="s">
        <v>1181</v>
      </c>
      <c r="P9" s="592"/>
      <c r="Q9" s="709" t="s">
        <v>2807</v>
      </c>
      <c r="R9" s="247">
        <v>43762</v>
      </c>
      <c r="S9" s="246">
        <v>54</v>
      </c>
      <c r="T9" s="246"/>
      <c r="U9" s="246">
        <v>54</v>
      </c>
      <c r="V9" s="246" t="s">
        <v>1181</v>
      </c>
      <c r="W9" s="249"/>
      <c r="X9" s="503" t="s">
        <v>1496</v>
      </c>
      <c r="Y9" s="500" t="s">
        <v>2806</v>
      </c>
      <c r="Z9" s="592">
        <v>361</v>
      </c>
      <c r="AA9" s="251">
        <v>1732</v>
      </c>
      <c r="AB9" s="386">
        <f t="shared" si="0"/>
        <v>16.079999999999998</v>
      </c>
      <c r="AC9" s="386">
        <f t="shared" si="1"/>
        <v>32.159999999999997</v>
      </c>
      <c r="AD9" s="379">
        <f t="shared" si="2"/>
        <v>8.5359999999999996</v>
      </c>
      <c r="AE9" s="387">
        <f t="shared" si="3"/>
        <v>8</v>
      </c>
      <c r="AF9" s="379">
        <f t="shared" si="4"/>
        <v>8.3216000000000001</v>
      </c>
      <c r="AG9" s="245" t="s">
        <v>1243</v>
      </c>
      <c r="AH9" s="282" t="s">
        <v>2</v>
      </c>
      <c r="AI9" s="281">
        <v>50</v>
      </c>
      <c r="AJ9" s="281">
        <v>15</v>
      </c>
      <c r="AK9" s="281">
        <v>10</v>
      </c>
      <c r="AL9" s="281">
        <v>0</v>
      </c>
    </row>
    <row r="10" spans="1:38" s="757" customFormat="1" ht="15.95" customHeight="1">
      <c r="A10" s="246" t="s">
        <v>1418</v>
      </c>
      <c r="B10" s="247">
        <v>43761</v>
      </c>
      <c r="C10" s="330" t="str">
        <f>"*"&amp;D10&amp;"*"</f>
        <v>*PDE1812-0213*</v>
      </c>
      <c r="D10" s="592" t="s">
        <v>2816</v>
      </c>
      <c r="E10" s="246" t="s">
        <v>2812</v>
      </c>
      <c r="F10" s="246"/>
      <c r="G10" s="498" t="s">
        <v>2815</v>
      </c>
      <c r="H10" s="250" t="s">
        <v>2810</v>
      </c>
      <c r="I10" s="248" t="s">
        <v>2814</v>
      </c>
      <c r="J10" s="611">
        <v>20</v>
      </c>
      <c r="K10" s="247">
        <v>22945</v>
      </c>
      <c r="L10" s="250" t="s">
        <v>2808</v>
      </c>
      <c r="M10" s="250">
        <v>0</v>
      </c>
      <c r="N10" s="592"/>
      <c r="O10" s="592" t="s">
        <v>1181</v>
      </c>
      <c r="P10" s="592"/>
      <c r="Q10" s="709" t="s">
        <v>2807</v>
      </c>
      <c r="R10" s="247">
        <v>43762</v>
      </c>
      <c r="S10" s="246">
        <v>20</v>
      </c>
      <c r="T10" s="246"/>
      <c r="U10" s="246">
        <v>20</v>
      </c>
      <c r="V10" s="246" t="s">
        <v>1181</v>
      </c>
      <c r="W10" s="249"/>
      <c r="X10" s="503" t="s">
        <v>1496</v>
      </c>
      <c r="Y10" s="500" t="s">
        <v>2806</v>
      </c>
      <c r="Z10" s="592">
        <v>345</v>
      </c>
      <c r="AA10" s="251">
        <v>1720</v>
      </c>
      <c r="AB10" s="386">
        <f t="shared" si="0"/>
        <v>15.4</v>
      </c>
      <c r="AC10" s="386">
        <f t="shared" si="1"/>
        <v>47.559999999999995</v>
      </c>
      <c r="AD10" s="379">
        <f t="shared" si="2"/>
        <v>8.7926666666666673</v>
      </c>
      <c r="AE10" s="387">
        <f t="shared" si="3"/>
        <v>8</v>
      </c>
      <c r="AF10" s="379">
        <f t="shared" si="4"/>
        <v>8.4756</v>
      </c>
      <c r="AG10" s="245" t="s">
        <v>1243</v>
      </c>
      <c r="AH10" s="282" t="s">
        <v>2</v>
      </c>
      <c r="AI10" s="281">
        <v>50</v>
      </c>
      <c r="AJ10" s="281">
        <v>15</v>
      </c>
      <c r="AK10" s="281">
        <v>10</v>
      </c>
      <c r="AL10" s="281">
        <v>0</v>
      </c>
    </row>
    <row r="11" spans="1:38" s="757" customFormat="1" ht="15.95" customHeight="1">
      <c r="A11" s="246" t="s">
        <v>1418</v>
      </c>
      <c r="B11" s="247">
        <v>43761</v>
      </c>
      <c r="C11" s="330" t="str">
        <f>"*"&amp;D11&amp;"*"</f>
        <v>*PDE1812-0214*</v>
      </c>
      <c r="D11" s="592" t="s">
        <v>2813</v>
      </c>
      <c r="E11" s="246" t="s">
        <v>2812</v>
      </c>
      <c r="F11" s="246"/>
      <c r="G11" s="498" t="s">
        <v>2811</v>
      </c>
      <c r="H11" s="250" t="s">
        <v>2810</v>
      </c>
      <c r="I11" s="248" t="s">
        <v>2809</v>
      </c>
      <c r="J11" s="611">
        <v>20</v>
      </c>
      <c r="K11" s="247">
        <v>22945</v>
      </c>
      <c r="L11" s="250" t="s">
        <v>2808</v>
      </c>
      <c r="M11" s="250">
        <v>0</v>
      </c>
      <c r="N11" s="592"/>
      <c r="O11" s="592" t="s">
        <v>1181</v>
      </c>
      <c r="P11" s="592"/>
      <c r="Q11" s="709" t="s">
        <v>2807</v>
      </c>
      <c r="R11" s="247">
        <v>43762</v>
      </c>
      <c r="S11" s="246">
        <v>20</v>
      </c>
      <c r="T11" s="246"/>
      <c r="U11" s="246">
        <v>20</v>
      </c>
      <c r="V11" s="246" t="s">
        <v>1181</v>
      </c>
      <c r="W11" s="249"/>
      <c r="X11" s="503" t="s">
        <v>1496</v>
      </c>
      <c r="Y11" s="500" t="s">
        <v>2806</v>
      </c>
      <c r="Z11" s="592">
        <v>337</v>
      </c>
      <c r="AA11" s="251">
        <v>1656</v>
      </c>
      <c r="AB11" s="386">
        <f t="shared" si="0"/>
        <v>15.4</v>
      </c>
      <c r="AC11" s="386">
        <f t="shared" si="1"/>
        <v>62.959999999999994</v>
      </c>
      <c r="AD11" s="379">
        <f t="shared" si="2"/>
        <v>9.0493333333333332</v>
      </c>
      <c r="AE11" s="387">
        <f t="shared" si="3"/>
        <v>9</v>
      </c>
      <c r="AF11" s="379">
        <f t="shared" si="4"/>
        <v>9.0296000000000003</v>
      </c>
      <c r="AG11" s="245" t="s">
        <v>1243</v>
      </c>
      <c r="AH11" s="282" t="s">
        <v>2</v>
      </c>
      <c r="AI11" s="281">
        <v>50</v>
      </c>
      <c r="AJ11" s="281">
        <v>15</v>
      </c>
      <c r="AK11" s="281">
        <v>10</v>
      </c>
      <c r="AL11" s="281">
        <v>0</v>
      </c>
    </row>
    <row r="12" spans="1:38" s="284" customFormat="1" ht="15.95" customHeight="1">
      <c r="A12" s="246"/>
      <c r="B12" s="247">
        <v>43761</v>
      </c>
      <c r="C12" s="330" t="str">
        <f>"*"&amp;D12&amp;"*"</f>
        <v>*PDW1910-0172*</v>
      </c>
      <c r="D12" s="592" t="s">
        <v>2846</v>
      </c>
      <c r="E12" s="246" t="s">
        <v>2843</v>
      </c>
      <c r="F12" s="246"/>
      <c r="G12" s="498" t="s">
        <v>2575</v>
      </c>
      <c r="H12" s="250" t="s">
        <v>1862</v>
      </c>
      <c r="I12" s="248" t="s">
        <v>2576</v>
      </c>
      <c r="J12" s="611">
        <v>2</v>
      </c>
      <c r="K12" s="247">
        <v>22947</v>
      </c>
      <c r="L12" s="250" t="s">
        <v>1258</v>
      </c>
      <c r="M12" s="250" t="s">
        <v>2577</v>
      </c>
      <c r="N12" s="592"/>
      <c r="O12" s="592" t="s">
        <v>1181</v>
      </c>
      <c r="P12" s="592"/>
      <c r="Q12" s="593" t="s">
        <v>1916</v>
      </c>
      <c r="R12" s="247">
        <v>43761</v>
      </c>
      <c r="S12" s="246">
        <v>5</v>
      </c>
      <c r="T12" s="246"/>
      <c r="U12" s="246"/>
      <c r="V12" s="246"/>
      <c r="W12" s="249"/>
      <c r="X12" s="503" t="s">
        <v>1497</v>
      </c>
      <c r="Y12" s="250" t="s">
        <v>1510</v>
      </c>
      <c r="Z12" s="592">
        <v>430</v>
      </c>
      <c r="AA12" s="251">
        <v>1295</v>
      </c>
      <c r="AB12" s="386">
        <f t="shared" si="0"/>
        <v>15.1</v>
      </c>
      <c r="AC12" s="386">
        <f t="shared" si="1"/>
        <v>78.059999999999988</v>
      </c>
      <c r="AD12" s="379">
        <f t="shared" si="2"/>
        <v>9.3010000000000002</v>
      </c>
      <c r="AE12" s="387">
        <f t="shared" si="3"/>
        <v>9</v>
      </c>
      <c r="AF12" s="379">
        <f t="shared" si="4"/>
        <v>9.1806000000000001</v>
      </c>
      <c r="AG12" s="245" t="s">
        <v>1243</v>
      </c>
      <c r="AH12" s="282" t="s">
        <v>2</v>
      </c>
      <c r="AI12" s="281">
        <v>50</v>
      </c>
      <c r="AJ12" s="281">
        <v>15</v>
      </c>
      <c r="AK12" s="281">
        <v>20</v>
      </c>
      <c r="AL12" s="615" t="s">
        <v>2583</v>
      </c>
    </row>
    <row r="13" spans="1:38" s="284" customFormat="1" ht="15.95" customHeight="1">
      <c r="A13" s="246"/>
      <c r="B13" s="247">
        <v>43761</v>
      </c>
      <c r="C13" s="330" t="str">
        <f>"*"&amp;D13&amp;"*"</f>
        <v>*PDW1910-0173*</v>
      </c>
      <c r="D13" s="592" t="s">
        <v>2847</v>
      </c>
      <c r="E13" s="246" t="s">
        <v>2843</v>
      </c>
      <c r="F13" s="246"/>
      <c r="G13" s="498" t="s">
        <v>2575</v>
      </c>
      <c r="H13" s="250" t="s">
        <v>1862</v>
      </c>
      <c r="I13" s="248" t="s">
        <v>2576</v>
      </c>
      <c r="J13" s="611">
        <v>29</v>
      </c>
      <c r="K13" s="247">
        <v>22947</v>
      </c>
      <c r="L13" s="250" t="s">
        <v>1258</v>
      </c>
      <c r="M13" s="250" t="s">
        <v>2577</v>
      </c>
      <c r="N13" s="592"/>
      <c r="O13" s="592" t="s">
        <v>1181</v>
      </c>
      <c r="P13" s="592"/>
      <c r="Q13" s="593" t="s">
        <v>1916</v>
      </c>
      <c r="R13" s="247">
        <v>43761</v>
      </c>
      <c r="S13" s="246">
        <v>30</v>
      </c>
      <c r="T13" s="246"/>
      <c r="U13" s="246"/>
      <c r="V13" s="246"/>
      <c r="W13" s="249"/>
      <c r="X13" s="503" t="s">
        <v>1497</v>
      </c>
      <c r="Y13" s="250" t="s">
        <v>1510</v>
      </c>
      <c r="Z13" s="592">
        <v>430</v>
      </c>
      <c r="AA13" s="251">
        <v>1295</v>
      </c>
      <c r="AB13" s="386">
        <f t="shared" si="0"/>
        <v>15.6</v>
      </c>
      <c r="AC13" s="386">
        <f t="shared" si="1"/>
        <v>93.659999999999982</v>
      </c>
      <c r="AD13" s="379">
        <f t="shared" si="2"/>
        <v>9.5609999999999999</v>
      </c>
      <c r="AE13" s="387">
        <f t="shared" si="3"/>
        <v>9</v>
      </c>
      <c r="AF13" s="379">
        <f t="shared" si="4"/>
        <v>9.3366000000000007</v>
      </c>
      <c r="AG13" s="245" t="s">
        <v>1243</v>
      </c>
      <c r="AH13" s="282" t="s">
        <v>2</v>
      </c>
      <c r="AI13" s="281">
        <v>50</v>
      </c>
      <c r="AJ13" s="281">
        <v>15</v>
      </c>
      <c r="AK13" s="281">
        <v>20</v>
      </c>
      <c r="AL13" s="615" t="s">
        <v>2583</v>
      </c>
    </row>
    <row r="14" spans="1:38" s="284" customFormat="1" ht="15.95" customHeight="1">
      <c r="A14" s="246"/>
      <c r="B14" s="247">
        <v>43761</v>
      </c>
      <c r="C14" s="330" t="str">
        <f>"*"&amp;D14&amp;"*"</f>
        <v>*PDW1910-0174*</v>
      </c>
      <c r="D14" s="592" t="s">
        <v>2848</v>
      </c>
      <c r="E14" s="246" t="s">
        <v>2843</v>
      </c>
      <c r="F14" s="246"/>
      <c r="G14" s="498" t="s">
        <v>2575</v>
      </c>
      <c r="H14" s="250" t="s">
        <v>1862</v>
      </c>
      <c r="I14" s="248" t="s">
        <v>2576</v>
      </c>
      <c r="J14" s="611">
        <v>8</v>
      </c>
      <c r="K14" s="247">
        <v>22947</v>
      </c>
      <c r="L14" s="250" t="s">
        <v>1258</v>
      </c>
      <c r="M14" s="250" t="s">
        <v>2577</v>
      </c>
      <c r="N14" s="592"/>
      <c r="O14" s="592" t="s">
        <v>1181</v>
      </c>
      <c r="P14" s="592"/>
      <c r="Q14" s="593" t="s">
        <v>1916</v>
      </c>
      <c r="R14" s="247">
        <v>43761</v>
      </c>
      <c r="S14" s="246">
        <v>10</v>
      </c>
      <c r="T14" s="246"/>
      <c r="U14" s="246"/>
      <c r="V14" s="246"/>
      <c r="W14" s="249"/>
      <c r="X14" s="503" t="s">
        <v>1497</v>
      </c>
      <c r="Y14" s="250" t="s">
        <v>1510</v>
      </c>
      <c r="Z14" s="592">
        <v>430</v>
      </c>
      <c r="AA14" s="251">
        <v>1295</v>
      </c>
      <c r="AB14" s="386">
        <f t="shared" si="0"/>
        <v>15.2</v>
      </c>
      <c r="AC14" s="386">
        <f t="shared" si="1"/>
        <v>108.85999999999999</v>
      </c>
      <c r="AD14" s="379">
        <f t="shared" si="2"/>
        <v>9.8143333333333338</v>
      </c>
      <c r="AE14" s="387">
        <f t="shared" si="3"/>
        <v>9</v>
      </c>
      <c r="AF14" s="379">
        <f t="shared" si="4"/>
        <v>9.4885999999999999</v>
      </c>
      <c r="AG14" s="245" t="s">
        <v>1243</v>
      </c>
      <c r="AH14" s="282" t="s">
        <v>2</v>
      </c>
      <c r="AI14" s="281">
        <v>50</v>
      </c>
      <c r="AJ14" s="281">
        <v>15</v>
      </c>
      <c r="AK14" s="281">
        <v>20</v>
      </c>
      <c r="AL14" s="615" t="s">
        <v>2583</v>
      </c>
    </row>
    <row r="15" spans="1:38" s="284" customFormat="1" ht="15.95" customHeight="1">
      <c r="A15" s="246"/>
      <c r="B15" s="247">
        <v>43761</v>
      </c>
      <c r="C15" s="330" t="str">
        <f>"*"&amp;D15&amp;"*"</f>
        <v>*PDW1910-0175*</v>
      </c>
      <c r="D15" s="592" t="s">
        <v>2849</v>
      </c>
      <c r="E15" s="246" t="s">
        <v>2843</v>
      </c>
      <c r="F15" s="246"/>
      <c r="G15" s="498" t="s">
        <v>2035</v>
      </c>
      <c r="H15" s="250" t="s">
        <v>1862</v>
      </c>
      <c r="I15" s="248" t="s">
        <v>2036</v>
      </c>
      <c r="J15" s="611">
        <v>5</v>
      </c>
      <c r="K15" s="247">
        <v>22947</v>
      </c>
      <c r="L15" s="250" t="s">
        <v>1258</v>
      </c>
      <c r="M15" s="250" t="s">
        <v>2037</v>
      </c>
      <c r="N15" s="592"/>
      <c r="O15" s="592" t="s">
        <v>1181</v>
      </c>
      <c r="P15" s="592"/>
      <c r="Q15" s="593"/>
      <c r="R15" s="247"/>
      <c r="S15" s="246"/>
      <c r="T15" s="246"/>
      <c r="U15" s="246"/>
      <c r="V15" s="246"/>
      <c r="W15" s="249"/>
      <c r="X15" s="503" t="s">
        <v>1497</v>
      </c>
      <c r="Y15" s="250" t="s">
        <v>1901</v>
      </c>
      <c r="Z15" s="592">
        <v>455</v>
      </c>
      <c r="AA15" s="251">
        <v>1973</v>
      </c>
      <c r="AB15" s="386">
        <f t="shared" si="0"/>
        <v>15</v>
      </c>
      <c r="AC15" s="386">
        <f t="shared" si="1"/>
        <v>123.85999999999999</v>
      </c>
      <c r="AD15" s="379">
        <f t="shared" si="2"/>
        <v>10.064333333333334</v>
      </c>
      <c r="AE15" s="387">
        <f t="shared" si="3"/>
        <v>10</v>
      </c>
      <c r="AF15" s="379">
        <f t="shared" si="4"/>
        <v>10.038600000000001</v>
      </c>
      <c r="AG15" s="245" t="s">
        <v>1243</v>
      </c>
      <c r="AH15" s="282" t="s">
        <v>2</v>
      </c>
      <c r="AI15" s="281">
        <v>50</v>
      </c>
      <c r="AJ15" s="281">
        <v>15</v>
      </c>
      <c r="AK15" s="281">
        <v>20</v>
      </c>
      <c r="AL15" s="724" t="s">
        <v>2540</v>
      </c>
    </row>
    <row r="16" spans="1:38" s="300" customFormat="1" ht="15.95" customHeight="1">
      <c r="A16" s="288"/>
      <c r="B16" s="289">
        <v>43757</v>
      </c>
      <c r="C16" s="330" t="str">
        <f>"*"&amp;D16&amp;"*"</f>
        <v>*PDR1911-0446*</v>
      </c>
      <c r="D16" s="290" t="s">
        <v>2836</v>
      </c>
      <c r="E16" s="290" t="s">
        <v>2835</v>
      </c>
      <c r="F16" s="288"/>
      <c r="G16" s="288" t="s">
        <v>2834</v>
      </c>
      <c r="H16" s="502" t="s">
        <v>1657</v>
      </c>
      <c r="I16" s="292" t="s">
        <v>2833</v>
      </c>
      <c r="J16" s="290">
        <v>300</v>
      </c>
      <c r="K16" s="289">
        <v>43769</v>
      </c>
      <c r="L16" s="841" t="s">
        <v>2832</v>
      </c>
      <c r="M16" s="292" t="s">
        <v>2831</v>
      </c>
      <c r="N16" s="290"/>
      <c r="O16" s="592" t="s">
        <v>1181</v>
      </c>
      <c r="P16" s="292"/>
      <c r="Q16" s="292"/>
      <c r="R16" s="289">
        <v>43764</v>
      </c>
      <c r="S16" s="290">
        <v>300</v>
      </c>
      <c r="T16" s="288"/>
      <c r="U16" s="288"/>
      <c r="V16" s="288"/>
      <c r="W16" s="288"/>
      <c r="X16" s="293" t="s">
        <v>1503</v>
      </c>
      <c r="Y16" s="288" t="s">
        <v>2225</v>
      </c>
      <c r="Z16" s="290">
        <v>514</v>
      </c>
      <c r="AA16" s="290">
        <v>1461</v>
      </c>
      <c r="AB16" s="386">
        <f t="shared" si="0"/>
        <v>21</v>
      </c>
      <c r="AC16" s="386">
        <f t="shared" si="1"/>
        <v>144.85999999999999</v>
      </c>
      <c r="AD16" s="379">
        <f t="shared" si="2"/>
        <v>10.414333333333333</v>
      </c>
      <c r="AE16" s="387">
        <f t="shared" si="3"/>
        <v>10</v>
      </c>
      <c r="AF16" s="379">
        <f t="shared" si="4"/>
        <v>10.2486</v>
      </c>
      <c r="AG16" s="297" t="s">
        <v>1243</v>
      </c>
      <c r="AH16" s="281" t="s">
        <v>2</v>
      </c>
      <c r="AI16" s="281">
        <v>50</v>
      </c>
      <c r="AJ16" s="281">
        <v>15</v>
      </c>
      <c r="AK16" s="341">
        <v>20</v>
      </c>
      <c r="AL16" s="341" t="s">
        <v>1658</v>
      </c>
    </row>
    <row r="17" spans="1:255" s="284" customFormat="1" ht="15.95" customHeight="1">
      <c r="A17" s="288"/>
      <c r="B17" s="289">
        <v>43757</v>
      </c>
      <c r="C17" s="330" t="str">
        <f>"*"&amp;D17&amp;"*"</f>
        <v>*PDR1911-0447*</v>
      </c>
      <c r="D17" s="290" t="s">
        <v>2759</v>
      </c>
      <c r="E17" s="290" t="s">
        <v>2758</v>
      </c>
      <c r="F17" s="288"/>
      <c r="G17" s="288" t="s">
        <v>2757</v>
      </c>
      <c r="H17" s="502" t="s">
        <v>1657</v>
      </c>
      <c r="I17" s="292" t="s">
        <v>2756</v>
      </c>
      <c r="J17" s="290">
        <v>300</v>
      </c>
      <c r="K17" s="289">
        <v>43769</v>
      </c>
      <c r="L17" s="841" t="s">
        <v>2755</v>
      </c>
      <c r="M17" s="292" t="s">
        <v>2754</v>
      </c>
      <c r="N17" s="290"/>
      <c r="O17" s="592" t="s">
        <v>1181</v>
      </c>
      <c r="P17" s="292"/>
      <c r="Q17" s="292"/>
      <c r="R17" s="289">
        <v>43764</v>
      </c>
      <c r="S17" s="290">
        <v>300</v>
      </c>
      <c r="T17" s="288"/>
      <c r="U17" s="288"/>
      <c r="V17" s="288"/>
      <c r="W17" s="288"/>
      <c r="X17" s="293" t="s">
        <v>1503</v>
      </c>
      <c r="Y17" s="502" t="s">
        <v>2225</v>
      </c>
      <c r="Z17" s="290">
        <v>514</v>
      </c>
      <c r="AA17" s="290">
        <v>1461</v>
      </c>
      <c r="AB17" s="386">
        <f t="shared" si="0"/>
        <v>21</v>
      </c>
      <c r="AC17" s="386">
        <f t="shared" si="1"/>
        <v>165.85999999999999</v>
      </c>
      <c r="AD17" s="379">
        <f t="shared" si="2"/>
        <v>10.764333333333333</v>
      </c>
      <c r="AE17" s="387">
        <f t="shared" si="3"/>
        <v>10</v>
      </c>
      <c r="AF17" s="379">
        <f t="shared" si="4"/>
        <v>10.458600000000001</v>
      </c>
      <c r="AG17" s="297" t="s">
        <v>1243</v>
      </c>
      <c r="AH17" s="281" t="s">
        <v>2</v>
      </c>
      <c r="AI17" s="281">
        <v>50</v>
      </c>
      <c r="AJ17" s="281">
        <v>15</v>
      </c>
      <c r="AK17" s="341">
        <v>20</v>
      </c>
      <c r="AL17" s="341" t="s">
        <v>1658</v>
      </c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0"/>
      <c r="AX17" s="300"/>
      <c r="AY17" s="300"/>
      <c r="AZ17" s="300"/>
      <c r="BA17" s="300"/>
      <c r="BB17" s="300"/>
      <c r="BC17" s="300"/>
      <c r="BD17" s="300"/>
      <c r="BE17" s="300"/>
      <c r="BF17" s="300"/>
      <c r="BG17" s="300"/>
      <c r="BH17" s="300"/>
      <c r="BI17" s="300"/>
      <c r="BJ17" s="300"/>
      <c r="BK17" s="300"/>
      <c r="BL17" s="300"/>
      <c r="BM17" s="300"/>
      <c r="BN17" s="300"/>
      <c r="BO17" s="300"/>
      <c r="BP17" s="300"/>
      <c r="BQ17" s="300"/>
      <c r="BR17" s="300"/>
      <c r="BS17" s="300"/>
      <c r="BT17" s="300"/>
      <c r="BU17" s="300"/>
      <c r="BV17" s="300"/>
      <c r="BW17" s="300"/>
      <c r="BX17" s="300"/>
      <c r="BY17" s="300"/>
      <c r="BZ17" s="300"/>
      <c r="CA17" s="300"/>
      <c r="CB17" s="300"/>
      <c r="CC17" s="300"/>
      <c r="CD17" s="300"/>
      <c r="CE17" s="300"/>
      <c r="CF17" s="300"/>
      <c r="CG17" s="300"/>
      <c r="CH17" s="300"/>
      <c r="CI17" s="300"/>
      <c r="CJ17" s="300"/>
      <c r="CK17" s="300"/>
      <c r="CL17" s="300"/>
      <c r="CM17" s="300"/>
      <c r="CN17" s="300"/>
      <c r="CO17" s="300"/>
      <c r="CP17" s="300"/>
      <c r="CQ17" s="300"/>
      <c r="CR17" s="300"/>
      <c r="CS17" s="300"/>
      <c r="CT17" s="300"/>
      <c r="CU17" s="300"/>
      <c r="CV17" s="300"/>
      <c r="CW17" s="300"/>
      <c r="CX17" s="300"/>
      <c r="CY17" s="300"/>
      <c r="CZ17" s="300"/>
      <c r="DA17" s="300"/>
      <c r="DB17" s="300"/>
      <c r="DC17" s="300"/>
      <c r="DD17" s="300"/>
      <c r="DE17" s="300"/>
      <c r="DF17" s="300"/>
      <c r="DG17" s="300"/>
      <c r="DH17" s="300"/>
      <c r="DI17" s="300"/>
      <c r="DJ17" s="300"/>
      <c r="DK17" s="300"/>
      <c r="DL17" s="300"/>
      <c r="DM17" s="300"/>
      <c r="DN17" s="300"/>
      <c r="DO17" s="300"/>
      <c r="DP17" s="300"/>
      <c r="DQ17" s="300"/>
      <c r="DR17" s="300"/>
      <c r="DS17" s="300"/>
      <c r="DT17" s="300"/>
      <c r="DU17" s="300"/>
      <c r="DV17" s="300"/>
      <c r="DW17" s="300"/>
      <c r="DX17" s="300"/>
      <c r="DY17" s="300"/>
      <c r="DZ17" s="300"/>
      <c r="EA17" s="300"/>
      <c r="EB17" s="300"/>
      <c r="EC17" s="300"/>
      <c r="ED17" s="300"/>
      <c r="EE17" s="300"/>
      <c r="EF17" s="300"/>
      <c r="EG17" s="300"/>
      <c r="EH17" s="300"/>
      <c r="EI17" s="300"/>
      <c r="EJ17" s="300"/>
      <c r="EK17" s="300"/>
      <c r="EL17" s="300"/>
      <c r="EM17" s="300"/>
      <c r="EN17" s="300"/>
      <c r="EO17" s="300"/>
      <c r="EP17" s="300"/>
      <c r="EQ17" s="300"/>
      <c r="ER17" s="300"/>
      <c r="ES17" s="300"/>
      <c r="ET17" s="300"/>
      <c r="EU17" s="300"/>
      <c r="EV17" s="300"/>
      <c r="EW17" s="300"/>
      <c r="EX17" s="300"/>
      <c r="EY17" s="300"/>
      <c r="EZ17" s="300"/>
      <c r="FA17" s="300"/>
      <c r="FB17" s="300"/>
      <c r="FC17" s="300"/>
      <c r="FD17" s="300"/>
      <c r="FE17" s="300"/>
      <c r="FF17" s="300"/>
      <c r="FG17" s="300"/>
      <c r="FH17" s="300"/>
      <c r="FI17" s="300"/>
      <c r="FJ17" s="300"/>
      <c r="FK17" s="300"/>
      <c r="FL17" s="300"/>
      <c r="FM17" s="300"/>
      <c r="FN17" s="300"/>
      <c r="FO17" s="300"/>
      <c r="FP17" s="300"/>
      <c r="FQ17" s="300"/>
      <c r="FR17" s="300"/>
      <c r="FS17" s="300"/>
      <c r="FT17" s="300"/>
      <c r="FU17" s="300"/>
      <c r="FV17" s="300"/>
      <c r="FW17" s="300"/>
      <c r="FX17" s="300"/>
      <c r="FY17" s="300"/>
      <c r="FZ17" s="300"/>
      <c r="GA17" s="300"/>
      <c r="GB17" s="300"/>
      <c r="GC17" s="300"/>
      <c r="GD17" s="300"/>
      <c r="GE17" s="300"/>
      <c r="GF17" s="300"/>
      <c r="GG17" s="300"/>
      <c r="GH17" s="300"/>
      <c r="GI17" s="300"/>
      <c r="GJ17" s="300"/>
      <c r="GK17" s="300"/>
      <c r="GL17" s="300"/>
      <c r="GM17" s="300"/>
      <c r="GN17" s="300"/>
      <c r="GO17" s="300"/>
      <c r="GP17" s="300"/>
      <c r="GQ17" s="300"/>
      <c r="GR17" s="300"/>
      <c r="GS17" s="300"/>
      <c r="GT17" s="300"/>
      <c r="GU17" s="300"/>
      <c r="GV17" s="300"/>
      <c r="GW17" s="300"/>
      <c r="GX17" s="300"/>
      <c r="GY17" s="300"/>
      <c r="GZ17" s="300"/>
      <c r="HA17" s="300"/>
      <c r="HB17" s="300"/>
      <c r="HC17" s="300"/>
      <c r="HD17" s="300"/>
      <c r="HE17" s="300"/>
      <c r="HF17" s="300"/>
      <c r="HG17" s="300"/>
      <c r="HH17" s="300"/>
      <c r="HI17" s="300"/>
      <c r="HJ17" s="300"/>
      <c r="HK17" s="300"/>
      <c r="HL17" s="300"/>
      <c r="HM17" s="300"/>
      <c r="HN17" s="300"/>
      <c r="HO17" s="300"/>
      <c r="HP17" s="300"/>
      <c r="HQ17" s="300"/>
      <c r="HR17" s="300"/>
      <c r="HS17" s="300"/>
      <c r="HT17" s="300"/>
      <c r="HU17" s="300"/>
      <c r="HV17" s="300"/>
      <c r="HW17" s="300"/>
      <c r="HX17" s="300"/>
      <c r="HY17" s="300"/>
      <c r="HZ17" s="300"/>
      <c r="IA17" s="300"/>
      <c r="IB17" s="300"/>
      <c r="IC17" s="300"/>
      <c r="ID17" s="300"/>
      <c r="IE17" s="300"/>
      <c r="IF17" s="300"/>
      <c r="IG17" s="300"/>
      <c r="IH17" s="300"/>
      <c r="II17" s="300"/>
      <c r="IJ17" s="300"/>
      <c r="IK17" s="300"/>
      <c r="IL17" s="300"/>
      <c r="IM17" s="300"/>
      <c r="IN17" s="300"/>
      <c r="IO17" s="300"/>
      <c r="IP17" s="300"/>
      <c r="IQ17" s="300"/>
      <c r="IR17" s="300"/>
      <c r="IS17" s="300"/>
      <c r="IT17" s="300"/>
      <c r="IU17" s="300"/>
    </row>
    <row r="18" spans="1:255" s="284" customFormat="1" ht="15.95" customHeight="1">
      <c r="A18" s="288"/>
      <c r="B18" s="289">
        <v>43757</v>
      </c>
      <c r="C18" s="330" t="str">
        <f>"*"&amp;D18&amp;"*"</f>
        <v>*PDR1911-0448*</v>
      </c>
      <c r="D18" s="290" t="s">
        <v>2753</v>
      </c>
      <c r="E18" s="290" t="s">
        <v>2752</v>
      </c>
      <c r="F18" s="288"/>
      <c r="G18" s="288" t="s">
        <v>2751</v>
      </c>
      <c r="H18" s="502" t="s">
        <v>1657</v>
      </c>
      <c r="I18" s="292" t="s">
        <v>2750</v>
      </c>
      <c r="J18" s="290">
        <v>500</v>
      </c>
      <c r="K18" s="289">
        <v>43769</v>
      </c>
      <c r="L18" s="841" t="s">
        <v>2749</v>
      </c>
      <c r="M18" s="292" t="s">
        <v>2748</v>
      </c>
      <c r="N18" s="290"/>
      <c r="O18" s="592" t="s">
        <v>1181</v>
      </c>
      <c r="P18" s="292"/>
      <c r="Q18" s="292"/>
      <c r="R18" s="289">
        <v>43764</v>
      </c>
      <c r="S18" s="290">
        <v>500</v>
      </c>
      <c r="T18" s="288"/>
      <c r="U18" s="288"/>
      <c r="V18" s="288"/>
      <c r="W18" s="288"/>
      <c r="X18" s="293" t="s">
        <v>1503</v>
      </c>
      <c r="Y18" s="502" t="s">
        <v>2225</v>
      </c>
      <c r="Z18" s="290">
        <v>514</v>
      </c>
      <c r="AA18" s="290">
        <v>1461</v>
      </c>
      <c r="AB18" s="386">
        <f t="shared" si="0"/>
        <v>25</v>
      </c>
      <c r="AC18" s="386">
        <f t="shared" si="1"/>
        <v>190.85999999999999</v>
      </c>
      <c r="AD18" s="379">
        <f t="shared" si="2"/>
        <v>11.180999999999999</v>
      </c>
      <c r="AE18" s="387">
        <f t="shared" si="3"/>
        <v>11</v>
      </c>
      <c r="AF18" s="379">
        <f t="shared" si="4"/>
        <v>11.108599999999999</v>
      </c>
      <c r="AG18" s="297" t="s">
        <v>1243</v>
      </c>
      <c r="AH18" s="281" t="s">
        <v>2</v>
      </c>
      <c r="AI18" s="281">
        <v>50</v>
      </c>
      <c r="AJ18" s="281">
        <v>15</v>
      </c>
      <c r="AK18" s="341">
        <v>20</v>
      </c>
      <c r="AL18" s="341" t="s">
        <v>1658</v>
      </c>
      <c r="AM18" s="300"/>
      <c r="AN18" s="300"/>
      <c r="AO18" s="300"/>
      <c r="AP18" s="300"/>
      <c r="AQ18" s="300"/>
      <c r="AR18" s="300"/>
      <c r="AS18" s="300"/>
      <c r="AT18" s="300"/>
      <c r="AU18" s="300"/>
      <c r="AV18" s="300"/>
      <c r="AW18" s="300"/>
      <c r="AX18" s="300"/>
      <c r="AY18" s="300"/>
      <c r="AZ18" s="300"/>
      <c r="BA18" s="300"/>
      <c r="BB18" s="300"/>
      <c r="BC18" s="300"/>
      <c r="BD18" s="300"/>
      <c r="BE18" s="300"/>
      <c r="BF18" s="300"/>
      <c r="BG18" s="300"/>
      <c r="BH18" s="300"/>
      <c r="BI18" s="300"/>
      <c r="BJ18" s="300"/>
      <c r="BK18" s="300"/>
      <c r="BL18" s="300"/>
      <c r="BM18" s="300"/>
      <c r="BN18" s="300"/>
      <c r="BO18" s="300"/>
      <c r="BP18" s="300"/>
      <c r="BQ18" s="300"/>
      <c r="BR18" s="300"/>
      <c r="BS18" s="300"/>
      <c r="BT18" s="300"/>
      <c r="BU18" s="300"/>
      <c r="BV18" s="300"/>
      <c r="BW18" s="300"/>
      <c r="BX18" s="300"/>
      <c r="BY18" s="300"/>
      <c r="BZ18" s="300"/>
      <c r="CA18" s="300"/>
      <c r="CB18" s="300"/>
      <c r="CC18" s="300"/>
      <c r="CD18" s="300"/>
      <c r="CE18" s="300"/>
      <c r="CF18" s="300"/>
      <c r="CG18" s="300"/>
      <c r="CH18" s="300"/>
      <c r="CI18" s="300"/>
      <c r="CJ18" s="300"/>
      <c r="CK18" s="300"/>
      <c r="CL18" s="300"/>
      <c r="CM18" s="300"/>
      <c r="CN18" s="300"/>
      <c r="CO18" s="300"/>
      <c r="CP18" s="300"/>
      <c r="CQ18" s="300"/>
      <c r="CR18" s="300"/>
      <c r="CS18" s="300"/>
      <c r="CT18" s="300"/>
      <c r="CU18" s="300"/>
      <c r="CV18" s="300"/>
      <c r="CW18" s="300"/>
      <c r="CX18" s="300"/>
      <c r="CY18" s="300"/>
      <c r="CZ18" s="300"/>
      <c r="DA18" s="300"/>
      <c r="DB18" s="300"/>
      <c r="DC18" s="300"/>
      <c r="DD18" s="300"/>
      <c r="DE18" s="300"/>
      <c r="DF18" s="300"/>
      <c r="DG18" s="300"/>
      <c r="DH18" s="300"/>
      <c r="DI18" s="300"/>
      <c r="DJ18" s="300"/>
      <c r="DK18" s="300"/>
      <c r="DL18" s="300"/>
      <c r="DM18" s="300"/>
      <c r="DN18" s="300"/>
      <c r="DO18" s="300"/>
      <c r="DP18" s="300"/>
      <c r="DQ18" s="300"/>
      <c r="DR18" s="300"/>
      <c r="DS18" s="300"/>
      <c r="DT18" s="300"/>
      <c r="DU18" s="300"/>
      <c r="DV18" s="300"/>
      <c r="DW18" s="300"/>
      <c r="DX18" s="300"/>
      <c r="DY18" s="300"/>
      <c r="DZ18" s="300"/>
      <c r="EA18" s="300"/>
      <c r="EB18" s="300"/>
      <c r="EC18" s="300"/>
      <c r="ED18" s="300"/>
      <c r="EE18" s="300"/>
      <c r="EF18" s="300"/>
      <c r="EG18" s="300"/>
      <c r="EH18" s="300"/>
      <c r="EI18" s="300"/>
      <c r="EJ18" s="300"/>
      <c r="EK18" s="300"/>
      <c r="EL18" s="300"/>
      <c r="EM18" s="300"/>
      <c r="EN18" s="300"/>
      <c r="EO18" s="300"/>
      <c r="EP18" s="300"/>
      <c r="EQ18" s="300"/>
      <c r="ER18" s="300"/>
      <c r="ES18" s="300"/>
      <c r="ET18" s="300"/>
      <c r="EU18" s="300"/>
      <c r="EV18" s="300"/>
      <c r="EW18" s="300"/>
      <c r="EX18" s="300"/>
      <c r="EY18" s="300"/>
      <c r="EZ18" s="300"/>
      <c r="FA18" s="300"/>
      <c r="FB18" s="300"/>
      <c r="FC18" s="300"/>
      <c r="FD18" s="300"/>
      <c r="FE18" s="300"/>
      <c r="FF18" s="300"/>
      <c r="FG18" s="300"/>
      <c r="FH18" s="300"/>
      <c r="FI18" s="300"/>
      <c r="FJ18" s="300"/>
      <c r="FK18" s="300"/>
      <c r="FL18" s="300"/>
      <c r="FM18" s="300"/>
      <c r="FN18" s="300"/>
      <c r="FO18" s="300"/>
      <c r="FP18" s="300"/>
      <c r="FQ18" s="300"/>
      <c r="FR18" s="300"/>
      <c r="FS18" s="300"/>
      <c r="FT18" s="300"/>
      <c r="FU18" s="300"/>
      <c r="FV18" s="300"/>
      <c r="FW18" s="300"/>
      <c r="FX18" s="300"/>
      <c r="FY18" s="300"/>
      <c r="FZ18" s="300"/>
      <c r="GA18" s="300"/>
      <c r="GB18" s="300"/>
      <c r="GC18" s="300"/>
      <c r="GD18" s="300"/>
      <c r="GE18" s="300"/>
      <c r="GF18" s="300"/>
      <c r="GG18" s="300"/>
      <c r="GH18" s="300"/>
      <c r="GI18" s="300"/>
      <c r="GJ18" s="300"/>
      <c r="GK18" s="300"/>
      <c r="GL18" s="300"/>
      <c r="GM18" s="300"/>
      <c r="GN18" s="300"/>
      <c r="GO18" s="300"/>
      <c r="GP18" s="300"/>
      <c r="GQ18" s="300"/>
      <c r="GR18" s="300"/>
      <c r="GS18" s="300"/>
      <c r="GT18" s="300"/>
      <c r="GU18" s="300"/>
      <c r="GV18" s="300"/>
      <c r="GW18" s="300"/>
      <c r="GX18" s="300"/>
      <c r="GY18" s="300"/>
      <c r="GZ18" s="300"/>
      <c r="HA18" s="300"/>
      <c r="HB18" s="300"/>
      <c r="HC18" s="300"/>
      <c r="HD18" s="300"/>
      <c r="HE18" s="300"/>
      <c r="HF18" s="300"/>
      <c r="HG18" s="300"/>
      <c r="HH18" s="300"/>
      <c r="HI18" s="300"/>
      <c r="HJ18" s="300"/>
      <c r="HK18" s="300"/>
      <c r="HL18" s="300"/>
      <c r="HM18" s="300"/>
      <c r="HN18" s="300"/>
      <c r="HO18" s="300"/>
      <c r="HP18" s="300"/>
      <c r="HQ18" s="300"/>
      <c r="HR18" s="300"/>
      <c r="HS18" s="300"/>
      <c r="HT18" s="300"/>
      <c r="HU18" s="300"/>
      <c r="HV18" s="300"/>
      <c r="HW18" s="300"/>
      <c r="HX18" s="300"/>
      <c r="HY18" s="300"/>
      <c r="HZ18" s="300"/>
      <c r="IA18" s="300"/>
      <c r="IB18" s="300"/>
      <c r="IC18" s="300"/>
      <c r="ID18" s="300"/>
      <c r="IE18" s="300"/>
      <c r="IF18" s="300"/>
      <c r="IG18" s="300"/>
      <c r="IH18" s="300"/>
      <c r="II18" s="300"/>
      <c r="IJ18" s="300"/>
      <c r="IK18" s="300"/>
      <c r="IL18" s="300"/>
      <c r="IM18" s="300"/>
      <c r="IN18" s="300"/>
      <c r="IO18" s="300"/>
      <c r="IP18" s="300"/>
      <c r="IQ18" s="300"/>
      <c r="IR18" s="300"/>
      <c r="IS18" s="300"/>
      <c r="IT18" s="300"/>
      <c r="IU18" s="300"/>
    </row>
    <row r="19" spans="1:255" s="284" customFormat="1" ht="15.95" customHeight="1">
      <c r="A19" s="288"/>
      <c r="B19" s="289">
        <v>43757</v>
      </c>
      <c r="C19" s="330" t="str">
        <f>"*"&amp;D19&amp;"*"</f>
        <v>*PDR1911-0449*</v>
      </c>
      <c r="D19" s="290" t="s">
        <v>2747</v>
      </c>
      <c r="E19" s="290" t="s">
        <v>2746</v>
      </c>
      <c r="F19" s="288"/>
      <c r="G19" s="288" t="s">
        <v>2745</v>
      </c>
      <c r="H19" s="502" t="s">
        <v>1657</v>
      </c>
      <c r="I19" s="292" t="s">
        <v>2744</v>
      </c>
      <c r="J19" s="290">
        <v>520</v>
      </c>
      <c r="K19" s="289">
        <v>43769</v>
      </c>
      <c r="L19" s="841" t="s">
        <v>2733</v>
      </c>
      <c r="M19" s="292" t="s">
        <v>2743</v>
      </c>
      <c r="N19" s="290"/>
      <c r="O19" s="592" t="s">
        <v>1181</v>
      </c>
      <c r="P19" s="292"/>
      <c r="Q19" s="292"/>
      <c r="R19" s="289">
        <v>43764</v>
      </c>
      <c r="S19" s="290">
        <v>520</v>
      </c>
      <c r="T19" s="288"/>
      <c r="U19" s="288"/>
      <c r="V19" s="288"/>
      <c r="W19" s="288"/>
      <c r="X19" s="293" t="s">
        <v>1503</v>
      </c>
      <c r="Y19" s="502" t="s">
        <v>2225</v>
      </c>
      <c r="Z19" s="290">
        <v>514</v>
      </c>
      <c r="AA19" s="290">
        <v>1461</v>
      </c>
      <c r="AB19" s="386">
        <f t="shared" si="0"/>
        <v>25.4</v>
      </c>
      <c r="AC19" s="386">
        <f t="shared" si="1"/>
        <v>216.26</v>
      </c>
      <c r="AD19" s="379">
        <f t="shared" si="2"/>
        <v>11.604333333333333</v>
      </c>
      <c r="AE19" s="387">
        <f t="shared" si="3"/>
        <v>11</v>
      </c>
      <c r="AF19" s="379">
        <f t="shared" si="4"/>
        <v>11.3626</v>
      </c>
      <c r="AG19" s="297" t="s">
        <v>1243</v>
      </c>
      <c r="AH19" s="281" t="s">
        <v>2</v>
      </c>
      <c r="AI19" s="281">
        <v>50</v>
      </c>
      <c r="AJ19" s="281">
        <v>15</v>
      </c>
      <c r="AK19" s="341">
        <v>20</v>
      </c>
      <c r="AL19" s="341" t="s">
        <v>1658</v>
      </c>
      <c r="AM19" s="300"/>
      <c r="AN19" s="300"/>
      <c r="AO19" s="300"/>
      <c r="AP19" s="300"/>
      <c r="AQ19" s="300"/>
      <c r="AR19" s="300"/>
      <c r="AS19" s="300"/>
      <c r="AT19" s="300"/>
      <c r="AU19" s="300"/>
      <c r="AV19" s="300"/>
      <c r="AW19" s="300"/>
      <c r="AX19" s="300"/>
      <c r="AY19" s="300"/>
      <c r="AZ19" s="300"/>
      <c r="BA19" s="300"/>
      <c r="BB19" s="300"/>
      <c r="BC19" s="300"/>
      <c r="BD19" s="300"/>
      <c r="BE19" s="300"/>
      <c r="BF19" s="300"/>
      <c r="BG19" s="300"/>
      <c r="BH19" s="300"/>
      <c r="BI19" s="300"/>
      <c r="BJ19" s="300"/>
      <c r="BK19" s="300"/>
      <c r="BL19" s="300"/>
      <c r="BM19" s="300"/>
      <c r="BN19" s="300"/>
      <c r="BO19" s="300"/>
      <c r="BP19" s="300"/>
      <c r="BQ19" s="300"/>
      <c r="BR19" s="300"/>
      <c r="BS19" s="300"/>
      <c r="BT19" s="300"/>
      <c r="BU19" s="300"/>
      <c r="BV19" s="300"/>
      <c r="BW19" s="300"/>
      <c r="BX19" s="300"/>
      <c r="BY19" s="300"/>
      <c r="BZ19" s="300"/>
      <c r="CA19" s="300"/>
      <c r="CB19" s="300"/>
      <c r="CC19" s="300"/>
      <c r="CD19" s="300"/>
      <c r="CE19" s="300"/>
      <c r="CF19" s="300"/>
      <c r="CG19" s="300"/>
      <c r="CH19" s="300"/>
      <c r="CI19" s="300"/>
      <c r="CJ19" s="300"/>
      <c r="CK19" s="300"/>
      <c r="CL19" s="300"/>
      <c r="CM19" s="300"/>
      <c r="CN19" s="300"/>
      <c r="CO19" s="300"/>
      <c r="CP19" s="300"/>
      <c r="CQ19" s="300"/>
      <c r="CR19" s="300"/>
      <c r="CS19" s="300"/>
      <c r="CT19" s="300"/>
      <c r="CU19" s="300"/>
      <c r="CV19" s="300"/>
      <c r="CW19" s="300"/>
      <c r="CX19" s="300"/>
      <c r="CY19" s="300"/>
      <c r="CZ19" s="300"/>
      <c r="DA19" s="300"/>
      <c r="DB19" s="300"/>
      <c r="DC19" s="300"/>
      <c r="DD19" s="300"/>
      <c r="DE19" s="300"/>
      <c r="DF19" s="300"/>
      <c r="DG19" s="300"/>
      <c r="DH19" s="300"/>
      <c r="DI19" s="300"/>
      <c r="DJ19" s="300"/>
      <c r="DK19" s="300"/>
      <c r="DL19" s="300"/>
      <c r="DM19" s="300"/>
      <c r="DN19" s="300"/>
      <c r="DO19" s="300"/>
      <c r="DP19" s="300"/>
      <c r="DQ19" s="300"/>
      <c r="DR19" s="300"/>
      <c r="DS19" s="300"/>
      <c r="DT19" s="300"/>
      <c r="DU19" s="300"/>
      <c r="DV19" s="300"/>
      <c r="DW19" s="300"/>
      <c r="DX19" s="300"/>
      <c r="DY19" s="300"/>
      <c r="DZ19" s="300"/>
      <c r="EA19" s="300"/>
      <c r="EB19" s="300"/>
      <c r="EC19" s="300"/>
      <c r="ED19" s="300"/>
      <c r="EE19" s="300"/>
      <c r="EF19" s="300"/>
      <c r="EG19" s="300"/>
      <c r="EH19" s="300"/>
      <c r="EI19" s="300"/>
      <c r="EJ19" s="300"/>
      <c r="EK19" s="300"/>
      <c r="EL19" s="300"/>
      <c r="EM19" s="300"/>
      <c r="EN19" s="300"/>
      <c r="EO19" s="300"/>
      <c r="EP19" s="300"/>
      <c r="EQ19" s="300"/>
      <c r="ER19" s="300"/>
      <c r="ES19" s="300"/>
      <c r="ET19" s="300"/>
      <c r="EU19" s="300"/>
      <c r="EV19" s="300"/>
      <c r="EW19" s="300"/>
      <c r="EX19" s="300"/>
      <c r="EY19" s="300"/>
      <c r="EZ19" s="300"/>
      <c r="FA19" s="300"/>
      <c r="FB19" s="300"/>
      <c r="FC19" s="300"/>
      <c r="FD19" s="300"/>
      <c r="FE19" s="300"/>
      <c r="FF19" s="300"/>
      <c r="FG19" s="300"/>
      <c r="FH19" s="300"/>
      <c r="FI19" s="300"/>
      <c r="FJ19" s="300"/>
      <c r="FK19" s="300"/>
      <c r="FL19" s="300"/>
      <c r="FM19" s="300"/>
      <c r="FN19" s="300"/>
      <c r="FO19" s="300"/>
      <c r="FP19" s="300"/>
      <c r="FQ19" s="300"/>
      <c r="FR19" s="300"/>
      <c r="FS19" s="300"/>
      <c r="FT19" s="300"/>
      <c r="FU19" s="300"/>
      <c r="FV19" s="300"/>
      <c r="FW19" s="300"/>
      <c r="FX19" s="300"/>
      <c r="FY19" s="300"/>
      <c r="FZ19" s="300"/>
      <c r="GA19" s="300"/>
      <c r="GB19" s="300"/>
      <c r="GC19" s="300"/>
      <c r="GD19" s="300"/>
      <c r="GE19" s="300"/>
      <c r="GF19" s="300"/>
      <c r="GG19" s="300"/>
      <c r="GH19" s="300"/>
      <c r="GI19" s="300"/>
      <c r="GJ19" s="300"/>
      <c r="GK19" s="300"/>
      <c r="GL19" s="300"/>
      <c r="GM19" s="300"/>
      <c r="GN19" s="300"/>
      <c r="GO19" s="300"/>
      <c r="GP19" s="300"/>
      <c r="GQ19" s="300"/>
      <c r="GR19" s="300"/>
      <c r="GS19" s="300"/>
      <c r="GT19" s="300"/>
      <c r="GU19" s="300"/>
      <c r="GV19" s="300"/>
      <c r="GW19" s="300"/>
      <c r="GX19" s="300"/>
      <c r="GY19" s="300"/>
      <c r="GZ19" s="300"/>
      <c r="HA19" s="300"/>
      <c r="HB19" s="300"/>
      <c r="HC19" s="300"/>
      <c r="HD19" s="300"/>
      <c r="HE19" s="300"/>
      <c r="HF19" s="300"/>
      <c r="HG19" s="300"/>
      <c r="HH19" s="300"/>
      <c r="HI19" s="300"/>
      <c r="HJ19" s="300"/>
      <c r="HK19" s="300"/>
      <c r="HL19" s="300"/>
      <c r="HM19" s="300"/>
      <c r="HN19" s="300"/>
      <c r="HO19" s="300"/>
      <c r="HP19" s="300"/>
      <c r="HQ19" s="300"/>
      <c r="HR19" s="300"/>
      <c r="HS19" s="300"/>
      <c r="HT19" s="300"/>
      <c r="HU19" s="300"/>
      <c r="HV19" s="300"/>
      <c r="HW19" s="300"/>
      <c r="HX19" s="300"/>
      <c r="HY19" s="300"/>
      <c r="HZ19" s="300"/>
      <c r="IA19" s="300"/>
      <c r="IB19" s="300"/>
      <c r="IC19" s="300"/>
      <c r="ID19" s="300"/>
      <c r="IE19" s="300"/>
      <c r="IF19" s="300"/>
      <c r="IG19" s="300"/>
      <c r="IH19" s="300"/>
      <c r="II19" s="300"/>
      <c r="IJ19" s="300"/>
      <c r="IK19" s="300"/>
      <c r="IL19" s="300"/>
      <c r="IM19" s="300"/>
      <c r="IN19" s="300"/>
      <c r="IO19" s="300"/>
      <c r="IP19" s="300"/>
      <c r="IQ19" s="300"/>
      <c r="IR19" s="300"/>
      <c r="IS19" s="300"/>
      <c r="IT19" s="300"/>
      <c r="IU19" s="300"/>
    </row>
    <row r="20" spans="1:255" s="284" customFormat="1" ht="15.95" customHeight="1">
      <c r="A20" s="288"/>
      <c r="B20" s="289">
        <v>43757</v>
      </c>
      <c r="C20" s="330" t="str">
        <f>"*"&amp;D20&amp;"*"</f>
        <v>*PDR1911-0450*</v>
      </c>
      <c r="D20" s="290" t="s">
        <v>2742</v>
      </c>
      <c r="E20" s="290" t="s">
        <v>2736</v>
      </c>
      <c r="F20" s="288"/>
      <c r="G20" s="288" t="s">
        <v>2741</v>
      </c>
      <c r="H20" s="502" t="s">
        <v>1657</v>
      </c>
      <c r="I20" s="292" t="s">
        <v>2740</v>
      </c>
      <c r="J20" s="290">
        <v>300</v>
      </c>
      <c r="K20" s="289">
        <v>43769</v>
      </c>
      <c r="L20" s="841" t="s">
        <v>2739</v>
      </c>
      <c r="M20" s="292" t="s">
        <v>2738</v>
      </c>
      <c r="N20" s="290"/>
      <c r="O20" s="592" t="s">
        <v>1181</v>
      </c>
      <c r="P20" s="292"/>
      <c r="Q20" s="292"/>
      <c r="R20" s="289">
        <v>43764</v>
      </c>
      <c r="S20" s="290">
        <v>300</v>
      </c>
      <c r="T20" s="288"/>
      <c r="U20" s="288"/>
      <c r="V20" s="288"/>
      <c r="W20" s="288"/>
      <c r="X20" s="293" t="s">
        <v>1503</v>
      </c>
      <c r="Y20" s="502" t="s">
        <v>2225</v>
      </c>
      <c r="Z20" s="290">
        <v>514</v>
      </c>
      <c r="AA20" s="290">
        <v>1461</v>
      </c>
      <c r="AB20" s="386">
        <f t="shared" si="0"/>
        <v>21</v>
      </c>
      <c r="AC20" s="386">
        <f t="shared" si="1"/>
        <v>237.26</v>
      </c>
      <c r="AD20" s="379">
        <f t="shared" si="2"/>
        <v>11.954333333333333</v>
      </c>
      <c r="AE20" s="387">
        <f t="shared" si="3"/>
        <v>11</v>
      </c>
      <c r="AF20" s="379">
        <f t="shared" si="4"/>
        <v>11.5726</v>
      </c>
      <c r="AG20" s="297" t="s">
        <v>1243</v>
      </c>
      <c r="AH20" s="281" t="s">
        <v>2</v>
      </c>
      <c r="AI20" s="281">
        <v>50</v>
      </c>
      <c r="AJ20" s="281">
        <v>15</v>
      </c>
      <c r="AK20" s="341">
        <v>20</v>
      </c>
      <c r="AL20" s="341" t="s">
        <v>1658</v>
      </c>
      <c r="AM20" s="300"/>
      <c r="AN20" s="300"/>
      <c r="AO20" s="300"/>
      <c r="AP20" s="300"/>
      <c r="AQ20" s="300"/>
      <c r="AR20" s="300"/>
      <c r="AS20" s="300"/>
      <c r="AT20" s="300"/>
      <c r="AU20" s="300"/>
      <c r="AV20" s="300"/>
      <c r="AW20" s="300"/>
      <c r="AX20" s="300"/>
      <c r="AY20" s="300"/>
      <c r="AZ20" s="300"/>
      <c r="BA20" s="300"/>
      <c r="BB20" s="300"/>
      <c r="BC20" s="300"/>
      <c r="BD20" s="300"/>
      <c r="BE20" s="300"/>
      <c r="BF20" s="300"/>
      <c r="BG20" s="300"/>
      <c r="BH20" s="300"/>
      <c r="BI20" s="300"/>
      <c r="BJ20" s="300"/>
      <c r="BK20" s="300"/>
      <c r="BL20" s="300"/>
      <c r="BM20" s="300"/>
      <c r="BN20" s="300"/>
      <c r="BO20" s="300"/>
      <c r="BP20" s="300"/>
      <c r="BQ20" s="300"/>
      <c r="BR20" s="300"/>
      <c r="BS20" s="300"/>
      <c r="BT20" s="300"/>
      <c r="BU20" s="300"/>
      <c r="BV20" s="300"/>
      <c r="BW20" s="300"/>
      <c r="BX20" s="300"/>
      <c r="BY20" s="300"/>
      <c r="BZ20" s="300"/>
      <c r="CA20" s="300"/>
      <c r="CB20" s="300"/>
      <c r="CC20" s="300"/>
      <c r="CD20" s="300"/>
      <c r="CE20" s="300"/>
      <c r="CF20" s="300"/>
      <c r="CG20" s="300"/>
      <c r="CH20" s="300"/>
      <c r="CI20" s="300"/>
      <c r="CJ20" s="300"/>
      <c r="CK20" s="300"/>
      <c r="CL20" s="300"/>
      <c r="CM20" s="300"/>
      <c r="CN20" s="300"/>
      <c r="CO20" s="300"/>
      <c r="CP20" s="300"/>
      <c r="CQ20" s="300"/>
      <c r="CR20" s="300"/>
      <c r="CS20" s="300"/>
      <c r="CT20" s="300"/>
      <c r="CU20" s="300"/>
      <c r="CV20" s="300"/>
      <c r="CW20" s="300"/>
      <c r="CX20" s="300"/>
      <c r="CY20" s="300"/>
      <c r="CZ20" s="300"/>
      <c r="DA20" s="300"/>
      <c r="DB20" s="300"/>
      <c r="DC20" s="300"/>
      <c r="DD20" s="300"/>
      <c r="DE20" s="300"/>
      <c r="DF20" s="300"/>
      <c r="DG20" s="300"/>
      <c r="DH20" s="300"/>
      <c r="DI20" s="300"/>
      <c r="DJ20" s="300"/>
      <c r="DK20" s="300"/>
      <c r="DL20" s="300"/>
      <c r="DM20" s="300"/>
      <c r="DN20" s="300"/>
      <c r="DO20" s="300"/>
      <c r="DP20" s="300"/>
      <c r="DQ20" s="300"/>
      <c r="DR20" s="300"/>
      <c r="DS20" s="300"/>
      <c r="DT20" s="300"/>
      <c r="DU20" s="300"/>
      <c r="DV20" s="300"/>
      <c r="DW20" s="300"/>
      <c r="DX20" s="300"/>
      <c r="DY20" s="300"/>
      <c r="DZ20" s="300"/>
      <c r="EA20" s="300"/>
      <c r="EB20" s="300"/>
      <c r="EC20" s="300"/>
      <c r="ED20" s="300"/>
      <c r="EE20" s="300"/>
      <c r="EF20" s="300"/>
      <c r="EG20" s="300"/>
      <c r="EH20" s="300"/>
      <c r="EI20" s="300"/>
      <c r="EJ20" s="300"/>
      <c r="EK20" s="300"/>
      <c r="EL20" s="300"/>
      <c r="EM20" s="300"/>
      <c r="EN20" s="300"/>
      <c r="EO20" s="300"/>
      <c r="EP20" s="300"/>
      <c r="EQ20" s="300"/>
      <c r="ER20" s="300"/>
      <c r="ES20" s="300"/>
      <c r="ET20" s="300"/>
      <c r="EU20" s="300"/>
      <c r="EV20" s="300"/>
      <c r="EW20" s="300"/>
      <c r="EX20" s="300"/>
      <c r="EY20" s="300"/>
      <c r="EZ20" s="300"/>
      <c r="FA20" s="300"/>
      <c r="FB20" s="300"/>
      <c r="FC20" s="300"/>
      <c r="FD20" s="300"/>
      <c r="FE20" s="300"/>
      <c r="FF20" s="300"/>
      <c r="FG20" s="300"/>
      <c r="FH20" s="300"/>
      <c r="FI20" s="300"/>
      <c r="FJ20" s="300"/>
      <c r="FK20" s="300"/>
      <c r="FL20" s="300"/>
      <c r="FM20" s="300"/>
      <c r="FN20" s="300"/>
      <c r="FO20" s="300"/>
      <c r="FP20" s="300"/>
      <c r="FQ20" s="300"/>
      <c r="FR20" s="300"/>
      <c r="FS20" s="300"/>
      <c r="FT20" s="300"/>
      <c r="FU20" s="300"/>
      <c r="FV20" s="300"/>
      <c r="FW20" s="300"/>
      <c r="FX20" s="300"/>
      <c r="FY20" s="300"/>
      <c r="FZ20" s="300"/>
      <c r="GA20" s="300"/>
      <c r="GB20" s="300"/>
      <c r="GC20" s="300"/>
      <c r="GD20" s="300"/>
      <c r="GE20" s="300"/>
      <c r="GF20" s="300"/>
      <c r="GG20" s="300"/>
      <c r="GH20" s="300"/>
      <c r="GI20" s="300"/>
      <c r="GJ20" s="300"/>
      <c r="GK20" s="300"/>
      <c r="GL20" s="300"/>
      <c r="GM20" s="300"/>
      <c r="GN20" s="300"/>
      <c r="GO20" s="300"/>
      <c r="GP20" s="300"/>
      <c r="GQ20" s="300"/>
      <c r="GR20" s="300"/>
      <c r="GS20" s="300"/>
      <c r="GT20" s="300"/>
      <c r="GU20" s="300"/>
      <c r="GV20" s="300"/>
      <c r="GW20" s="300"/>
      <c r="GX20" s="300"/>
      <c r="GY20" s="300"/>
      <c r="GZ20" s="300"/>
      <c r="HA20" s="300"/>
      <c r="HB20" s="300"/>
      <c r="HC20" s="300"/>
      <c r="HD20" s="300"/>
      <c r="HE20" s="300"/>
      <c r="HF20" s="300"/>
      <c r="HG20" s="300"/>
      <c r="HH20" s="300"/>
      <c r="HI20" s="300"/>
      <c r="HJ20" s="300"/>
      <c r="HK20" s="300"/>
      <c r="HL20" s="300"/>
      <c r="HM20" s="300"/>
      <c r="HN20" s="300"/>
      <c r="HO20" s="300"/>
      <c r="HP20" s="300"/>
      <c r="HQ20" s="300"/>
      <c r="HR20" s="300"/>
      <c r="HS20" s="300"/>
      <c r="HT20" s="300"/>
      <c r="HU20" s="300"/>
      <c r="HV20" s="300"/>
      <c r="HW20" s="300"/>
      <c r="HX20" s="300"/>
      <c r="HY20" s="300"/>
      <c r="HZ20" s="300"/>
      <c r="IA20" s="300"/>
      <c r="IB20" s="300"/>
      <c r="IC20" s="300"/>
      <c r="ID20" s="300"/>
      <c r="IE20" s="300"/>
      <c r="IF20" s="300"/>
      <c r="IG20" s="300"/>
      <c r="IH20" s="300"/>
      <c r="II20" s="300"/>
      <c r="IJ20" s="300"/>
      <c r="IK20" s="300"/>
      <c r="IL20" s="300"/>
      <c r="IM20" s="300"/>
      <c r="IN20" s="300"/>
      <c r="IO20" s="300"/>
      <c r="IP20" s="300"/>
      <c r="IQ20" s="300"/>
      <c r="IR20" s="300"/>
      <c r="IS20" s="300"/>
      <c r="IT20" s="300"/>
      <c r="IU20" s="300"/>
    </row>
    <row r="21" spans="1:255" s="300" customFormat="1" ht="15.95" customHeight="1">
      <c r="A21" s="288"/>
      <c r="B21" s="289">
        <v>43757</v>
      </c>
      <c r="C21" s="330" t="str">
        <f>"*"&amp;D21&amp;"*"</f>
        <v>*PDR1911-0454*</v>
      </c>
      <c r="D21" s="290" t="s">
        <v>2830</v>
      </c>
      <c r="E21" s="290" t="s">
        <v>2828</v>
      </c>
      <c r="F21" s="288"/>
      <c r="G21" s="288" t="s">
        <v>2063</v>
      </c>
      <c r="H21" s="502" t="s">
        <v>1657</v>
      </c>
      <c r="I21" s="292" t="s">
        <v>2064</v>
      </c>
      <c r="J21" s="290">
        <v>300</v>
      </c>
      <c r="K21" s="289">
        <v>43769</v>
      </c>
      <c r="L21" s="841" t="s">
        <v>2065</v>
      </c>
      <c r="M21" s="292" t="s">
        <v>2066</v>
      </c>
      <c r="N21" s="290"/>
      <c r="O21" s="592" t="s">
        <v>1181</v>
      </c>
      <c r="P21" s="292"/>
      <c r="Q21" s="292"/>
      <c r="R21" s="289">
        <v>43764</v>
      </c>
      <c r="S21" s="290">
        <v>300</v>
      </c>
      <c r="T21" s="288"/>
      <c r="U21" s="288"/>
      <c r="V21" s="288"/>
      <c r="W21" s="288"/>
      <c r="X21" s="293" t="s">
        <v>1503</v>
      </c>
      <c r="Y21" s="288" t="s">
        <v>2067</v>
      </c>
      <c r="Z21" s="290">
        <v>513</v>
      </c>
      <c r="AA21" s="290">
        <v>1453</v>
      </c>
      <c r="AB21" s="386">
        <f t="shared" si="0"/>
        <v>21</v>
      </c>
      <c r="AC21" s="386">
        <f t="shared" si="1"/>
        <v>258.26</v>
      </c>
      <c r="AD21" s="379">
        <f t="shared" si="2"/>
        <v>12.304333333333332</v>
      </c>
      <c r="AE21" s="387">
        <f t="shared" si="3"/>
        <v>12</v>
      </c>
      <c r="AF21" s="379">
        <f t="shared" si="4"/>
        <v>12.182599999999999</v>
      </c>
      <c r="AG21" s="297" t="s">
        <v>1243</v>
      </c>
      <c r="AH21" s="281" t="s">
        <v>2</v>
      </c>
      <c r="AI21" s="281">
        <v>50</v>
      </c>
      <c r="AJ21" s="281">
        <v>15</v>
      </c>
      <c r="AK21" s="341">
        <v>20</v>
      </c>
      <c r="AL21" s="341" t="s">
        <v>1658</v>
      </c>
    </row>
    <row r="22" spans="1:255" s="300" customFormat="1" ht="15.95" customHeight="1">
      <c r="A22" s="288"/>
      <c r="B22" s="289">
        <v>43757</v>
      </c>
      <c r="C22" s="330" t="str">
        <f>"*"&amp;D22&amp;"*"</f>
        <v>*PDR1911-0455*</v>
      </c>
      <c r="D22" s="290" t="s">
        <v>2829</v>
      </c>
      <c r="E22" s="290" t="s">
        <v>2828</v>
      </c>
      <c r="F22" s="288"/>
      <c r="G22" s="288" t="s">
        <v>2827</v>
      </c>
      <c r="H22" s="502" t="s">
        <v>1657</v>
      </c>
      <c r="I22" s="292" t="s">
        <v>2826</v>
      </c>
      <c r="J22" s="290">
        <v>500</v>
      </c>
      <c r="K22" s="289">
        <v>43769</v>
      </c>
      <c r="L22" s="841" t="s">
        <v>2749</v>
      </c>
      <c r="M22" s="292" t="s">
        <v>2825</v>
      </c>
      <c r="N22" s="290"/>
      <c r="O22" s="592" t="s">
        <v>1181</v>
      </c>
      <c r="P22" s="292"/>
      <c r="Q22" s="292"/>
      <c r="R22" s="289">
        <v>43764</v>
      </c>
      <c r="S22" s="290">
        <v>500</v>
      </c>
      <c r="T22" s="288"/>
      <c r="U22" s="288"/>
      <c r="V22" s="288"/>
      <c r="W22" s="288"/>
      <c r="X22" s="293" t="s">
        <v>1503</v>
      </c>
      <c r="Y22" s="288" t="s">
        <v>2067</v>
      </c>
      <c r="Z22" s="290">
        <v>513</v>
      </c>
      <c r="AA22" s="290">
        <v>1453</v>
      </c>
      <c r="AB22" s="386">
        <f t="shared" si="0"/>
        <v>25</v>
      </c>
      <c r="AC22" s="386">
        <f t="shared" si="1"/>
        <v>283.26</v>
      </c>
      <c r="AD22" s="379">
        <f t="shared" si="2"/>
        <v>12.721</v>
      </c>
      <c r="AE22" s="387">
        <f t="shared" si="3"/>
        <v>12</v>
      </c>
      <c r="AF22" s="379">
        <f t="shared" si="4"/>
        <v>12.432600000000001</v>
      </c>
      <c r="AG22" s="297" t="s">
        <v>1243</v>
      </c>
      <c r="AH22" s="281" t="s">
        <v>2</v>
      </c>
      <c r="AI22" s="281">
        <v>50</v>
      </c>
      <c r="AJ22" s="281">
        <v>15</v>
      </c>
      <c r="AK22" s="341">
        <v>20</v>
      </c>
      <c r="AL22" s="341" t="s">
        <v>1658</v>
      </c>
    </row>
    <row r="23" spans="1:255" s="284" customFormat="1" ht="15.95" customHeight="1">
      <c r="A23" s="288"/>
      <c r="B23" s="289">
        <v>43757</v>
      </c>
      <c r="C23" s="330" t="str">
        <f>"*"&amp;D23&amp;"*"</f>
        <v>*PDR1911-0456*</v>
      </c>
      <c r="D23" s="290" t="s">
        <v>2737</v>
      </c>
      <c r="E23" s="290" t="s">
        <v>2736</v>
      </c>
      <c r="F23" s="288"/>
      <c r="G23" s="288" t="s">
        <v>2735</v>
      </c>
      <c r="H23" s="502" t="s">
        <v>1657</v>
      </c>
      <c r="I23" s="292" t="s">
        <v>2734</v>
      </c>
      <c r="J23" s="290">
        <v>300</v>
      </c>
      <c r="K23" s="289">
        <v>43769</v>
      </c>
      <c r="L23" s="841" t="s">
        <v>2733</v>
      </c>
      <c r="M23" s="292" t="s">
        <v>2732</v>
      </c>
      <c r="N23" s="290"/>
      <c r="O23" s="592" t="s">
        <v>1181</v>
      </c>
      <c r="P23" s="292"/>
      <c r="Q23" s="292"/>
      <c r="R23" s="289">
        <v>43764</v>
      </c>
      <c r="S23" s="290">
        <v>300</v>
      </c>
      <c r="T23" s="288"/>
      <c r="U23" s="288"/>
      <c r="V23" s="288"/>
      <c r="W23" s="288"/>
      <c r="X23" s="293" t="s">
        <v>1503</v>
      </c>
      <c r="Y23" s="502" t="s">
        <v>2067</v>
      </c>
      <c r="Z23" s="290">
        <v>513</v>
      </c>
      <c r="AA23" s="290">
        <v>1453</v>
      </c>
      <c r="AB23" s="386">
        <f t="shared" si="0"/>
        <v>21</v>
      </c>
      <c r="AC23" s="386">
        <f t="shared" si="1"/>
        <v>304.26</v>
      </c>
      <c r="AD23" s="379">
        <f t="shared" si="2"/>
        <v>13.071</v>
      </c>
      <c r="AE23" s="387">
        <f t="shared" si="3"/>
        <v>13</v>
      </c>
      <c r="AF23" s="379">
        <f t="shared" si="4"/>
        <v>13.0426</v>
      </c>
      <c r="AG23" s="297" t="s">
        <v>1243</v>
      </c>
      <c r="AH23" s="281" t="s">
        <v>2</v>
      </c>
      <c r="AI23" s="281">
        <v>50</v>
      </c>
      <c r="AJ23" s="281">
        <v>15</v>
      </c>
      <c r="AK23" s="341">
        <v>20</v>
      </c>
      <c r="AL23" s="341" t="s">
        <v>1658</v>
      </c>
      <c r="AM23" s="300"/>
      <c r="AN23" s="300"/>
      <c r="AO23" s="300"/>
      <c r="AP23" s="300"/>
      <c r="AQ23" s="300"/>
      <c r="AR23" s="300"/>
      <c r="AS23" s="300"/>
      <c r="AT23" s="300"/>
      <c r="AU23" s="300"/>
      <c r="AV23" s="300"/>
      <c r="AW23" s="300"/>
      <c r="AX23" s="300"/>
      <c r="AY23" s="300"/>
      <c r="AZ23" s="300"/>
      <c r="BA23" s="300"/>
      <c r="BB23" s="300"/>
      <c r="BC23" s="300"/>
      <c r="BD23" s="300"/>
      <c r="BE23" s="300"/>
      <c r="BF23" s="300"/>
      <c r="BG23" s="300"/>
      <c r="BH23" s="300"/>
      <c r="BI23" s="300"/>
      <c r="BJ23" s="300"/>
      <c r="BK23" s="300"/>
      <c r="BL23" s="300"/>
      <c r="BM23" s="300"/>
      <c r="BN23" s="300"/>
      <c r="BO23" s="300"/>
      <c r="BP23" s="300"/>
      <c r="BQ23" s="300"/>
      <c r="BR23" s="300"/>
      <c r="BS23" s="300"/>
      <c r="BT23" s="300"/>
      <c r="BU23" s="300"/>
      <c r="BV23" s="300"/>
      <c r="BW23" s="300"/>
      <c r="BX23" s="300"/>
      <c r="BY23" s="300"/>
      <c r="BZ23" s="300"/>
      <c r="CA23" s="300"/>
      <c r="CB23" s="300"/>
      <c r="CC23" s="300"/>
      <c r="CD23" s="300"/>
      <c r="CE23" s="300"/>
      <c r="CF23" s="300"/>
      <c r="CG23" s="300"/>
      <c r="CH23" s="300"/>
      <c r="CI23" s="300"/>
      <c r="CJ23" s="300"/>
      <c r="CK23" s="300"/>
      <c r="CL23" s="300"/>
      <c r="CM23" s="300"/>
      <c r="CN23" s="300"/>
      <c r="CO23" s="300"/>
      <c r="CP23" s="300"/>
      <c r="CQ23" s="300"/>
      <c r="CR23" s="300"/>
      <c r="CS23" s="300"/>
      <c r="CT23" s="300"/>
      <c r="CU23" s="300"/>
      <c r="CV23" s="300"/>
      <c r="CW23" s="300"/>
      <c r="CX23" s="300"/>
      <c r="CY23" s="300"/>
      <c r="CZ23" s="300"/>
      <c r="DA23" s="300"/>
      <c r="DB23" s="300"/>
      <c r="DC23" s="300"/>
      <c r="DD23" s="300"/>
      <c r="DE23" s="300"/>
      <c r="DF23" s="300"/>
      <c r="DG23" s="300"/>
      <c r="DH23" s="300"/>
      <c r="DI23" s="300"/>
      <c r="DJ23" s="300"/>
      <c r="DK23" s="300"/>
      <c r="DL23" s="300"/>
      <c r="DM23" s="300"/>
      <c r="DN23" s="300"/>
      <c r="DO23" s="300"/>
      <c r="DP23" s="300"/>
      <c r="DQ23" s="300"/>
      <c r="DR23" s="300"/>
      <c r="DS23" s="300"/>
      <c r="DT23" s="300"/>
      <c r="DU23" s="300"/>
      <c r="DV23" s="300"/>
      <c r="DW23" s="300"/>
      <c r="DX23" s="300"/>
      <c r="DY23" s="300"/>
      <c r="DZ23" s="300"/>
      <c r="EA23" s="300"/>
      <c r="EB23" s="300"/>
      <c r="EC23" s="300"/>
      <c r="ED23" s="300"/>
      <c r="EE23" s="300"/>
      <c r="EF23" s="300"/>
      <c r="EG23" s="300"/>
      <c r="EH23" s="300"/>
      <c r="EI23" s="300"/>
      <c r="EJ23" s="300"/>
      <c r="EK23" s="300"/>
      <c r="EL23" s="300"/>
      <c r="EM23" s="300"/>
      <c r="EN23" s="300"/>
      <c r="EO23" s="300"/>
      <c r="EP23" s="300"/>
      <c r="EQ23" s="300"/>
      <c r="ER23" s="300"/>
      <c r="ES23" s="300"/>
      <c r="ET23" s="300"/>
      <c r="EU23" s="300"/>
      <c r="EV23" s="300"/>
      <c r="EW23" s="300"/>
      <c r="EX23" s="300"/>
      <c r="EY23" s="300"/>
      <c r="EZ23" s="300"/>
      <c r="FA23" s="300"/>
      <c r="FB23" s="300"/>
      <c r="FC23" s="300"/>
      <c r="FD23" s="300"/>
      <c r="FE23" s="300"/>
      <c r="FF23" s="300"/>
      <c r="FG23" s="300"/>
      <c r="FH23" s="300"/>
      <c r="FI23" s="300"/>
      <c r="FJ23" s="300"/>
      <c r="FK23" s="300"/>
      <c r="FL23" s="300"/>
      <c r="FM23" s="300"/>
      <c r="FN23" s="300"/>
      <c r="FO23" s="300"/>
      <c r="FP23" s="300"/>
      <c r="FQ23" s="300"/>
      <c r="FR23" s="300"/>
      <c r="FS23" s="300"/>
      <c r="FT23" s="300"/>
      <c r="FU23" s="300"/>
      <c r="FV23" s="300"/>
      <c r="FW23" s="300"/>
      <c r="FX23" s="300"/>
      <c r="FY23" s="300"/>
      <c r="FZ23" s="300"/>
      <c r="GA23" s="300"/>
      <c r="GB23" s="300"/>
      <c r="GC23" s="300"/>
      <c r="GD23" s="300"/>
      <c r="GE23" s="300"/>
      <c r="GF23" s="300"/>
      <c r="GG23" s="300"/>
      <c r="GH23" s="300"/>
      <c r="GI23" s="300"/>
      <c r="GJ23" s="300"/>
      <c r="GK23" s="300"/>
      <c r="GL23" s="300"/>
      <c r="GM23" s="300"/>
      <c r="GN23" s="300"/>
      <c r="GO23" s="300"/>
      <c r="GP23" s="300"/>
      <c r="GQ23" s="300"/>
      <c r="GR23" s="300"/>
      <c r="GS23" s="300"/>
      <c r="GT23" s="300"/>
      <c r="GU23" s="300"/>
      <c r="GV23" s="300"/>
      <c r="GW23" s="300"/>
      <c r="GX23" s="300"/>
      <c r="GY23" s="300"/>
      <c r="GZ23" s="300"/>
      <c r="HA23" s="300"/>
      <c r="HB23" s="300"/>
      <c r="HC23" s="300"/>
      <c r="HD23" s="300"/>
      <c r="HE23" s="300"/>
      <c r="HF23" s="300"/>
      <c r="HG23" s="300"/>
      <c r="HH23" s="300"/>
      <c r="HI23" s="300"/>
      <c r="HJ23" s="300"/>
      <c r="HK23" s="300"/>
      <c r="HL23" s="300"/>
      <c r="HM23" s="300"/>
      <c r="HN23" s="300"/>
      <c r="HO23" s="300"/>
      <c r="HP23" s="300"/>
      <c r="HQ23" s="300"/>
      <c r="HR23" s="300"/>
      <c r="HS23" s="300"/>
      <c r="HT23" s="300"/>
      <c r="HU23" s="300"/>
      <c r="HV23" s="300"/>
      <c r="HW23" s="300"/>
      <c r="HX23" s="300"/>
      <c r="HY23" s="300"/>
      <c r="HZ23" s="300"/>
      <c r="IA23" s="300"/>
      <c r="IB23" s="300"/>
      <c r="IC23" s="300"/>
      <c r="ID23" s="300"/>
      <c r="IE23" s="300"/>
      <c r="IF23" s="300"/>
      <c r="IG23" s="300"/>
      <c r="IH23" s="300"/>
      <c r="II23" s="300"/>
      <c r="IJ23" s="300"/>
      <c r="IK23" s="300"/>
      <c r="IL23" s="300"/>
      <c r="IM23" s="300"/>
      <c r="IN23" s="300"/>
      <c r="IO23" s="300"/>
      <c r="IP23" s="300"/>
      <c r="IQ23" s="300"/>
      <c r="IR23" s="300"/>
      <c r="IS23" s="300"/>
      <c r="IT23" s="300"/>
      <c r="IU23" s="300"/>
    </row>
    <row r="24" spans="1:255" s="300" customFormat="1" ht="15.95" customHeight="1">
      <c r="A24" s="246"/>
      <c r="B24" s="247">
        <v>43725</v>
      </c>
      <c r="C24" s="330" t="str">
        <f>"*"&amp;D24&amp;"*"</f>
        <v>*PDR1910-0103*</v>
      </c>
      <c r="D24" s="592" t="s">
        <v>1904</v>
      </c>
      <c r="E24" s="246" t="s">
        <v>1903</v>
      </c>
      <c r="F24" s="246"/>
      <c r="G24" s="498" t="s">
        <v>1882</v>
      </c>
      <c r="H24" s="250" t="s">
        <v>1248</v>
      </c>
      <c r="I24" s="248" t="s">
        <v>115</v>
      </c>
      <c r="J24" s="611">
        <v>2750</v>
      </c>
      <c r="K24" s="247">
        <v>43769</v>
      </c>
      <c r="L24" s="250" t="s">
        <v>1392</v>
      </c>
      <c r="M24" s="250" t="s">
        <v>1170</v>
      </c>
      <c r="N24" s="592" t="s">
        <v>1167</v>
      </c>
      <c r="O24" s="592" t="s">
        <v>1181</v>
      </c>
      <c r="P24" s="248"/>
      <c r="Q24" s="248"/>
      <c r="R24" s="247">
        <v>43764</v>
      </c>
      <c r="S24" s="246">
        <v>2750</v>
      </c>
      <c r="T24" s="246"/>
      <c r="U24" s="246"/>
      <c r="V24" s="246"/>
      <c r="W24" s="249"/>
      <c r="X24" s="503" t="s">
        <v>1496</v>
      </c>
      <c r="Y24" s="250" t="s">
        <v>101</v>
      </c>
      <c r="Z24" s="592">
        <v>666</v>
      </c>
      <c r="AA24" s="251">
        <v>2040</v>
      </c>
      <c r="AB24" s="386">
        <f t="shared" si="0"/>
        <v>128.57142857142856</v>
      </c>
      <c r="AC24" s="386">
        <f t="shared" si="1"/>
        <v>432.83142857142855</v>
      </c>
      <c r="AD24" s="379">
        <f t="shared" si="2"/>
        <v>15.213857142857142</v>
      </c>
      <c r="AE24" s="387">
        <f t="shared" si="3"/>
        <v>15</v>
      </c>
      <c r="AF24" s="379">
        <f t="shared" si="4"/>
        <v>15.128314285714286</v>
      </c>
      <c r="AG24" s="245" t="s">
        <v>1391</v>
      </c>
      <c r="AH24" s="282" t="s">
        <v>65</v>
      </c>
      <c r="AI24" s="281">
        <v>35</v>
      </c>
      <c r="AJ24" s="281">
        <v>50</v>
      </c>
      <c r="AK24" s="281">
        <v>10</v>
      </c>
      <c r="AL24" s="281" t="s">
        <v>1881</v>
      </c>
      <c r="AM24" s="284"/>
      <c r="AN24" s="284"/>
      <c r="AO24" s="284"/>
      <c r="AP24" s="284"/>
      <c r="AQ24" s="284"/>
      <c r="AR24" s="284"/>
      <c r="AS24" s="284"/>
      <c r="AT24" s="284"/>
      <c r="AU24" s="284"/>
      <c r="AV24" s="284"/>
      <c r="AW24" s="284"/>
      <c r="AX24" s="284"/>
      <c r="AY24" s="284"/>
      <c r="AZ24" s="284"/>
      <c r="BA24" s="284"/>
      <c r="BB24" s="284"/>
      <c r="BC24" s="284"/>
      <c r="BD24" s="284"/>
      <c r="BE24" s="284"/>
      <c r="BF24" s="284"/>
      <c r="BG24" s="284"/>
      <c r="BH24" s="284"/>
      <c r="BI24" s="284"/>
      <c r="BJ24" s="284"/>
      <c r="BK24" s="284"/>
      <c r="BL24" s="284"/>
      <c r="BM24" s="284"/>
      <c r="BN24" s="284"/>
      <c r="BO24" s="284"/>
      <c r="BP24" s="284"/>
      <c r="BQ24" s="284"/>
      <c r="BR24" s="284"/>
      <c r="BS24" s="284"/>
      <c r="BT24" s="284"/>
      <c r="BU24" s="284"/>
      <c r="BV24" s="284"/>
      <c r="BW24" s="284"/>
      <c r="BX24" s="284"/>
      <c r="BY24" s="284"/>
      <c r="BZ24" s="284"/>
      <c r="CA24" s="284"/>
      <c r="CB24" s="284"/>
      <c r="CC24" s="284"/>
      <c r="CD24" s="284"/>
      <c r="CE24" s="284"/>
      <c r="CF24" s="284"/>
      <c r="CG24" s="284"/>
      <c r="CH24" s="284"/>
      <c r="CI24" s="284"/>
      <c r="CJ24" s="284"/>
      <c r="CK24" s="284"/>
      <c r="CL24" s="284"/>
      <c r="CM24" s="284"/>
      <c r="CN24" s="284"/>
      <c r="CO24" s="284"/>
      <c r="CP24" s="284"/>
      <c r="CQ24" s="284"/>
      <c r="CR24" s="284"/>
      <c r="CS24" s="284"/>
      <c r="CT24" s="284"/>
      <c r="CU24" s="284"/>
      <c r="CV24" s="284"/>
      <c r="CW24" s="284"/>
      <c r="CX24" s="284"/>
      <c r="CY24" s="284"/>
      <c r="CZ24" s="284"/>
      <c r="DA24" s="284"/>
      <c r="DB24" s="284"/>
      <c r="DC24" s="284"/>
      <c r="DD24" s="284"/>
      <c r="DE24" s="284"/>
      <c r="DF24" s="284"/>
      <c r="DG24" s="284"/>
      <c r="DH24" s="284"/>
      <c r="DI24" s="284"/>
      <c r="DJ24" s="284"/>
      <c r="DK24" s="284"/>
      <c r="DL24" s="284"/>
      <c r="DM24" s="284"/>
      <c r="DN24" s="284"/>
      <c r="DO24" s="284"/>
      <c r="DP24" s="284"/>
      <c r="DQ24" s="284"/>
      <c r="DR24" s="284"/>
      <c r="DS24" s="284"/>
      <c r="DT24" s="284"/>
      <c r="DU24" s="284"/>
      <c r="DV24" s="284"/>
      <c r="DW24" s="284"/>
      <c r="DX24" s="284"/>
      <c r="DY24" s="284"/>
      <c r="DZ24" s="284"/>
      <c r="EA24" s="284"/>
      <c r="EB24" s="284"/>
      <c r="EC24" s="284"/>
      <c r="ED24" s="284"/>
      <c r="EE24" s="284"/>
      <c r="EF24" s="284"/>
      <c r="EG24" s="284"/>
      <c r="EH24" s="284"/>
      <c r="EI24" s="284"/>
      <c r="EJ24" s="284"/>
      <c r="EK24" s="284"/>
      <c r="EL24" s="284"/>
      <c r="EM24" s="284"/>
      <c r="EN24" s="284"/>
      <c r="EO24" s="284"/>
      <c r="EP24" s="284"/>
      <c r="EQ24" s="284"/>
      <c r="ER24" s="284"/>
      <c r="ES24" s="284"/>
      <c r="ET24" s="284"/>
      <c r="EU24" s="284"/>
      <c r="EV24" s="284"/>
      <c r="EW24" s="284"/>
      <c r="EX24" s="284"/>
      <c r="EY24" s="284"/>
      <c r="EZ24" s="284"/>
      <c r="FA24" s="284"/>
      <c r="FB24" s="284"/>
      <c r="FC24" s="284"/>
      <c r="FD24" s="284"/>
      <c r="FE24" s="284"/>
      <c r="FF24" s="284"/>
      <c r="FG24" s="284"/>
      <c r="FH24" s="284"/>
      <c r="FI24" s="284"/>
      <c r="FJ24" s="284"/>
      <c r="FK24" s="284"/>
      <c r="FL24" s="284"/>
      <c r="FM24" s="284"/>
      <c r="FN24" s="284"/>
      <c r="FO24" s="284"/>
      <c r="FP24" s="284"/>
      <c r="FQ24" s="284"/>
      <c r="FR24" s="284"/>
      <c r="FS24" s="284"/>
      <c r="FT24" s="284"/>
      <c r="FU24" s="284"/>
      <c r="FV24" s="284"/>
      <c r="FW24" s="284"/>
      <c r="FX24" s="284"/>
      <c r="FY24" s="284"/>
      <c r="FZ24" s="284"/>
      <c r="GA24" s="284"/>
      <c r="GB24" s="284"/>
      <c r="GC24" s="284"/>
      <c r="GD24" s="284"/>
      <c r="GE24" s="284"/>
      <c r="GF24" s="284"/>
      <c r="GG24" s="284"/>
      <c r="GH24" s="284"/>
      <c r="GI24" s="284"/>
      <c r="GJ24" s="284"/>
      <c r="GK24" s="284"/>
      <c r="GL24" s="284"/>
      <c r="GM24" s="284"/>
      <c r="GN24" s="284"/>
      <c r="GO24" s="284"/>
      <c r="GP24" s="284"/>
      <c r="GQ24" s="284"/>
      <c r="GR24" s="284"/>
      <c r="GS24" s="284"/>
      <c r="GT24" s="284"/>
      <c r="GU24" s="284"/>
      <c r="GV24" s="284"/>
      <c r="GW24" s="284"/>
      <c r="GX24" s="284"/>
      <c r="GY24" s="284"/>
      <c r="GZ24" s="284"/>
      <c r="HA24" s="284"/>
      <c r="HB24" s="284"/>
      <c r="HC24" s="284"/>
      <c r="HD24" s="284"/>
      <c r="HE24" s="284"/>
      <c r="HF24" s="284"/>
      <c r="HG24" s="284"/>
      <c r="HH24" s="284"/>
      <c r="HI24" s="284"/>
      <c r="HJ24" s="284"/>
      <c r="HK24" s="284"/>
      <c r="HL24" s="284"/>
      <c r="HM24" s="284"/>
      <c r="HN24" s="284"/>
      <c r="HO24" s="284"/>
      <c r="HP24" s="284"/>
      <c r="HQ24" s="284"/>
      <c r="HR24" s="284"/>
      <c r="HS24" s="284"/>
      <c r="HT24" s="284"/>
      <c r="HU24" s="284"/>
      <c r="HV24" s="284"/>
      <c r="HW24" s="284"/>
      <c r="HX24" s="284"/>
      <c r="HY24" s="284"/>
      <c r="HZ24" s="284"/>
      <c r="IA24" s="284"/>
      <c r="IB24" s="284"/>
      <c r="IC24" s="284"/>
      <c r="ID24" s="284"/>
      <c r="IE24" s="284"/>
      <c r="IF24" s="284"/>
      <c r="IG24" s="284"/>
      <c r="IH24" s="284"/>
      <c r="II24" s="284"/>
      <c r="IJ24" s="284"/>
      <c r="IK24" s="284"/>
      <c r="IL24" s="284"/>
      <c r="IM24" s="284"/>
      <c r="IN24" s="284"/>
      <c r="IO24" s="284"/>
      <c r="IP24" s="284"/>
      <c r="IQ24" s="284"/>
      <c r="IR24" s="284"/>
      <c r="IS24" s="284"/>
      <c r="IT24" s="284"/>
      <c r="IU24" s="284"/>
    </row>
    <row r="25" spans="1:255" s="343" customFormat="1" ht="15.95" customHeight="1">
      <c r="A25" s="246">
        <v>150</v>
      </c>
      <c r="B25" s="289">
        <v>43760</v>
      </c>
      <c r="C25" s="330" t="str">
        <f>"*"&amp;D25&amp;"*"</f>
        <v>*PDR1911-0491*</v>
      </c>
      <c r="D25" s="289" t="s">
        <v>2765</v>
      </c>
      <c r="E25" s="290" t="s">
        <v>2764</v>
      </c>
      <c r="F25" s="290"/>
      <c r="G25" s="288" t="s">
        <v>1710</v>
      </c>
      <c r="H25" s="502" t="s">
        <v>1248</v>
      </c>
      <c r="I25" s="502" t="s">
        <v>1709</v>
      </c>
      <c r="J25" s="290">
        <v>400</v>
      </c>
      <c r="K25" s="289">
        <v>22954</v>
      </c>
      <c r="L25" s="841" t="s">
        <v>1581</v>
      </c>
      <c r="M25" s="841" t="s">
        <v>1708</v>
      </c>
      <c r="N25" s="292" t="s">
        <v>1167</v>
      </c>
      <c r="O25" s="592" t="s">
        <v>1181</v>
      </c>
      <c r="P25" s="292"/>
      <c r="Q25" s="292"/>
      <c r="R25" s="289">
        <v>43764</v>
      </c>
      <c r="S25" s="290">
        <v>400</v>
      </c>
      <c r="T25" s="292"/>
      <c r="U25" s="288"/>
      <c r="V25" s="288"/>
      <c r="W25" s="288"/>
      <c r="X25" s="288" t="s">
        <v>1496</v>
      </c>
      <c r="Y25" s="883" t="s">
        <v>120</v>
      </c>
      <c r="Z25" s="288">
        <v>849</v>
      </c>
      <c r="AA25" s="294">
        <v>2415</v>
      </c>
      <c r="AB25" s="386">
        <f t="shared" si="0"/>
        <v>61.428571428571431</v>
      </c>
      <c r="AC25" s="386">
        <f t="shared" si="1"/>
        <v>494.26</v>
      </c>
      <c r="AD25" s="379">
        <f t="shared" si="2"/>
        <v>16.237666666666666</v>
      </c>
      <c r="AE25" s="387">
        <f t="shared" si="3"/>
        <v>16</v>
      </c>
      <c r="AF25" s="379">
        <f t="shared" si="4"/>
        <v>16.142599999999998</v>
      </c>
      <c r="AG25" s="298" t="s">
        <v>1391</v>
      </c>
      <c r="AH25" s="881" t="s">
        <v>65</v>
      </c>
      <c r="AI25" s="281">
        <v>35</v>
      </c>
      <c r="AJ25" s="281">
        <v>50</v>
      </c>
      <c r="AK25" s="341" t="s">
        <v>1707</v>
      </c>
      <c r="AL25" s="884" t="s">
        <v>1705</v>
      </c>
    </row>
    <row r="26" spans="1:255" s="757" customFormat="1" ht="15.95" customHeight="1">
      <c r="A26" s="246">
        <v>40</v>
      </c>
      <c r="B26" s="247">
        <v>43742</v>
      </c>
      <c r="C26" s="330" t="str">
        <f>"*"&amp;D26&amp;"*"</f>
        <v>*PDR1911-0322*</v>
      </c>
      <c r="D26" s="592" t="s">
        <v>2218</v>
      </c>
      <c r="E26" s="246" t="s">
        <v>2216</v>
      </c>
      <c r="F26" s="246"/>
      <c r="G26" s="498" t="s">
        <v>2215</v>
      </c>
      <c r="H26" s="250" t="s">
        <v>1862</v>
      </c>
      <c r="I26" s="248" t="s">
        <v>2214</v>
      </c>
      <c r="J26" s="611">
        <v>1900</v>
      </c>
      <c r="K26" s="247">
        <v>43767</v>
      </c>
      <c r="L26" s="250" t="s">
        <v>1258</v>
      </c>
      <c r="M26" s="250" t="s">
        <v>2213</v>
      </c>
      <c r="N26" s="592"/>
      <c r="O26" s="592" t="s">
        <v>1181</v>
      </c>
      <c r="P26" s="592"/>
      <c r="Q26" s="593"/>
      <c r="R26" s="247">
        <v>43761</v>
      </c>
      <c r="S26" s="246">
        <v>1900</v>
      </c>
      <c r="T26" s="246"/>
      <c r="U26" s="246"/>
      <c r="V26" s="288"/>
      <c r="W26" s="249"/>
      <c r="X26" s="503" t="s">
        <v>1497</v>
      </c>
      <c r="Y26" s="250" t="s">
        <v>2212</v>
      </c>
      <c r="Z26" s="592">
        <v>517</v>
      </c>
      <c r="AA26" s="251">
        <v>1545</v>
      </c>
      <c r="AB26" s="386">
        <f t="shared" si="0"/>
        <v>53</v>
      </c>
      <c r="AC26" s="386">
        <f t="shared" si="1"/>
        <v>547.26</v>
      </c>
      <c r="AD26" s="379">
        <f t="shared" si="2"/>
        <v>17.121000000000002</v>
      </c>
      <c r="AE26" s="387">
        <f t="shared" si="3"/>
        <v>17</v>
      </c>
      <c r="AF26" s="379">
        <f t="shared" si="4"/>
        <v>17.072600000000001</v>
      </c>
      <c r="AG26" s="245" t="s">
        <v>1243</v>
      </c>
      <c r="AH26" s="282" t="s">
        <v>2</v>
      </c>
      <c r="AI26" s="281">
        <v>50</v>
      </c>
      <c r="AJ26" s="281">
        <v>15</v>
      </c>
      <c r="AK26" s="281">
        <v>20</v>
      </c>
      <c r="AL26" s="281" t="s">
        <v>2211</v>
      </c>
    </row>
    <row r="27" spans="1:255" s="404" customFormat="1" ht="19.5" customHeight="1">
      <c r="A27" s="373"/>
      <c r="B27" s="373"/>
      <c r="C27" s="372"/>
      <c r="D27" s="806"/>
      <c r="E27" s="373"/>
      <c r="F27" s="373"/>
      <c r="G27" s="806"/>
      <c r="H27" s="368"/>
      <c r="I27" s="368"/>
      <c r="J27" s="373"/>
      <c r="K27" s="372"/>
      <c r="L27" s="368" t="s">
        <v>210</v>
      </c>
      <c r="M27" s="377"/>
      <c r="N27" s="806"/>
      <c r="O27" s="806"/>
      <c r="P27" s="368"/>
      <c r="Q27" s="368"/>
      <c r="R27" s="372"/>
      <c r="S27" s="373"/>
      <c r="T27" s="373"/>
      <c r="U27" s="373"/>
      <c r="V27" s="373"/>
      <c r="W27" s="564"/>
      <c r="X27" s="373"/>
      <c r="Y27" s="882"/>
      <c r="Z27" s="862"/>
      <c r="AA27" s="378"/>
      <c r="AB27" s="386">
        <f t="shared" si="0"/>
        <v>60</v>
      </c>
      <c r="AC27" s="386">
        <f t="shared" si="1"/>
        <v>607.26</v>
      </c>
      <c r="AD27" s="379">
        <f t="shared" si="2"/>
        <v>18.121000000000002</v>
      </c>
      <c r="AE27" s="387">
        <f t="shared" si="3"/>
        <v>18</v>
      </c>
      <c r="AF27" s="379">
        <f t="shared" si="4"/>
        <v>18.072600000000001</v>
      </c>
      <c r="AG27" s="379"/>
      <c r="AH27" s="401"/>
      <c r="AI27" s="281">
        <v>35</v>
      </c>
      <c r="AJ27" s="281">
        <v>60</v>
      </c>
      <c r="AK27" s="396"/>
      <c r="AL27" s="401"/>
    </row>
    <row r="28" spans="1:255" s="404" customFormat="1">
      <c r="A28" s="373"/>
      <c r="B28" s="373"/>
      <c r="C28" s="372"/>
      <c r="D28" s="380"/>
      <c r="E28" s="380"/>
      <c r="F28" s="380"/>
      <c r="G28" s="380"/>
      <c r="H28" s="381"/>
      <c r="I28" s="381"/>
      <c r="J28" s="373"/>
      <c r="K28" s="372"/>
      <c r="L28" s="381"/>
      <c r="M28" s="381"/>
      <c r="N28" s="381"/>
      <c r="O28" s="402"/>
      <c r="P28" s="383"/>
      <c r="Q28" s="383"/>
      <c r="R28" s="372"/>
      <c r="S28" s="373"/>
      <c r="T28" s="384"/>
      <c r="U28" s="373"/>
      <c r="V28" s="373"/>
      <c r="W28" s="373"/>
      <c r="X28" s="380"/>
      <c r="Y28" s="381"/>
      <c r="Z28" s="378"/>
      <c r="AA28" s="382"/>
      <c r="AB28" s="386"/>
      <c r="AC28" s="386"/>
      <c r="AD28" s="379"/>
      <c r="AE28" s="387"/>
      <c r="AF28" s="379"/>
      <c r="AG28" s="401"/>
      <c r="AH28" s="403"/>
      <c r="AI28" s="396"/>
      <c r="AJ28" s="396"/>
      <c r="AK28" s="396"/>
      <c r="AL28" s="401"/>
    </row>
    <row r="29" spans="1:255" s="404" customFormat="1">
      <c r="A29" s="373"/>
      <c r="B29" s="373"/>
      <c r="C29" s="372"/>
      <c r="D29" s="380"/>
      <c r="E29" s="380"/>
      <c r="F29" s="380"/>
      <c r="G29" s="380"/>
      <c r="H29" s="381"/>
      <c r="I29" s="381"/>
      <c r="J29" s="373"/>
      <c r="K29" s="372"/>
      <c r="L29" s="381"/>
      <c r="M29" s="381"/>
      <c r="N29" s="381"/>
      <c r="O29" s="402"/>
      <c r="P29" s="383"/>
      <c r="Q29" s="383"/>
      <c r="R29" s="372"/>
      <c r="S29" s="373"/>
      <c r="T29" s="384"/>
      <c r="U29" s="373"/>
      <c r="V29" s="373"/>
      <c r="W29" s="373"/>
      <c r="X29" s="380"/>
      <c r="Y29" s="381"/>
      <c r="Z29" s="378"/>
      <c r="AA29" s="382"/>
      <c r="AB29" s="386"/>
      <c r="AC29" s="386"/>
      <c r="AD29" s="379"/>
      <c r="AE29" s="387"/>
      <c r="AF29" s="379"/>
      <c r="AG29" s="401"/>
      <c r="AH29" s="403"/>
      <c r="AI29" s="396"/>
      <c r="AJ29" s="396"/>
      <c r="AK29" s="396"/>
      <c r="AL29" s="401"/>
    </row>
    <row r="30" spans="1:255" s="404" customFormat="1">
      <c r="A30" s="373"/>
      <c r="B30" s="373"/>
      <c r="C30" s="372"/>
      <c r="D30" s="806"/>
      <c r="E30" s="373"/>
      <c r="F30" s="373"/>
      <c r="G30" s="373"/>
      <c r="H30" s="368"/>
      <c r="I30" s="368"/>
      <c r="J30" s="373">
        <f>SUM(J7:J29)</f>
        <v>8262</v>
      </c>
      <c r="K30" s="372"/>
      <c r="L30" s="368"/>
      <c r="M30" s="806"/>
      <c r="N30" s="368"/>
      <c r="O30" s="806"/>
      <c r="P30" s="368"/>
      <c r="Q30" s="368"/>
      <c r="R30" s="372"/>
      <c r="S30" s="373">
        <f>SUM(S7:S29)</f>
        <v>8263</v>
      </c>
      <c r="T30" s="373"/>
      <c r="U30" s="373"/>
      <c r="V30" s="373"/>
      <c r="W30" s="373"/>
      <c r="X30" s="373"/>
      <c r="Y30" s="377"/>
      <c r="Z30" s="862"/>
      <c r="AA30" s="378"/>
      <c r="AB30" s="386">
        <f>SUM(AB7:AB29)</f>
        <v>607.26</v>
      </c>
      <c r="AC30" s="386"/>
      <c r="AD30" s="379"/>
      <c r="AE30" s="387"/>
      <c r="AF30" s="386">
        <f>AB30/60</f>
        <v>10.121</v>
      </c>
      <c r="AG30" s="379"/>
      <c r="AH30" s="405"/>
      <c r="AI30" s="426"/>
      <c r="AJ30" s="402"/>
      <c r="AK30" s="402"/>
      <c r="AL30" s="389"/>
      <c r="GB30" s="470"/>
    </row>
    <row r="31" spans="1:255">
      <c r="A31" s="805"/>
      <c r="B31" s="805"/>
      <c r="L31" s="471"/>
      <c r="M31" s="391"/>
      <c r="N31" s="391"/>
      <c r="O31" s="391"/>
      <c r="P31" s="391"/>
      <c r="Q31" s="391"/>
      <c r="R31" s="391"/>
      <c r="S31" s="391"/>
      <c r="T31" s="391"/>
      <c r="U31" s="391"/>
      <c r="V31" s="391"/>
      <c r="W31" s="391"/>
      <c r="Y31" s="805"/>
      <c r="Z31" s="861"/>
      <c r="AA31" s="805"/>
      <c r="AJ31" s="346"/>
      <c r="AK31" s="427"/>
    </row>
    <row r="32" spans="1:255">
      <c r="S32" s="346"/>
      <c r="T32" s="346"/>
      <c r="U32" s="346"/>
      <c r="V32" s="472"/>
      <c r="W32" s="472"/>
      <c r="Z32" s="867" t="s">
        <v>1645</v>
      </c>
      <c r="AJ32" s="346"/>
      <c r="AK32" s="427"/>
    </row>
    <row r="33" spans="1:40">
      <c r="I33" s="431" t="s">
        <v>455</v>
      </c>
      <c r="R33" s="431" t="s">
        <v>457</v>
      </c>
      <c r="AJ33" s="346"/>
      <c r="AK33" s="427"/>
      <c r="AM33" s="346"/>
      <c r="AN33" s="346"/>
    </row>
    <row r="34" spans="1:40" s="805" customFormat="1">
      <c r="I34" s="906"/>
      <c r="J34" s="906"/>
      <c r="R34" s="906" t="s">
        <v>61</v>
      </c>
      <c r="S34" s="906"/>
      <c r="T34" s="906"/>
      <c r="U34" s="906"/>
      <c r="V34" s="906"/>
      <c r="W34" s="906"/>
      <c r="X34" s="906"/>
      <c r="Y34" s="473"/>
      <c r="Z34" s="861"/>
      <c r="AA34" s="473"/>
      <c r="AH34" s="447"/>
      <c r="AJ34" s="441"/>
      <c r="AK34" s="427"/>
      <c r="AL34" s="441"/>
      <c r="AM34" s="441"/>
    </row>
    <row r="35" spans="1:40">
      <c r="A35" s="431"/>
      <c r="B35" s="431"/>
      <c r="C35" s="431"/>
      <c r="I35" s="431" t="s">
        <v>456</v>
      </c>
      <c r="M35" s="431"/>
      <c r="T35" s="431"/>
      <c r="AJ35" s="346"/>
      <c r="AK35" s="427"/>
      <c r="AM35" s="346"/>
      <c r="AN35" s="346"/>
    </row>
    <row r="36" spans="1:40">
      <c r="AJ36" s="346"/>
      <c r="AK36" s="427"/>
    </row>
    <row r="37" spans="1:40">
      <c r="AJ37" s="346"/>
      <c r="AK37" s="427"/>
    </row>
    <row r="38" spans="1:40">
      <c r="AJ38" s="346"/>
      <c r="AK38" s="427"/>
    </row>
    <row r="39" spans="1:40">
      <c r="AJ39" s="346"/>
      <c r="AK39" s="427"/>
    </row>
    <row r="43" spans="1:40">
      <c r="AK43" s="805"/>
    </row>
    <row r="44" spans="1:40">
      <c r="AH44" s="388"/>
    </row>
    <row r="45" spans="1:40">
      <c r="AH45" s="388"/>
    </row>
    <row r="46" spans="1:40">
      <c r="AH46" s="388"/>
    </row>
    <row r="47" spans="1:40">
      <c r="AH47" s="388"/>
    </row>
    <row r="48" spans="1:40">
      <c r="AH48" s="388"/>
    </row>
    <row r="49" spans="34:34">
      <c r="AH49" s="388"/>
    </row>
  </sheetData>
  <mergeCells count="8">
    <mergeCell ref="AL5:AL7"/>
    <mergeCell ref="I34:J34"/>
    <mergeCell ref="R34:X34"/>
    <mergeCell ref="A2:AA2"/>
    <mergeCell ref="H4:H5"/>
    <mergeCell ref="I4:I5"/>
    <mergeCell ref="O4:Q4"/>
    <mergeCell ref="Z4:AA4"/>
  </mergeCells>
  <conditionalFormatting sqref="AY28:AZ29 BH28:BH29 AP28:AS29 AA28:AA29 AG28:AG29">
    <cfRule type="duplicateValues" dxfId="308" priority="42" stopIfTrue="1"/>
  </conditionalFormatting>
  <conditionalFormatting sqref="AY28:AZ29 BH28:BH29 AP28:AS29 AA28:AA29 AG28:AG29">
    <cfRule type="duplicateValues" dxfId="307" priority="40" stopIfTrue="1"/>
    <cfRule type="duplicateValues" dxfId="306" priority="41" stopIfTrue="1"/>
  </conditionalFormatting>
  <conditionalFormatting sqref="BI28:BI29">
    <cfRule type="duplicateValues" dxfId="305" priority="39" stopIfTrue="1"/>
  </conditionalFormatting>
  <conditionalFormatting sqref="BI28:BI29">
    <cfRule type="duplicateValues" dxfId="304" priority="37" stopIfTrue="1"/>
    <cfRule type="duplicateValues" dxfId="303" priority="38" stopIfTrue="1"/>
  </conditionalFormatting>
  <conditionalFormatting sqref="D27">
    <cfRule type="duplicateValues" dxfId="302" priority="36" stopIfTrue="1"/>
  </conditionalFormatting>
  <conditionalFormatting sqref="D27">
    <cfRule type="duplicateValues" dxfId="301" priority="34" stopIfTrue="1"/>
    <cfRule type="duplicateValues" dxfId="300" priority="35" stopIfTrue="1"/>
  </conditionalFormatting>
  <conditionalFormatting sqref="D18">
    <cfRule type="duplicateValues" dxfId="299" priority="33" stopIfTrue="1"/>
  </conditionalFormatting>
  <conditionalFormatting sqref="D18">
    <cfRule type="duplicateValues" dxfId="298" priority="31" stopIfTrue="1"/>
    <cfRule type="duplicateValues" dxfId="297" priority="32" stopIfTrue="1"/>
  </conditionalFormatting>
  <conditionalFormatting sqref="D17">
    <cfRule type="duplicateValues" dxfId="296" priority="30" stopIfTrue="1"/>
  </conditionalFormatting>
  <conditionalFormatting sqref="D17">
    <cfRule type="duplicateValues" dxfId="295" priority="28" stopIfTrue="1"/>
    <cfRule type="duplicateValues" dxfId="294" priority="29" stopIfTrue="1"/>
  </conditionalFormatting>
  <conditionalFormatting sqref="D20">
    <cfRule type="duplicateValues" dxfId="293" priority="27" stopIfTrue="1"/>
  </conditionalFormatting>
  <conditionalFormatting sqref="D20">
    <cfRule type="duplicateValues" dxfId="292" priority="25" stopIfTrue="1"/>
    <cfRule type="duplicateValues" dxfId="291" priority="26" stopIfTrue="1"/>
  </conditionalFormatting>
  <conditionalFormatting sqref="E24:F24">
    <cfRule type="duplicateValues" dxfId="290" priority="24" stopIfTrue="1"/>
  </conditionalFormatting>
  <conditionalFormatting sqref="E24:F24">
    <cfRule type="duplicateValues" dxfId="289" priority="22" stopIfTrue="1"/>
    <cfRule type="duplicateValues" dxfId="288" priority="23" stopIfTrue="1"/>
  </conditionalFormatting>
  <conditionalFormatting sqref="D16:E16 D21:E22">
    <cfRule type="duplicateValues" dxfId="287" priority="21" stopIfTrue="1"/>
  </conditionalFormatting>
  <conditionalFormatting sqref="D16:E16 D21:E22">
    <cfRule type="duplicateValues" dxfId="286" priority="19" stopIfTrue="1"/>
    <cfRule type="duplicateValues" dxfId="285" priority="20" stopIfTrue="1"/>
  </conditionalFormatting>
  <conditionalFormatting sqref="D23 D19">
    <cfRule type="duplicateValues" dxfId="284" priority="18" stopIfTrue="1"/>
  </conditionalFormatting>
  <conditionalFormatting sqref="D23 D19">
    <cfRule type="duplicateValues" dxfId="283" priority="16" stopIfTrue="1"/>
    <cfRule type="duplicateValues" dxfId="282" priority="17" stopIfTrue="1"/>
  </conditionalFormatting>
  <conditionalFormatting sqref="E25:F25">
    <cfRule type="duplicateValues" dxfId="281" priority="15" stopIfTrue="1"/>
  </conditionalFormatting>
  <conditionalFormatting sqref="E25:F25">
    <cfRule type="duplicateValues" dxfId="280" priority="13" stopIfTrue="1"/>
    <cfRule type="duplicateValues" dxfId="279" priority="14" stopIfTrue="1"/>
  </conditionalFormatting>
  <conditionalFormatting sqref="D12:D15">
    <cfRule type="duplicateValues" dxfId="278" priority="10" stopIfTrue="1"/>
  </conditionalFormatting>
  <conditionalFormatting sqref="D12:D15">
    <cfRule type="duplicateValues" dxfId="277" priority="11" stopIfTrue="1"/>
    <cfRule type="duplicateValues" dxfId="276" priority="12" stopIfTrue="1"/>
  </conditionalFormatting>
  <conditionalFormatting sqref="D8:D11">
    <cfRule type="duplicateValues" dxfId="275" priority="4" stopIfTrue="1"/>
  </conditionalFormatting>
  <conditionalFormatting sqref="D8:D11">
    <cfRule type="duplicateValues" dxfId="274" priority="5" stopIfTrue="1"/>
    <cfRule type="duplicateValues" dxfId="273" priority="6" stopIfTrue="1"/>
  </conditionalFormatting>
  <conditionalFormatting sqref="D26">
    <cfRule type="duplicateValues" dxfId="272" priority="1" stopIfTrue="1"/>
  </conditionalFormatting>
  <conditionalFormatting sqref="D26">
    <cfRule type="duplicateValues" dxfId="271" priority="2" stopIfTrue="1"/>
    <cfRule type="duplicateValues" dxfId="270" priority="3" stopIfTrue="1"/>
  </conditionalFormatting>
  <printOptions horizontalCentered="1"/>
  <pageMargins left="0" right="0" top="0" bottom="0" header="0.31496062992125984" footer="0.31496062992125984"/>
  <pageSetup paperSize="120" scale="66" orientation="landscape" r:id="rId1"/>
  <colBreaks count="1" manualBreakCount="1">
    <brk id="38" max="1048575" man="1"/>
  </colBreaks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5"/>
  <sheetViews>
    <sheetView zoomScale="110" zoomScaleNormal="110" workbookViewId="0">
      <selection activeCell="E15" sqref="E15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2" style="388" customWidth="1"/>
    <col min="10" max="10" width="5.85546875" style="388" customWidth="1"/>
    <col min="11" max="11" width="6.5703125" style="388" customWidth="1"/>
    <col min="12" max="12" width="27.140625" style="388" customWidth="1"/>
    <col min="13" max="13" width="11.140625" style="388" customWidth="1"/>
    <col min="14" max="14" width="6.7109375" style="388" customWidth="1"/>
    <col min="15" max="15" width="3.42578125" style="388" customWidth="1"/>
    <col min="16" max="16" width="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6.28515625" style="388" customWidth="1"/>
    <col min="23" max="23" width="3.5703125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8.710937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255" ht="6" customHeight="1" thickBot="1"/>
    <row r="2" spans="1:255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255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2630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255" ht="12" customHeight="1" thickTop="1">
      <c r="A4" s="455" t="s">
        <v>37</v>
      </c>
      <c r="B4" s="448"/>
      <c r="C4" s="448" t="s">
        <v>13</v>
      </c>
      <c r="D4" s="345" t="s">
        <v>1238</v>
      </c>
      <c r="E4" s="802" t="s">
        <v>1238</v>
      </c>
      <c r="F4" s="802"/>
      <c r="G4" s="802"/>
      <c r="H4" s="909" t="s">
        <v>15</v>
      </c>
      <c r="I4" s="903" t="s">
        <v>16</v>
      </c>
      <c r="J4" s="346" t="s">
        <v>17</v>
      </c>
      <c r="K4" s="347" t="s">
        <v>18</v>
      </c>
      <c r="L4" s="806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803" t="s">
        <v>51</v>
      </c>
      <c r="AH4" s="351" t="s">
        <v>52</v>
      </c>
    </row>
    <row r="5" spans="1:255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06" t="s">
        <v>30</v>
      </c>
      <c r="P5" s="806" t="s">
        <v>31</v>
      </c>
      <c r="Q5" s="806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07" t="s">
        <v>34</v>
      </c>
      <c r="Z5" s="807" t="s">
        <v>42</v>
      </c>
      <c r="AA5" s="807" t="s">
        <v>43</v>
      </c>
      <c r="AB5" s="350" t="s">
        <v>49</v>
      </c>
      <c r="AC5" s="451"/>
      <c r="AD5" s="451"/>
      <c r="AE5" s="452"/>
      <c r="AF5" s="464"/>
      <c r="AG5" s="804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255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804"/>
      <c r="AH6" s="394"/>
      <c r="AJ6" s="806"/>
      <c r="AK6" s="466"/>
      <c r="AL6" s="904"/>
    </row>
    <row r="7" spans="1:255" s="404" customFormat="1" ht="12" customHeight="1" thickTop="1">
      <c r="A7" s="359"/>
      <c r="B7" s="359"/>
      <c r="C7" s="360"/>
      <c r="D7" s="802"/>
      <c r="E7" s="359"/>
      <c r="F7" s="359"/>
      <c r="G7" s="359"/>
      <c r="H7" s="361"/>
      <c r="I7" s="361"/>
      <c r="J7" s="359"/>
      <c r="K7" s="360"/>
      <c r="L7" s="361" t="s">
        <v>1</v>
      </c>
      <c r="M7" s="802"/>
      <c r="N7" s="361"/>
      <c r="O7" s="802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802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255" s="284" customFormat="1" ht="15.95" customHeight="1">
      <c r="A8" s="246"/>
      <c r="B8" s="247">
        <v>43761</v>
      </c>
      <c r="C8" s="330" t="str">
        <f>"*"&amp;D8&amp;"*"</f>
        <v>*PDR1911-0506*</v>
      </c>
      <c r="D8" s="592" t="s">
        <v>2794</v>
      </c>
      <c r="E8" s="246" t="s">
        <v>2793</v>
      </c>
      <c r="F8" s="246"/>
      <c r="G8" s="498" t="s">
        <v>2792</v>
      </c>
      <c r="H8" s="250" t="s">
        <v>1753</v>
      </c>
      <c r="I8" s="248" t="s">
        <v>2791</v>
      </c>
      <c r="J8" s="611">
        <v>2000</v>
      </c>
      <c r="K8" s="247">
        <v>22951</v>
      </c>
      <c r="L8" s="250" t="s">
        <v>2790</v>
      </c>
      <c r="M8" s="250" t="s">
        <v>2789</v>
      </c>
      <c r="N8" s="592"/>
      <c r="O8" s="592" t="s">
        <v>1181</v>
      </c>
      <c r="P8" s="592"/>
      <c r="Q8" s="593"/>
      <c r="R8" s="247">
        <v>43766</v>
      </c>
      <c r="S8" s="246">
        <v>2000</v>
      </c>
      <c r="T8" s="246"/>
      <c r="U8" s="246"/>
      <c r="V8" s="246"/>
      <c r="W8" s="249"/>
      <c r="X8" s="503" t="s">
        <v>1503</v>
      </c>
      <c r="Y8" s="250" t="s">
        <v>1242</v>
      </c>
      <c r="Z8" s="592">
        <v>297</v>
      </c>
      <c r="AA8" s="251">
        <v>1779</v>
      </c>
      <c r="AB8" s="236">
        <f>S8/AI8+AJ8</f>
        <v>55</v>
      </c>
      <c r="AC8" s="236" t="e">
        <f>AB8+'22-10'!AC4</f>
        <v>#VALUE!</v>
      </c>
      <c r="AD8" s="237" t="e">
        <f>(8+(AC8/60))</f>
        <v>#VALUE!</v>
      </c>
      <c r="AE8" s="238" t="e">
        <f>FLOOR(AD8,1)</f>
        <v>#VALUE!</v>
      </c>
      <c r="AF8" s="237" t="e">
        <f>(AE8+((AD8-AE8)*60*0.01))</f>
        <v>#VALUE!</v>
      </c>
      <c r="AG8" s="245" t="s">
        <v>1243</v>
      </c>
      <c r="AH8" s="612" t="s">
        <v>1500</v>
      </c>
      <c r="AI8" s="283">
        <v>50</v>
      </c>
      <c r="AJ8" s="283">
        <v>15</v>
      </c>
      <c r="AK8" s="284">
        <v>20</v>
      </c>
      <c r="AL8" s="284">
        <v>0</v>
      </c>
    </row>
    <row r="9" spans="1:255" s="284" customFormat="1" ht="15.95" customHeight="1">
      <c r="A9" s="288"/>
      <c r="B9" s="289">
        <v>43760</v>
      </c>
      <c r="C9" s="330" t="str">
        <f>"*"&amp;D9&amp;"*"</f>
        <v>*PDR1911-0481*</v>
      </c>
      <c r="D9" s="289" t="s">
        <v>2769</v>
      </c>
      <c r="E9" s="290" t="s">
        <v>2767</v>
      </c>
      <c r="F9" s="290"/>
      <c r="G9" s="288" t="s">
        <v>1821</v>
      </c>
      <c r="H9" s="502" t="s">
        <v>1570</v>
      </c>
      <c r="I9" s="502" t="s">
        <v>1820</v>
      </c>
      <c r="J9" s="290">
        <v>1200</v>
      </c>
      <c r="K9" s="289">
        <v>22951</v>
      </c>
      <c r="L9" s="289" t="s">
        <v>1921</v>
      </c>
      <c r="M9" s="841" t="s">
        <v>1819</v>
      </c>
      <c r="N9" s="292">
        <v>1476</v>
      </c>
      <c r="O9" s="290" t="s">
        <v>1324</v>
      </c>
      <c r="P9" s="292"/>
      <c r="Q9" s="292"/>
      <c r="R9" s="289">
        <v>43766</v>
      </c>
      <c r="S9" s="290">
        <v>1200</v>
      </c>
      <c r="T9" s="292"/>
      <c r="U9" s="288"/>
      <c r="V9" s="288"/>
      <c r="W9" s="288"/>
      <c r="X9" s="288" t="s">
        <v>1496</v>
      </c>
      <c r="Y9" s="871" t="s">
        <v>112</v>
      </c>
      <c r="Z9" s="288">
        <v>475</v>
      </c>
      <c r="AA9" s="294">
        <v>1443</v>
      </c>
      <c r="AB9" s="236">
        <f>S9/AI9+AJ9</f>
        <v>39</v>
      </c>
      <c r="AC9" s="236">
        <f>AB9+'22-10'!AC5</f>
        <v>39</v>
      </c>
      <c r="AD9" s="237">
        <f>(8+(AC9/60))</f>
        <v>8.65</v>
      </c>
      <c r="AE9" s="238">
        <f>FLOOR(AD9,1)</f>
        <v>8</v>
      </c>
      <c r="AF9" s="237">
        <f>(AE9+((AD9-AE9)*60*0.01))</f>
        <v>8.39</v>
      </c>
      <c r="AG9" s="298" t="s">
        <v>1243</v>
      </c>
      <c r="AH9" s="612" t="s">
        <v>1500</v>
      </c>
      <c r="AI9" s="283">
        <v>50</v>
      </c>
      <c r="AJ9" s="283">
        <v>15</v>
      </c>
      <c r="AK9" s="300">
        <v>10</v>
      </c>
      <c r="AL9" s="300" t="s">
        <v>1818</v>
      </c>
      <c r="AM9" s="300"/>
      <c r="AN9" s="300"/>
      <c r="AO9" s="300"/>
      <c r="AP9" s="300"/>
      <c r="AQ9" s="300"/>
      <c r="AR9" s="300"/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0"/>
      <c r="BG9" s="300"/>
      <c r="BH9" s="300"/>
      <c r="BI9" s="300"/>
      <c r="BJ9" s="300"/>
      <c r="BK9" s="300"/>
      <c r="BL9" s="300"/>
      <c r="BM9" s="300"/>
      <c r="BN9" s="300"/>
      <c r="BO9" s="300"/>
      <c r="BP9" s="300"/>
      <c r="BQ9" s="300"/>
      <c r="BR9" s="300"/>
      <c r="BS9" s="300"/>
      <c r="BT9" s="300"/>
      <c r="BU9" s="300"/>
      <c r="BV9" s="300"/>
      <c r="BW9" s="300"/>
      <c r="BX9" s="300"/>
      <c r="BY9" s="300"/>
      <c r="BZ9" s="300"/>
      <c r="CA9" s="300"/>
      <c r="CB9" s="300"/>
      <c r="CC9" s="300"/>
      <c r="CD9" s="300"/>
      <c r="CE9" s="300"/>
      <c r="CF9" s="300"/>
      <c r="CG9" s="300"/>
      <c r="CH9" s="300"/>
      <c r="CI9" s="300"/>
      <c r="CJ9" s="300"/>
      <c r="CK9" s="300"/>
      <c r="CL9" s="300"/>
      <c r="CM9" s="300"/>
      <c r="CN9" s="300"/>
      <c r="CO9" s="300"/>
      <c r="CP9" s="300"/>
      <c r="CQ9" s="300"/>
      <c r="CR9" s="300"/>
      <c r="CS9" s="300"/>
      <c r="CT9" s="300"/>
      <c r="CU9" s="300"/>
      <c r="CV9" s="300"/>
      <c r="CW9" s="300"/>
      <c r="CX9" s="300"/>
      <c r="CY9" s="300"/>
      <c r="CZ9" s="300"/>
      <c r="DA9" s="300"/>
      <c r="DB9" s="300"/>
      <c r="DC9" s="300"/>
      <c r="DD9" s="300"/>
      <c r="DE9" s="300"/>
      <c r="DF9" s="300"/>
      <c r="DG9" s="300"/>
      <c r="DH9" s="300"/>
      <c r="DI9" s="300"/>
      <c r="DJ9" s="300"/>
      <c r="DK9" s="300"/>
      <c r="DL9" s="300"/>
      <c r="DM9" s="300"/>
      <c r="DN9" s="300"/>
      <c r="DO9" s="300"/>
      <c r="DP9" s="300"/>
      <c r="DQ9" s="300"/>
      <c r="DR9" s="300"/>
      <c r="DS9" s="300"/>
      <c r="DT9" s="300"/>
      <c r="DU9" s="300"/>
      <c r="DV9" s="300"/>
      <c r="DW9" s="300"/>
      <c r="DX9" s="300"/>
      <c r="DY9" s="300"/>
      <c r="DZ9" s="300"/>
      <c r="EA9" s="300"/>
      <c r="EB9" s="300"/>
      <c r="EC9" s="300"/>
      <c r="ED9" s="300"/>
      <c r="EE9" s="300"/>
      <c r="EF9" s="300"/>
      <c r="EG9" s="300"/>
      <c r="EH9" s="300"/>
      <c r="EI9" s="300"/>
      <c r="EJ9" s="300"/>
      <c r="EK9" s="300"/>
      <c r="EL9" s="300"/>
      <c r="EM9" s="300"/>
      <c r="EN9" s="300"/>
      <c r="EO9" s="300"/>
      <c r="EP9" s="300"/>
      <c r="EQ9" s="300"/>
      <c r="ER9" s="300"/>
      <c r="ES9" s="300"/>
      <c r="ET9" s="300"/>
      <c r="EU9" s="300"/>
      <c r="EV9" s="300"/>
      <c r="EW9" s="300"/>
      <c r="EX9" s="300"/>
      <c r="EY9" s="300"/>
      <c r="EZ9" s="300"/>
      <c r="FA9" s="300"/>
      <c r="FB9" s="300"/>
      <c r="FC9" s="300"/>
      <c r="FD9" s="300"/>
      <c r="FE9" s="300"/>
      <c r="FF9" s="300"/>
      <c r="FG9" s="300"/>
      <c r="FH9" s="300"/>
      <c r="FI9" s="300"/>
      <c r="FJ9" s="300"/>
      <c r="FK9" s="300"/>
      <c r="FL9" s="300"/>
      <c r="FM9" s="300"/>
      <c r="FN9" s="300"/>
      <c r="FO9" s="300"/>
      <c r="FP9" s="300"/>
      <c r="FQ9" s="300"/>
      <c r="FR9" s="300"/>
      <c r="FS9" s="300"/>
      <c r="FT9" s="300"/>
      <c r="FU9" s="300"/>
      <c r="FV9" s="300"/>
      <c r="FW9" s="300"/>
      <c r="FX9" s="300"/>
      <c r="FY9" s="300"/>
      <c r="FZ9" s="300"/>
      <c r="GA9" s="300"/>
      <c r="GB9" s="300"/>
      <c r="GC9" s="300"/>
      <c r="GD9" s="300"/>
      <c r="GE9" s="300"/>
      <c r="GF9" s="300"/>
      <c r="GG9" s="300"/>
      <c r="GH9" s="300"/>
      <c r="GI9" s="300"/>
      <c r="GJ9" s="300"/>
      <c r="GK9" s="300"/>
      <c r="GL9" s="300"/>
      <c r="GM9" s="300"/>
      <c r="GN9" s="300"/>
      <c r="GO9" s="300"/>
      <c r="GP9" s="300"/>
      <c r="GQ9" s="300"/>
      <c r="GR9" s="300"/>
      <c r="GS9" s="300"/>
      <c r="GT9" s="300"/>
      <c r="GU9" s="300"/>
      <c r="GV9" s="300"/>
      <c r="GW9" s="300"/>
      <c r="GX9" s="300"/>
      <c r="GY9" s="300"/>
      <c r="GZ9" s="300"/>
      <c r="HA9" s="300"/>
      <c r="HB9" s="300"/>
      <c r="HC9" s="300"/>
      <c r="HD9" s="300"/>
      <c r="HE9" s="300"/>
      <c r="HF9" s="300"/>
      <c r="HG9" s="300"/>
      <c r="HH9" s="300"/>
      <c r="HI9" s="300"/>
      <c r="HJ9" s="300"/>
      <c r="HK9" s="300"/>
      <c r="HL9" s="300"/>
      <c r="HM9" s="300"/>
      <c r="HN9" s="300"/>
      <c r="HO9" s="300"/>
      <c r="HP9" s="300"/>
      <c r="HQ9" s="300"/>
      <c r="HR9" s="300"/>
      <c r="HS9" s="300"/>
      <c r="HT9" s="300"/>
      <c r="HU9" s="300"/>
      <c r="HV9" s="300"/>
      <c r="HW9" s="300"/>
      <c r="HX9" s="300"/>
      <c r="HY9" s="300"/>
      <c r="HZ9" s="300"/>
      <c r="IA9" s="300"/>
      <c r="IB9" s="300"/>
      <c r="IC9" s="300"/>
      <c r="ID9" s="300"/>
      <c r="IE9" s="300"/>
      <c r="IF9" s="300"/>
      <c r="IG9" s="300"/>
      <c r="IH9" s="300"/>
      <c r="II9" s="300"/>
      <c r="IJ9" s="300"/>
      <c r="IK9" s="300"/>
      <c r="IL9" s="300"/>
      <c r="IM9" s="300"/>
      <c r="IN9" s="300"/>
      <c r="IO9" s="300"/>
      <c r="IP9" s="300"/>
      <c r="IQ9" s="300"/>
      <c r="IR9" s="300"/>
      <c r="IS9" s="300"/>
      <c r="IT9" s="300"/>
      <c r="IU9" s="300"/>
    </row>
    <row r="10" spans="1:255" s="284" customFormat="1" ht="15.95" customHeight="1">
      <c r="A10" s="288"/>
      <c r="B10" s="289">
        <v>43760</v>
      </c>
      <c r="C10" s="330" t="str">
        <f>"*"&amp;D10&amp;"*"</f>
        <v>*PDR1911-0482*</v>
      </c>
      <c r="D10" s="289" t="s">
        <v>2768</v>
      </c>
      <c r="E10" s="290" t="s">
        <v>2767</v>
      </c>
      <c r="F10" s="290"/>
      <c r="G10" s="288" t="s">
        <v>1817</v>
      </c>
      <c r="H10" s="502" t="s">
        <v>1570</v>
      </c>
      <c r="I10" s="502" t="s">
        <v>1816</v>
      </c>
      <c r="J10" s="290">
        <v>1300</v>
      </c>
      <c r="K10" s="289">
        <v>22951</v>
      </c>
      <c r="L10" s="289" t="s">
        <v>1815</v>
      </c>
      <c r="M10" s="841" t="s">
        <v>1814</v>
      </c>
      <c r="N10" s="292">
        <v>1476</v>
      </c>
      <c r="O10" s="290" t="s">
        <v>1324</v>
      </c>
      <c r="P10" s="292"/>
      <c r="Q10" s="292"/>
      <c r="R10" s="289">
        <v>43766</v>
      </c>
      <c r="S10" s="290">
        <v>1305</v>
      </c>
      <c r="T10" s="292"/>
      <c r="U10" s="288"/>
      <c r="V10" s="288"/>
      <c r="W10" s="288"/>
      <c r="X10" s="288" t="s">
        <v>1496</v>
      </c>
      <c r="Y10" s="871" t="s">
        <v>112</v>
      </c>
      <c r="Z10" s="288">
        <v>513</v>
      </c>
      <c r="AA10" s="294">
        <v>1533</v>
      </c>
      <c r="AB10" s="236">
        <f>S10/AI10+AJ10</f>
        <v>41.1</v>
      </c>
      <c r="AC10" s="236">
        <f>AB10+'22-10'!AC6</f>
        <v>41.1</v>
      </c>
      <c r="AD10" s="237">
        <f>(8+(AC10/60))</f>
        <v>8.6850000000000005</v>
      </c>
      <c r="AE10" s="238">
        <f>FLOOR(AD10,1)</f>
        <v>8</v>
      </c>
      <c r="AF10" s="237">
        <f>(AE10+((AD10-AE10)*60*0.01))</f>
        <v>8.4109999999999996</v>
      </c>
      <c r="AG10" s="298" t="s">
        <v>1243</v>
      </c>
      <c r="AH10" s="612" t="s">
        <v>1500</v>
      </c>
      <c r="AI10" s="283">
        <v>50</v>
      </c>
      <c r="AJ10" s="283">
        <v>15</v>
      </c>
      <c r="AK10" s="300">
        <v>10</v>
      </c>
      <c r="AL10" s="300" t="s">
        <v>1813</v>
      </c>
      <c r="AM10" s="300"/>
      <c r="AN10" s="300"/>
      <c r="AO10" s="300"/>
      <c r="AP10" s="300"/>
      <c r="AQ10" s="300"/>
      <c r="AR10" s="300"/>
      <c r="AS10" s="300"/>
      <c r="AT10" s="300"/>
      <c r="AU10" s="300"/>
      <c r="AV10" s="300"/>
      <c r="AW10" s="300"/>
      <c r="AX10" s="300"/>
      <c r="AY10" s="300"/>
      <c r="AZ10" s="300"/>
      <c r="BA10" s="300"/>
      <c r="BB10" s="300"/>
      <c r="BC10" s="300"/>
      <c r="BD10" s="300"/>
      <c r="BE10" s="300"/>
      <c r="BF10" s="300"/>
      <c r="BG10" s="300"/>
      <c r="BH10" s="300"/>
      <c r="BI10" s="300"/>
      <c r="BJ10" s="300"/>
      <c r="BK10" s="300"/>
      <c r="BL10" s="300"/>
      <c r="BM10" s="300"/>
      <c r="BN10" s="300"/>
      <c r="BO10" s="300"/>
      <c r="BP10" s="300"/>
      <c r="BQ10" s="300"/>
      <c r="BR10" s="300"/>
      <c r="BS10" s="300"/>
      <c r="BT10" s="300"/>
      <c r="BU10" s="300"/>
      <c r="BV10" s="300"/>
      <c r="BW10" s="300"/>
      <c r="BX10" s="300"/>
      <c r="BY10" s="300"/>
      <c r="BZ10" s="300"/>
      <c r="CA10" s="300"/>
      <c r="CB10" s="300"/>
      <c r="CC10" s="300"/>
      <c r="CD10" s="300"/>
      <c r="CE10" s="300"/>
      <c r="CF10" s="300"/>
      <c r="CG10" s="300"/>
      <c r="CH10" s="300"/>
      <c r="CI10" s="300"/>
      <c r="CJ10" s="300"/>
      <c r="CK10" s="300"/>
      <c r="CL10" s="300"/>
      <c r="CM10" s="300"/>
      <c r="CN10" s="300"/>
      <c r="CO10" s="300"/>
      <c r="CP10" s="300"/>
      <c r="CQ10" s="300"/>
      <c r="CR10" s="300"/>
      <c r="CS10" s="300"/>
      <c r="CT10" s="300"/>
      <c r="CU10" s="300"/>
      <c r="CV10" s="300"/>
      <c r="CW10" s="300"/>
      <c r="CX10" s="300"/>
      <c r="CY10" s="300"/>
      <c r="CZ10" s="300"/>
      <c r="DA10" s="300"/>
      <c r="DB10" s="300"/>
      <c r="DC10" s="300"/>
      <c r="DD10" s="300"/>
      <c r="DE10" s="300"/>
      <c r="DF10" s="300"/>
      <c r="DG10" s="300"/>
      <c r="DH10" s="300"/>
      <c r="DI10" s="300"/>
      <c r="DJ10" s="300"/>
      <c r="DK10" s="300"/>
      <c r="DL10" s="300"/>
      <c r="DM10" s="300"/>
      <c r="DN10" s="300"/>
      <c r="DO10" s="300"/>
      <c r="DP10" s="300"/>
      <c r="DQ10" s="300"/>
      <c r="DR10" s="300"/>
      <c r="DS10" s="300"/>
      <c r="DT10" s="300"/>
      <c r="DU10" s="300"/>
      <c r="DV10" s="300"/>
      <c r="DW10" s="300"/>
      <c r="DX10" s="300"/>
      <c r="DY10" s="300"/>
      <c r="DZ10" s="300"/>
      <c r="EA10" s="300"/>
      <c r="EB10" s="300"/>
      <c r="EC10" s="300"/>
      <c r="ED10" s="300"/>
      <c r="EE10" s="300"/>
      <c r="EF10" s="300"/>
      <c r="EG10" s="300"/>
      <c r="EH10" s="300"/>
      <c r="EI10" s="300"/>
      <c r="EJ10" s="300"/>
      <c r="EK10" s="300"/>
      <c r="EL10" s="300"/>
      <c r="EM10" s="300"/>
      <c r="EN10" s="300"/>
      <c r="EO10" s="300"/>
      <c r="EP10" s="300"/>
      <c r="EQ10" s="300"/>
      <c r="ER10" s="300"/>
      <c r="ES10" s="300"/>
      <c r="ET10" s="300"/>
      <c r="EU10" s="300"/>
      <c r="EV10" s="300"/>
      <c r="EW10" s="300"/>
      <c r="EX10" s="300"/>
      <c r="EY10" s="300"/>
      <c r="EZ10" s="300"/>
      <c r="FA10" s="300"/>
      <c r="FB10" s="300"/>
      <c r="FC10" s="300"/>
      <c r="FD10" s="300"/>
      <c r="FE10" s="300"/>
      <c r="FF10" s="300"/>
      <c r="FG10" s="300"/>
      <c r="FH10" s="300"/>
      <c r="FI10" s="300"/>
      <c r="FJ10" s="300"/>
      <c r="FK10" s="300"/>
      <c r="FL10" s="300"/>
      <c r="FM10" s="300"/>
      <c r="FN10" s="300"/>
      <c r="FO10" s="300"/>
      <c r="FP10" s="300"/>
      <c r="FQ10" s="300"/>
      <c r="FR10" s="300"/>
      <c r="FS10" s="300"/>
      <c r="FT10" s="300"/>
      <c r="FU10" s="300"/>
      <c r="FV10" s="300"/>
      <c r="FW10" s="300"/>
      <c r="FX10" s="300"/>
      <c r="FY10" s="300"/>
      <c r="FZ10" s="300"/>
      <c r="GA10" s="300"/>
      <c r="GB10" s="300"/>
      <c r="GC10" s="300"/>
      <c r="GD10" s="300"/>
      <c r="GE10" s="300"/>
      <c r="GF10" s="300"/>
      <c r="GG10" s="300"/>
      <c r="GH10" s="300"/>
      <c r="GI10" s="300"/>
      <c r="GJ10" s="300"/>
      <c r="GK10" s="300"/>
      <c r="GL10" s="300"/>
      <c r="GM10" s="300"/>
      <c r="GN10" s="300"/>
      <c r="GO10" s="300"/>
      <c r="GP10" s="300"/>
      <c r="GQ10" s="300"/>
      <c r="GR10" s="300"/>
      <c r="GS10" s="300"/>
      <c r="GT10" s="300"/>
      <c r="GU10" s="300"/>
      <c r="GV10" s="300"/>
      <c r="GW10" s="300"/>
      <c r="GX10" s="300"/>
      <c r="GY10" s="300"/>
      <c r="GZ10" s="300"/>
      <c r="HA10" s="300"/>
      <c r="HB10" s="300"/>
      <c r="HC10" s="300"/>
      <c r="HD10" s="300"/>
      <c r="HE10" s="300"/>
      <c r="HF10" s="300"/>
      <c r="HG10" s="300"/>
      <c r="HH10" s="300"/>
      <c r="HI10" s="300"/>
      <c r="HJ10" s="300"/>
      <c r="HK10" s="300"/>
      <c r="HL10" s="300"/>
      <c r="HM10" s="300"/>
      <c r="HN10" s="300"/>
      <c r="HO10" s="300"/>
      <c r="HP10" s="300"/>
      <c r="HQ10" s="300"/>
      <c r="HR10" s="300"/>
      <c r="HS10" s="300"/>
      <c r="HT10" s="300"/>
      <c r="HU10" s="300"/>
      <c r="HV10" s="300"/>
      <c r="HW10" s="300"/>
      <c r="HX10" s="300"/>
      <c r="HY10" s="300"/>
      <c r="HZ10" s="300"/>
      <c r="IA10" s="300"/>
      <c r="IB10" s="300"/>
      <c r="IC10" s="300"/>
      <c r="ID10" s="300"/>
      <c r="IE10" s="300"/>
      <c r="IF10" s="300"/>
      <c r="IG10" s="300"/>
      <c r="IH10" s="300"/>
      <c r="II10" s="300"/>
      <c r="IJ10" s="300"/>
      <c r="IK10" s="300"/>
      <c r="IL10" s="300"/>
      <c r="IM10" s="300"/>
      <c r="IN10" s="300"/>
      <c r="IO10" s="300"/>
      <c r="IP10" s="300"/>
      <c r="IQ10" s="300"/>
      <c r="IR10" s="300"/>
      <c r="IS10" s="300"/>
      <c r="IT10" s="300"/>
      <c r="IU10" s="300"/>
    </row>
    <row r="11" spans="1:255" s="284" customFormat="1" ht="15.95" customHeight="1">
      <c r="A11" s="246"/>
      <c r="B11" s="247">
        <v>43756</v>
      </c>
      <c r="C11" s="330" t="str">
        <f>"*"&amp;D11&amp;"*"</f>
        <v>*PDR1911-0414*</v>
      </c>
      <c r="D11" s="592" t="s">
        <v>2682</v>
      </c>
      <c r="E11" s="246" t="s">
        <v>2681</v>
      </c>
      <c r="F11" s="246"/>
      <c r="G11" s="498" t="s">
        <v>2126</v>
      </c>
      <c r="H11" s="250" t="s">
        <v>2127</v>
      </c>
      <c r="I11" s="248" t="s">
        <v>2128</v>
      </c>
      <c r="J11" s="611">
        <v>2000</v>
      </c>
      <c r="K11" s="247">
        <v>22951</v>
      </c>
      <c r="L11" s="250" t="s">
        <v>2129</v>
      </c>
      <c r="M11" s="250" t="s">
        <v>2130</v>
      </c>
      <c r="N11" s="592" t="s">
        <v>1152</v>
      </c>
      <c r="O11" s="592" t="s">
        <v>1181</v>
      </c>
      <c r="P11" s="592"/>
      <c r="Q11" s="593"/>
      <c r="R11" s="247">
        <v>43766</v>
      </c>
      <c r="S11" s="246">
        <v>4000</v>
      </c>
      <c r="T11" s="246"/>
      <c r="U11" s="246"/>
      <c r="V11" s="246"/>
      <c r="W11" s="249"/>
      <c r="X11" s="503" t="s">
        <v>1496</v>
      </c>
      <c r="Y11" s="250" t="s">
        <v>2131</v>
      </c>
      <c r="Z11" s="592">
        <v>557</v>
      </c>
      <c r="AA11" s="251">
        <v>1877</v>
      </c>
      <c r="AB11" s="236">
        <f>S11/AI11+AJ11</f>
        <v>95</v>
      </c>
      <c r="AC11" s="236">
        <f>AB11+'22-10'!AC7</f>
        <v>95</v>
      </c>
      <c r="AD11" s="237">
        <f>(8+(AC11/60))</f>
        <v>9.5833333333333339</v>
      </c>
      <c r="AE11" s="238">
        <f>FLOOR(AD11,1)</f>
        <v>9</v>
      </c>
      <c r="AF11" s="237">
        <f>(AE11+((AD11-AE11)*60*0.01))</f>
        <v>9.35</v>
      </c>
      <c r="AG11" s="245" t="s">
        <v>1391</v>
      </c>
      <c r="AH11" s="612" t="s">
        <v>1443</v>
      </c>
      <c r="AI11" s="283">
        <v>50</v>
      </c>
      <c r="AJ11" s="283">
        <v>15</v>
      </c>
      <c r="AK11" s="284">
        <v>10</v>
      </c>
      <c r="AL11" s="284">
        <v>0</v>
      </c>
    </row>
    <row r="12" spans="1:255" s="284" customFormat="1" ht="15.95" customHeight="1">
      <c r="A12" s="246"/>
      <c r="B12" s="247">
        <v>43746</v>
      </c>
      <c r="C12" s="330" t="str">
        <f>"*"&amp;D12&amp;"*"</f>
        <v>*PDR1910-0565*</v>
      </c>
      <c r="D12" s="592" t="s">
        <v>2406</v>
      </c>
      <c r="E12" s="246" t="s">
        <v>2405</v>
      </c>
      <c r="F12" s="246"/>
      <c r="G12" s="498" t="s">
        <v>1485</v>
      </c>
      <c r="H12" s="250" t="s">
        <v>1484</v>
      </c>
      <c r="I12" s="248" t="s">
        <v>2404</v>
      </c>
      <c r="J12" s="611">
        <v>350</v>
      </c>
      <c r="K12" s="247">
        <v>22951</v>
      </c>
      <c r="L12" s="250" t="s">
        <v>2403</v>
      </c>
      <c r="M12" s="250" t="s">
        <v>1482</v>
      </c>
      <c r="N12" s="592"/>
      <c r="O12" s="592" t="s">
        <v>1181</v>
      </c>
      <c r="P12" s="592"/>
      <c r="Q12" s="593"/>
      <c r="R12" s="247">
        <v>43766</v>
      </c>
      <c r="S12" s="246">
        <v>350</v>
      </c>
      <c r="T12" s="246"/>
      <c r="U12" s="246"/>
      <c r="V12" s="246"/>
      <c r="W12" s="249"/>
      <c r="X12" s="503" t="s">
        <v>1496</v>
      </c>
      <c r="Y12" s="250" t="s">
        <v>1481</v>
      </c>
      <c r="Z12" s="592">
        <v>735</v>
      </c>
      <c r="AA12" s="251">
        <v>1915</v>
      </c>
      <c r="AB12" s="236">
        <f>S12/AI12+AJ12</f>
        <v>22</v>
      </c>
      <c r="AC12" s="236">
        <f>AB12+'22-10'!AC8</f>
        <v>97</v>
      </c>
      <c r="AD12" s="237">
        <f>(8+(AC12/60))</f>
        <v>9.6166666666666671</v>
      </c>
      <c r="AE12" s="238">
        <f>FLOOR(AD12,1)</f>
        <v>9</v>
      </c>
      <c r="AF12" s="237">
        <f>(AE12+((AD12-AE12)*60*0.01))</f>
        <v>9.370000000000001</v>
      </c>
      <c r="AG12" s="245" t="s">
        <v>1391</v>
      </c>
      <c r="AH12" s="612" t="s">
        <v>1443</v>
      </c>
      <c r="AI12" s="283">
        <v>50</v>
      </c>
      <c r="AJ12" s="283">
        <v>15</v>
      </c>
      <c r="AK12" s="284">
        <v>10</v>
      </c>
      <c r="AL12" s="284" t="s">
        <v>2402</v>
      </c>
    </row>
    <row r="13" spans="1:255" s="404" customFormat="1" ht="19.5" customHeight="1">
      <c r="A13" s="373"/>
      <c r="B13" s="373"/>
      <c r="C13" s="372"/>
      <c r="D13" s="806"/>
      <c r="E13" s="373"/>
      <c r="F13" s="373"/>
      <c r="G13" s="806"/>
      <c r="H13" s="368"/>
      <c r="I13" s="368"/>
      <c r="J13" s="373"/>
      <c r="K13" s="372"/>
      <c r="L13" s="368" t="s">
        <v>210</v>
      </c>
      <c r="M13" s="377"/>
      <c r="N13" s="806"/>
      <c r="O13" s="806"/>
      <c r="P13" s="368"/>
      <c r="Q13" s="368"/>
      <c r="R13" s="372"/>
      <c r="S13" s="373"/>
      <c r="T13" s="373"/>
      <c r="U13" s="373"/>
      <c r="V13" s="373"/>
      <c r="W13" s="564"/>
      <c r="X13" s="373"/>
      <c r="Y13" s="377"/>
      <c r="Z13" s="806"/>
      <c r="AA13" s="378"/>
      <c r="AB13" s="354">
        <f>S13/AI13+AJ13</f>
        <v>60</v>
      </c>
      <c r="AC13" s="354">
        <f>AB13+'12-10'!AC18</f>
        <v>500.4</v>
      </c>
      <c r="AD13" s="364">
        <f>(8+(AC13/60))</f>
        <v>16.34</v>
      </c>
      <c r="AE13" s="365">
        <f>FLOOR(AD13,1)</f>
        <v>16</v>
      </c>
      <c r="AF13" s="364">
        <f>(AE13+((AD13-AE13)*60*0.01))</f>
        <v>16.204000000000001</v>
      </c>
      <c r="AG13" s="379"/>
      <c r="AH13" s="401"/>
      <c r="AI13" s="281">
        <v>35</v>
      </c>
      <c r="AJ13" s="281">
        <v>60</v>
      </c>
      <c r="AK13" s="396"/>
      <c r="AL13" s="401"/>
    </row>
    <row r="14" spans="1:255" s="404" customFormat="1">
      <c r="A14" s="373"/>
      <c r="B14" s="373"/>
      <c r="C14" s="372"/>
      <c r="D14" s="380"/>
      <c r="E14" s="380"/>
      <c r="F14" s="380"/>
      <c r="G14" s="380"/>
      <c r="H14" s="381"/>
      <c r="I14" s="381"/>
      <c r="J14" s="373"/>
      <c r="K14" s="372"/>
      <c r="L14" s="381"/>
      <c r="M14" s="381"/>
      <c r="N14" s="381"/>
      <c r="O14" s="402"/>
      <c r="P14" s="383"/>
      <c r="Q14" s="383"/>
      <c r="R14" s="372"/>
      <c r="S14" s="373"/>
      <c r="T14" s="384"/>
      <c r="U14" s="373"/>
      <c r="V14" s="373"/>
      <c r="W14" s="373"/>
      <c r="X14" s="380"/>
      <c r="Y14" s="381"/>
      <c r="Z14" s="385"/>
      <c r="AA14" s="382"/>
      <c r="AB14" s="386"/>
      <c r="AC14" s="386"/>
      <c r="AD14" s="379"/>
      <c r="AE14" s="387"/>
      <c r="AF14" s="379"/>
      <c r="AG14" s="401"/>
      <c r="AH14" s="403"/>
      <c r="AI14" s="396"/>
      <c r="AJ14" s="396"/>
      <c r="AK14" s="396"/>
      <c r="AL14" s="401"/>
    </row>
    <row r="15" spans="1:255" s="404" customFormat="1">
      <c r="A15" s="373"/>
      <c r="B15" s="373"/>
      <c r="C15" s="372"/>
      <c r="D15" s="380"/>
      <c r="E15" s="380"/>
      <c r="F15" s="380"/>
      <c r="G15" s="380"/>
      <c r="H15" s="381"/>
      <c r="I15" s="381"/>
      <c r="J15" s="373"/>
      <c r="K15" s="372"/>
      <c r="L15" s="381"/>
      <c r="M15" s="381"/>
      <c r="N15" s="381"/>
      <c r="O15" s="402"/>
      <c r="P15" s="383"/>
      <c r="Q15" s="383"/>
      <c r="R15" s="372"/>
      <c r="S15" s="373"/>
      <c r="T15" s="384"/>
      <c r="U15" s="373"/>
      <c r="V15" s="373"/>
      <c r="W15" s="373"/>
      <c r="X15" s="380"/>
      <c r="Y15" s="381"/>
      <c r="Z15" s="385"/>
      <c r="AA15" s="382"/>
      <c r="AB15" s="386"/>
      <c r="AC15" s="386"/>
      <c r="AD15" s="379"/>
      <c r="AE15" s="387"/>
      <c r="AF15" s="379"/>
      <c r="AG15" s="401"/>
      <c r="AH15" s="403"/>
      <c r="AI15" s="396"/>
      <c r="AJ15" s="396"/>
      <c r="AK15" s="396"/>
      <c r="AL15" s="401"/>
    </row>
    <row r="16" spans="1:255" s="404" customFormat="1">
      <c r="A16" s="373"/>
      <c r="B16" s="373"/>
      <c r="C16" s="372"/>
      <c r="D16" s="806"/>
      <c r="E16" s="373"/>
      <c r="F16" s="373"/>
      <c r="G16" s="373"/>
      <c r="H16" s="368"/>
      <c r="I16" s="368"/>
      <c r="J16" s="373">
        <f>SUM(J7:J15)</f>
        <v>6850</v>
      </c>
      <c r="K16" s="372"/>
      <c r="L16" s="368"/>
      <c r="M16" s="806"/>
      <c r="N16" s="368"/>
      <c r="O16" s="806"/>
      <c r="P16" s="368"/>
      <c r="Q16" s="368"/>
      <c r="R16" s="372"/>
      <c r="S16" s="373">
        <f>SUM(S7:S15)</f>
        <v>8855</v>
      </c>
      <c r="T16" s="373"/>
      <c r="U16" s="373"/>
      <c r="V16" s="373"/>
      <c r="W16" s="373"/>
      <c r="X16" s="373"/>
      <c r="Y16" s="377"/>
      <c r="Z16" s="806"/>
      <c r="AA16" s="378"/>
      <c r="AB16" s="386">
        <f>SUM(AB7:AB15)</f>
        <v>312.10000000000002</v>
      </c>
      <c r="AC16" s="386"/>
      <c r="AD16" s="379"/>
      <c r="AE16" s="387"/>
      <c r="AF16" s="386">
        <f>AB16/60</f>
        <v>5.2016666666666671</v>
      </c>
      <c r="AG16" s="379"/>
      <c r="AH16" s="405"/>
      <c r="AI16" s="426"/>
      <c r="AJ16" s="402"/>
      <c r="AK16" s="402"/>
      <c r="AL16" s="389"/>
      <c r="GB16" s="470"/>
    </row>
    <row r="17" spans="1:40">
      <c r="A17" s="805"/>
      <c r="B17" s="805"/>
      <c r="L17" s="471"/>
      <c r="M17" s="391"/>
      <c r="N17" s="391"/>
      <c r="O17" s="391"/>
      <c r="P17" s="391"/>
      <c r="Q17" s="391"/>
      <c r="R17" s="391"/>
      <c r="S17" s="391"/>
      <c r="T17" s="391"/>
      <c r="U17" s="391"/>
      <c r="V17" s="391"/>
      <c r="W17" s="391"/>
      <c r="Y17" s="805"/>
      <c r="Z17" s="805"/>
      <c r="AA17" s="805"/>
      <c r="AJ17" s="346"/>
      <c r="AK17" s="427"/>
    </row>
    <row r="18" spans="1:40">
      <c r="S18" s="346"/>
      <c r="T18" s="346"/>
      <c r="U18" s="346"/>
      <c r="V18" s="472"/>
      <c r="W18" s="472"/>
      <c r="Z18" s="640" t="s">
        <v>1645</v>
      </c>
      <c r="AJ18" s="346"/>
      <c r="AK18" s="427"/>
    </row>
    <row r="19" spans="1:40">
      <c r="I19" s="431" t="s">
        <v>455</v>
      </c>
      <c r="R19" s="431" t="s">
        <v>457</v>
      </c>
      <c r="AJ19" s="346"/>
      <c r="AK19" s="427"/>
      <c r="AM19" s="346"/>
      <c r="AN19" s="346"/>
    </row>
    <row r="20" spans="1:40" s="805" customFormat="1">
      <c r="I20" s="906"/>
      <c r="J20" s="906"/>
      <c r="R20" s="906" t="s">
        <v>61</v>
      </c>
      <c r="S20" s="906"/>
      <c r="T20" s="906"/>
      <c r="U20" s="906"/>
      <c r="V20" s="906"/>
      <c r="W20" s="906"/>
      <c r="X20" s="906"/>
      <c r="Y20" s="473"/>
      <c r="Z20" s="473"/>
      <c r="AA20" s="473"/>
      <c r="AH20" s="447"/>
      <c r="AJ20" s="441"/>
      <c r="AK20" s="427"/>
      <c r="AL20" s="441"/>
      <c r="AM20" s="441"/>
    </row>
    <row r="21" spans="1:40">
      <c r="A21" s="431"/>
      <c r="B21" s="431"/>
      <c r="C21" s="431"/>
      <c r="I21" s="431" t="s">
        <v>456</v>
      </c>
      <c r="M21" s="431"/>
      <c r="T21" s="431"/>
      <c r="AJ21" s="346"/>
      <c r="AK21" s="427"/>
      <c r="AM21" s="346"/>
      <c r="AN21" s="346"/>
    </row>
    <row r="22" spans="1:40">
      <c r="AJ22" s="346"/>
      <c r="AK22" s="427"/>
    </row>
    <row r="23" spans="1:40">
      <c r="AJ23" s="346"/>
      <c r="AK23" s="427"/>
    </row>
    <row r="24" spans="1:40">
      <c r="AJ24" s="346"/>
      <c r="AK24" s="427"/>
    </row>
    <row r="25" spans="1:40">
      <c r="AJ25" s="346"/>
      <c r="AK25" s="427"/>
    </row>
    <row r="29" spans="1:40">
      <c r="AK29" s="805"/>
    </row>
    <row r="30" spans="1:40">
      <c r="AH30" s="388"/>
    </row>
    <row r="31" spans="1:40">
      <c r="AH31" s="388"/>
    </row>
    <row r="32" spans="1:40">
      <c r="AH32" s="388"/>
    </row>
    <row r="33" spans="34:34">
      <c r="AH33" s="388"/>
    </row>
    <row r="34" spans="34:34">
      <c r="AH34" s="388"/>
    </row>
    <row r="35" spans="34:34">
      <c r="AH35" s="388"/>
    </row>
  </sheetData>
  <mergeCells count="8">
    <mergeCell ref="AL5:AL7"/>
    <mergeCell ref="I20:J20"/>
    <mergeCell ref="R20:X20"/>
    <mergeCell ref="A2:AA2"/>
    <mergeCell ref="H4:H5"/>
    <mergeCell ref="I4:I5"/>
    <mergeCell ref="O4:Q4"/>
    <mergeCell ref="Z4:AA4"/>
  </mergeCells>
  <conditionalFormatting sqref="AY14:AZ15 BH14:BH15 AP14:AS15 AA14:AA15 AG14:AG15">
    <cfRule type="duplicateValues" dxfId="269" priority="15" stopIfTrue="1"/>
  </conditionalFormatting>
  <conditionalFormatting sqref="AY14:AZ15 BH14:BH15 AP14:AS15 AA14:AA15 AG14:AG15">
    <cfRule type="duplicateValues" dxfId="268" priority="13" stopIfTrue="1"/>
    <cfRule type="duplicateValues" dxfId="267" priority="14" stopIfTrue="1"/>
  </conditionalFormatting>
  <conditionalFormatting sqref="BI14:BI15">
    <cfRule type="duplicateValues" dxfId="266" priority="12" stopIfTrue="1"/>
  </conditionalFormatting>
  <conditionalFormatting sqref="BI14:BI15">
    <cfRule type="duplicateValues" dxfId="265" priority="10" stopIfTrue="1"/>
    <cfRule type="duplicateValues" dxfId="264" priority="11" stopIfTrue="1"/>
  </conditionalFormatting>
  <conditionalFormatting sqref="D13">
    <cfRule type="duplicateValues" dxfId="263" priority="9" stopIfTrue="1"/>
  </conditionalFormatting>
  <conditionalFormatting sqref="D13">
    <cfRule type="duplicateValues" dxfId="262" priority="7" stopIfTrue="1"/>
    <cfRule type="duplicateValues" dxfId="261" priority="8" stopIfTrue="1"/>
  </conditionalFormatting>
  <conditionalFormatting sqref="D12">
    <cfRule type="duplicateValues" dxfId="260" priority="4" stopIfTrue="1"/>
  </conditionalFormatting>
  <conditionalFormatting sqref="D12">
    <cfRule type="duplicateValues" dxfId="259" priority="5" stopIfTrue="1"/>
    <cfRule type="duplicateValues" dxfId="258" priority="6" stopIfTrue="1"/>
  </conditionalFormatting>
  <conditionalFormatting sqref="D8:D11">
    <cfRule type="duplicateValues" dxfId="257" priority="1" stopIfTrue="1"/>
  </conditionalFormatting>
  <conditionalFormatting sqref="D8:D11">
    <cfRule type="duplicateValues" dxfId="256" priority="2" stopIfTrue="1"/>
    <cfRule type="duplicateValues" dxfId="255" priority="3" stopIfTrue="1"/>
  </conditionalFormatting>
  <printOptions horizontalCentered="1"/>
  <pageMargins left="0" right="0" top="0" bottom="0" header="0.31496062992125984" footer="0.31496062992125984"/>
  <pageSetup paperSize="122" scale="60" orientation="landscape" r:id="rId1"/>
  <colBreaks count="1" manualBreakCount="1">
    <brk id="38" max="1048575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31"/>
  <sheetViews>
    <sheetView zoomScale="110" zoomScaleNormal="110" workbookViewId="0">
      <selection activeCell="A8" sqref="A8:XFD8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2" style="388" customWidth="1"/>
    <col min="10" max="10" width="5.85546875" style="388" customWidth="1"/>
    <col min="11" max="11" width="6.5703125" style="388" customWidth="1"/>
    <col min="12" max="12" width="27.140625" style="388" customWidth="1"/>
    <col min="13" max="13" width="11.140625" style="388" customWidth="1"/>
    <col min="14" max="14" width="6.7109375" style="388" customWidth="1"/>
    <col min="15" max="15" width="3.42578125" style="388" customWidth="1"/>
    <col min="16" max="16" width="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6.28515625" style="388" customWidth="1"/>
    <col min="23" max="23" width="3.5703125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8.710937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2868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858" t="s">
        <v>1238</v>
      </c>
      <c r="F4" s="858"/>
      <c r="G4" s="858"/>
      <c r="H4" s="909" t="s">
        <v>15</v>
      </c>
      <c r="I4" s="903" t="s">
        <v>16</v>
      </c>
      <c r="J4" s="346" t="s">
        <v>17</v>
      </c>
      <c r="K4" s="347" t="s">
        <v>18</v>
      </c>
      <c r="L4" s="862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859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62" t="s">
        <v>30</v>
      </c>
      <c r="P5" s="862" t="s">
        <v>31</v>
      </c>
      <c r="Q5" s="862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63" t="s">
        <v>34</v>
      </c>
      <c r="Z5" s="863" t="s">
        <v>42</v>
      </c>
      <c r="AA5" s="863" t="s">
        <v>43</v>
      </c>
      <c r="AB5" s="350" t="s">
        <v>49</v>
      </c>
      <c r="AC5" s="451"/>
      <c r="AD5" s="451"/>
      <c r="AE5" s="452"/>
      <c r="AF5" s="464"/>
      <c r="AG5" s="860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860"/>
      <c r="AH6" s="394"/>
      <c r="AJ6" s="862"/>
      <c r="AK6" s="466"/>
      <c r="AL6" s="904"/>
    </row>
    <row r="7" spans="1:184" s="404" customFormat="1" ht="12" customHeight="1" thickTop="1">
      <c r="A7" s="359"/>
      <c r="B7" s="359"/>
      <c r="C7" s="360"/>
      <c r="D7" s="858"/>
      <c r="E7" s="359"/>
      <c r="F7" s="359"/>
      <c r="G7" s="359"/>
      <c r="H7" s="361"/>
      <c r="I7" s="361"/>
      <c r="J7" s="359"/>
      <c r="K7" s="360"/>
      <c r="L7" s="361" t="s">
        <v>1</v>
      </c>
      <c r="M7" s="858"/>
      <c r="N7" s="361"/>
      <c r="O7" s="858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858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284" customFormat="1" ht="15.75" customHeight="1">
      <c r="A8" s="246"/>
      <c r="B8" s="247">
        <v>43755</v>
      </c>
      <c r="C8" s="330" t="str">
        <f>"*"&amp;D8&amp;"*"</f>
        <v>*PDR1911-0407*</v>
      </c>
      <c r="D8" s="592" t="s">
        <v>2627</v>
      </c>
      <c r="E8" s="246" t="s">
        <v>2626</v>
      </c>
      <c r="F8" s="246"/>
      <c r="G8" s="498" t="s">
        <v>1861</v>
      </c>
      <c r="H8" s="250" t="s">
        <v>1248</v>
      </c>
      <c r="I8" s="248" t="s">
        <v>1860</v>
      </c>
      <c r="J8" s="611">
        <v>2000</v>
      </c>
      <c r="K8" s="247">
        <v>22951</v>
      </c>
      <c r="L8" s="250" t="s">
        <v>1392</v>
      </c>
      <c r="M8" s="250" t="s">
        <v>1859</v>
      </c>
      <c r="N8" s="592" t="s">
        <v>1167</v>
      </c>
      <c r="O8" s="592" t="s">
        <v>1181</v>
      </c>
      <c r="P8" s="592"/>
      <c r="Q8" s="593"/>
      <c r="R8" s="247">
        <v>43767</v>
      </c>
      <c r="S8" s="246">
        <v>2000</v>
      </c>
      <c r="T8" s="246"/>
      <c r="U8" s="246"/>
      <c r="V8" s="246"/>
      <c r="W8" s="249"/>
      <c r="X8" s="503" t="s">
        <v>1496</v>
      </c>
      <c r="Y8" s="250" t="s">
        <v>120</v>
      </c>
      <c r="Z8" s="592">
        <v>854</v>
      </c>
      <c r="AA8" s="251">
        <v>2335</v>
      </c>
      <c r="AB8" s="812">
        <f>S8/AI8+AJ8</f>
        <v>107.14285714285714</v>
      </c>
      <c r="AC8" s="812">
        <f>AB8+'22-10'!AC9</f>
        <v>217.14285714285714</v>
      </c>
      <c r="AD8" s="245">
        <f>(8+(AC8/60))</f>
        <v>11.619047619047619</v>
      </c>
      <c r="AE8" s="813">
        <f>FLOOR(AD8,1)</f>
        <v>11</v>
      </c>
      <c r="AF8" s="245">
        <f>(AE8+((AD8-AE8)*60*0.01))</f>
        <v>11.371428571428572</v>
      </c>
      <c r="AG8" s="245" t="s">
        <v>1391</v>
      </c>
      <c r="AH8" s="612" t="s">
        <v>65</v>
      </c>
      <c r="AI8" s="283">
        <v>35</v>
      </c>
      <c r="AJ8" s="283">
        <v>50</v>
      </c>
      <c r="AK8" s="284">
        <v>10</v>
      </c>
      <c r="AL8" s="284" t="s">
        <v>1705</v>
      </c>
    </row>
    <row r="9" spans="1:184" s="404" customFormat="1" ht="19.5" customHeight="1">
      <c r="A9" s="373"/>
      <c r="B9" s="373"/>
      <c r="C9" s="372"/>
      <c r="D9" s="862"/>
      <c r="E9" s="373"/>
      <c r="F9" s="373"/>
      <c r="G9" s="862"/>
      <c r="H9" s="368"/>
      <c r="I9" s="368"/>
      <c r="J9" s="373"/>
      <c r="K9" s="372"/>
      <c r="L9" s="368" t="s">
        <v>210</v>
      </c>
      <c r="M9" s="882"/>
      <c r="N9" s="862"/>
      <c r="O9" s="862"/>
      <c r="P9" s="368"/>
      <c r="Q9" s="368"/>
      <c r="R9" s="372"/>
      <c r="S9" s="373"/>
      <c r="T9" s="373"/>
      <c r="U9" s="373"/>
      <c r="V9" s="373"/>
      <c r="W9" s="564"/>
      <c r="X9" s="373"/>
      <c r="Y9" s="882"/>
      <c r="Z9" s="862"/>
      <c r="AA9" s="378"/>
      <c r="AB9" s="354">
        <f>S9/AI9+AJ9</f>
        <v>60</v>
      </c>
      <c r="AC9" s="354">
        <f>AB9+'12-10'!AC18</f>
        <v>500.4</v>
      </c>
      <c r="AD9" s="364">
        <f>(8+(AC9/60))</f>
        <v>16.34</v>
      </c>
      <c r="AE9" s="365">
        <f>FLOOR(AD9,1)</f>
        <v>16</v>
      </c>
      <c r="AF9" s="364">
        <f>(AE9+((AD9-AE9)*60*0.01))</f>
        <v>16.204000000000001</v>
      </c>
      <c r="AG9" s="379"/>
      <c r="AH9" s="401"/>
      <c r="AI9" s="281">
        <v>35</v>
      </c>
      <c r="AJ9" s="281">
        <v>60</v>
      </c>
      <c r="AK9" s="396"/>
      <c r="AL9" s="401"/>
    </row>
    <row r="10" spans="1:184" s="404" customFormat="1">
      <c r="A10" s="373"/>
      <c r="B10" s="373"/>
      <c r="C10" s="372"/>
      <c r="D10" s="380"/>
      <c r="E10" s="380"/>
      <c r="F10" s="380"/>
      <c r="G10" s="380"/>
      <c r="H10" s="381"/>
      <c r="I10" s="381"/>
      <c r="J10" s="373"/>
      <c r="K10" s="372"/>
      <c r="L10" s="381"/>
      <c r="M10" s="381"/>
      <c r="N10" s="381"/>
      <c r="O10" s="402"/>
      <c r="P10" s="383"/>
      <c r="Q10" s="383"/>
      <c r="R10" s="372"/>
      <c r="S10" s="373"/>
      <c r="T10" s="384"/>
      <c r="U10" s="373"/>
      <c r="V10" s="373"/>
      <c r="W10" s="373"/>
      <c r="X10" s="380"/>
      <c r="Y10" s="381"/>
      <c r="Z10" s="385"/>
      <c r="AA10" s="382"/>
      <c r="AB10" s="386"/>
      <c r="AC10" s="386"/>
      <c r="AD10" s="379"/>
      <c r="AE10" s="387"/>
      <c r="AF10" s="379"/>
      <c r="AG10" s="401"/>
      <c r="AH10" s="403"/>
      <c r="AI10" s="396"/>
      <c r="AJ10" s="396"/>
      <c r="AK10" s="396"/>
      <c r="AL10" s="401"/>
    </row>
    <row r="11" spans="1:184" s="404" customFormat="1">
      <c r="A11" s="373"/>
      <c r="B11" s="373"/>
      <c r="C11" s="372"/>
      <c r="D11" s="380"/>
      <c r="E11" s="380"/>
      <c r="F11" s="380"/>
      <c r="G11" s="380"/>
      <c r="H11" s="381"/>
      <c r="I11" s="381"/>
      <c r="J11" s="373"/>
      <c r="K11" s="372"/>
      <c r="L11" s="381"/>
      <c r="M11" s="381"/>
      <c r="N11" s="381"/>
      <c r="O11" s="402"/>
      <c r="P11" s="383"/>
      <c r="Q11" s="383"/>
      <c r="R11" s="372"/>
      <c r="S11" s="373"/>
      <c r="T11" s="384"/>
      <c r="U11" s="373"/>
      <c r="V11" s="373"/>
      <c r="W11" s="373"/>
      <c r="X11" s="380"/>
      <c r="Y11" s="381"/>
      <c r="Z11" s="385"/>
      <c r="AA11" s="382"/>
      <c r="AB11" s="386"/>
      <c r="AC11" s="386"/>
      <c r="AD11" s="379"/>
      <c r="AE11" s="387"/>
      <c r="AF11" s="379"/>
      <c r="AG11" s="401"/>
      <c r="AH11" s="403"/>
      <c r="AI11" s="396"/>
      <c r="AJ11" s="396"/>
      <c r="AK11" s="396"/>
      <c r="AL11" s="401"/>
    </row>
    <row r="12" spans="1:184" s="404" customFormat="1">
      <c r="A12" s="373"/>
      <c r="B12" s="373"/>
      <c r="C12" s="372"/>
      <c r="D12" s="862"/>
      <c r="E12" s="373"/>
      <c r="F12" s="373"/>
      <c r="G12" s="373"/>
      <c r="H12" s="368"/>
      <c r="I12" s="368"/>
      <c r="J12" s="373">
        <f>SUM(J7:J11)</f>
        <v>2000</v>
      </c>
      <c r="K12" s="372"/>
      <c r="L12" s="368"/>
      <c r="M12" s="862"/>
      <c r="N12" s="368"/>
      <c r="O12" s="862"/>
      <c r="P12" s="368"/>
      <c r="Q12" s="368"/>
      <c r="R12" s="372"/>
      <c r="S12" s="373">
        <f>SUM(S7:S11)</f>
        <v>2000</v>
      </c>
      <c r="T12" s="373"/>
      <c r="U12" s="373"/>
      <c r="V12" s="373"/>
      <c r="W12" s="373"/>
      <c r="X12" s="373"/>
      <c r="Y12" s="882"/>
      <c r="Z12" s="862"/>
      <c r="AA12" s="378"/>
      <c r="AB12" s="386">
        <f>SUM(AB7:AB11)</f>
        <v>167.14285714285714</v>
      </c>
      <c r="AC12" s="386"/>
      <c r="AD12" s="379"/>
      <c r="AE12" s="387"/>
      <c r="AF12" s="386">
        <f>AB12/60</f>
        <v>2.7857142857142856</v>
      </c>
      <c r="AG12" s="379"/>
      <c r="AH12" s="405"/>
      <c r="AI12" s="426"/>
      <c r="AJ12" s="402"/>
      <c r="AK12" s="402"/>
      <c r="AL12" s="389"/>
      <c r="GB12" s="470"/>
    </row>
    <row r="13" spans="1:184">
      <c r="A13" s="861"/>
      <c r="B13" s="861"/>
      <c r="L13" s="471"/>
      <c r="M13" s="391"/>
      <c r="N13" s="391"/>
      <c r="O13" s="391"/>
      <c r="P13" s="391"/>
      <c r="Q13" s="391"/>
      <c r="R13" s="391"/>
      <c r="S13" s="391"/>
      <c r="T13" s="391"/>
      <c r="U13" s="391"/>
      <c r="V13" s="391"/>
      <c r="W13" s="391"/>
      <c r="Y13" s="861"/>
      <c r="Z13" s="861"/>
      <c r="AA13" s="861"/>
      <c r="AJ13" s="346"/>
      <c r="AK13" s="427"/>
    </row>
    <row r="14" spans="1:184">
      <c r="S14" s="346"/>
      <c r="T14" s="346"/>
      <c r="U14" s="346"/>
      <c r="V14" s="472"/>
      <c r="W14" s="472"/>
      <c r="Z14" s="640" t="s">
        <v>1645</v>
      </c>
      <c r="AJ14" s="346"/>
      <c r="AK14" s="427"/>
    </row>
    <row r="15" spans="1:184">
      <c r="I15" s="431" t="s">
        <v>455</v>
      </c>
      <c r="R15" s="431" t="s">
        <v>457</v>
      </c>
      <c r="AJ15" s="346"/>
      <c r="AK15" s="427"/>
      <c r="AM15" s="346"/>
      <c r="AN15" s="346"/>
    </row>
    <row r="16" spans="1:184" s="861" customFormat="1">
      <c r="I16" s="906"/>
      <c r="J16" s="906"/>
      <c r="R16" s="906" t="s">
        <v>61</v>
      </c>
      <c r="S16" s="906"/>
      <c r="T16" s="906"/>
      <c r="U16" s="906"/>
      <c r="V16" s="906"/>
      <c r="W16" s="906"/>
      <c r="X16" s="906"/>
      <c r="Y16" s="473"/>
      <c r="Z16" s="473"/>
      <c r="AA16" s="473"/>
      <c r="AH16" s="447"/>
      <c r="AJ16" s="441"/>
      <c r="AK16" s="427"/>
      <c r="AL16" s="441"/>
      <c r="AM16" s="441"/>
    </row>
    <row r="17" spans="1:40">
      <c r="A17" s="431"/>
      <c r="B17" s="431"/>
      <c r="C17" s="431"/>
      <c r="I17" s="431" t="s">
        <v>456</v>
      </c>
      <c r="M17" s="431"/>
      <c r="T17" s="431"/>
      <c r="AJ17" s="346"/>
      <c r="AK17" s="427"/>
      <c r="AM17" s="346"/>
      <c r="AN17" s="346"/>
    </row>
    <row r="18" spans="1:40">
      <c r="AJ18" s="346"/>
      <c r="AK18" s="427"/>
    </row>
    <row r="19" spans="1:40">
      <c r="AJ19" s="346"/>
      <c r="AK19" s="427"/>
    </row>
    <row r="20" spans="1:40">
      <c r="AJ20" s="346"/>
      <c r="AK20" s="427"/>
    </row>
    <row r="21" spans="1:40">
      <c r="AJ21" s="346"/>
      <c r="AK21" s="427"/>
    </row>
    <row r="25" spans="1:40">
      <c r="AK25" s="861"/>
    </row>
    <row r="26" spans="1:40">
      <c r="AH26" s="388"/>
    </row>
    <row r="27" spans="1:40">
      <c r="AH27" s="388"/>
    </row>
    <row r="28" spans="1:40">
      <c r="AH28" s="388"/>
    </row>
    <row r="29" spans="1:40">
      <c r="AH29" s="388"/>
    </row>
    <row r="30" spans="1:40">
      <c r="AH30" s="388"/>
    </row>
    <row r="31" spans="1:40">
      <c r="AH31" s="388"/>
    </row>
  </sheetData>
  <mergeCells count="8">
    <mergeCell ref="I16:J16"/>
    <mergeCell ref="R16:X16"/>
    <mergeCell ref="A2:AA2"/>
    <mergeCell ref="H4:H5"/>
    <mergeCell ref="I4:I5"/>
    <mergeCell ref="O4:Q4"/>
    <mergeCell ref="Z4:AA4"/>
    <mergeCell ref="AL5:AL7"/>
  </mergeCells>
  <conditionalFormatting sqref="AY10:AZ11 BH10:BH11 AP10:AS11 AA10:AA11 AG10:AG11">
    <cfRule type="duplicateValues" dxfId="254" priority="18" stopIfTrue="1"/>
  </conditionalFormatting>
  <conditionalFormatting sqref="AY10:AZ11 BH10:BH11 AP10:AS11 AA10:AA11 AG10:AG11">
    <cfRule type="duplicateValues" dxfId="253" priority="16" stopIfTrue="1"/>
    <cfRule type="duplicateValues" dxfId="252" priority="17" stopIfTrue="1"/>
  </conditionalFormatting>
  <conditionalFormatting sqref="BI10:BI11">
    <cfRule type="duplicateValues" dxfId="251" priority="15" stopIfTrue="1"/>
  </conditionalFormatting>
  <conditionalFormatting sqref="BI10:BI11">
    <cfRule type="duplicateValues" dxfId="250" priority="13" stopIfTrue="1"/>
    <cfRule type="duplicateValues" dxfId="249" priority="14" stopIfTrue="1"/>
  </conditionalFormatting>
  <conditionalFormatting sqref="D9">
    <cfRule type="duplicateValues" dxfId="248" priority="12" stopIfTrue="1"/>
  </conditionalFormatting>
  <conditionalFormatting sqref="D9">
    <cfRule type="duplicateValues" dxfId="247" priority="10" stopIfTrue="1"/>
    <cfRule type="duplicateValues" dxfId="246" priority="11" stopIfTrue="1"/>
  </conditionalFormatting>
  <conditionalFormatting sqref="D8">
    <cfRule type="duplicateValues" dxfId="245" priority="1" stopIfTrue="1"/>
  </conditionalFormatting>
  <conditionalFormatting sqref="D8">
    <cfRule type="duplicateValues" dxfId="244" priority="2" stopIfTrue="1"/>
    <cfRule type="duplicateValues" dxfId="243" priority="3" stopIfTrue="1"/>
  </conditionalFormatting>
  <printOptions horizontalCentered="1"/>
  <pageMargins left="0" right="0" top="0" bottom="0" header="0.31496062992125984" footer="0.31496062992125984"/>
  <pageSetup paperSize="122" scale="60" orientation="landscape" r:id="rId1"/>
  <colBreaks count="1" manualBreakCount="1">
    <brk id="38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33"/>
  <sheetViews>
    <sheetView zoomScale="110" zoomScaleNormal="110" workbookViewId="0">
      <selection activeCell="L12" sqref="L12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2" style="388" customWidth="1"/>
    <col min="10" max="10" width="5.85546875" style="388" customWidth="1"/>
    <col min="11" max="11" width="6.5703125" style="388" customWidth="1"/>
    <col min="12" max="12" width="27.140625" style="388" customWidth="1"/>
    <col min="13" max="13" width="11.140625" style="388" customWidth="1"/>
    <col min="14" max="14" width="6.7109375" style="388" customWidth="1"/>
    <col min="15" max="15" width="3.42578125" style="388" customWidth="1"/>
    <col min="16" max="16" width="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6.28515625" style="388" customWidth="1"/>
    <col min="23" max="23" width="3.5703125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8.710937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2869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858" t="s">
        <v>1238</v>
      </c>
      <c r="F4" s="858"/>
      <c r="G4" s="858"/>
      <c r="H4" s="909" t="s">
        <v>15</v>
      </c>
      <c r="I4" s="903" t="s">
        <v>16</v>
      </c>
      <c r="J4" s="346" t="s">
        <v>17</v>
      </c>
      <c r="K4" s="347" t="s">
        <v>18</v>
      </c>
      <c r="L4" s="862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859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62" t="s">
        <v>30</v>
      </c>
      <c r="P5" s="862" t="s">
        <v>31</v>
      </c>
      <c r="Q5" s="862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63" t="s">
        <v>34</v>
      </c>
      <c r="Z5" s="863" t="s">
        <v>42</v>
      </c>
      <c r="AA5" s="863" t="s">
        <v>43</v>
      </c>
      <c r="AB5" s="350" t="s">
        <v>49</v>
      </c>
      <c r="AC5" s="451"/>
      <c r="AD5" s="451"/>
      <c r="AE5" s="452"/>
      <c r="AF5" s="464"/>
      <c r="AG5" s="860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860"/>
      <c r="AH6" s="394"/>
      <c r="AJ6" s="862"/>
      <c r="AK6" s="466"/>
      <c r="AL6" s="904"/>
    </row>
    <row r="7" spans="1:184" s="404" customFormat="1" ht="12" customHeight="1" thickTop="1">
      <c r="A7" s="359"/>
      <c r="B7" s="359"/>
      <c r="C7" s="360"/>
      <c r="D7" s="858"/>
      <c r="E7" s="359"/>
      <c r="F7" s="359"/>
      <c r="G7" s="359"/>
      <c r="H7" s="361"/>
      <c r="I7" s="361"/>
      <c r="J7" s="359"/>
      <c r="K7" s="360"/>
      <c r="L7" s="361" t="s">
        <v>1</v>
      </c>
      <c r="M7" s="858"/>
      <c r="N7" s="361"/>
      <c r="O7" s="858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858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284" customFormat="1" ht="15.75" customHeight="1">
      <c r="A8" s="246"/>
      <c r="B8" s="247">
        <v>43761</v>
      </c>
      <c r="C8" s="330" t="str">
        <f>"*"&amp;D8&amp;"*"</f>
        <v>*PDR1911-0490*</v>
      </c>
      <c r="D8" s="592" t="s">
        <v>2801</v>
      </c>
      <c r="E8" s="246" t="s">
        <v>2800</v>
      </c>
      <c r="F8" s="246"/>
      <c r="G8" s="498" t="s">
        <v>2799</v>
      </c>
      <c r="H8" s="250" t="s">
        <v>1504</v>
      </c>
      <c r="I8" s="248" t="s">
        <v>2798</v>
      </c>
      <c r="J8" s="611">
        <v>500</v>
      </c>
      <c r="K8" s="247">
        <v>22954</v>
      </c>
      <c r="L8" s="250" t="s">
        <v>1551</v>
      </c>
      <c r="M8" s="250" t="s">
        <v>2797</v>
      </c>
      <c r="N8" s="592"/>
      <c r="O8" s="592" t="s">
        <v>1181</v>
      </c>
      <c r="P8" s="592"/>
      <c r="Q8" s="593"/>
      <c r="R8" s="247">
        <v>43768</v>
      </c>
      <c r="S8" s="246">
        <v>500</v>
      </c>
      <c r="T8" s="246"/>
      <c r="U8" s="246"/>
      <c r="V8" s="246"/>
      <c r="W8" s="249"/>
      <c r="X8" s="503" t="s">
        <v>1496</v>
      </c>
      <c r="Y8" s="250" t="s">
        <v>2796</v>
      </c>
      <c r="Z8" s="592">
        <v>574</v>
      </c>
      <c r="AA8" s="251">
        <v>1391</v>
      </c>
      <c r="AB8" s="812">
        <f>S8/AI8+AJ8</f>
        <v>25</v>
      </c>
      <c r="AC8" s="812">
        <f>AB8+'22-10'!AC10</f>
        <v>190</v>
      </c>
      <c r="AD8" s="245">
        <f>(8+(AC8/60))</f>
        <v>11.166666666666666</v>
      </c>
      <c r="AE8" s="813">
        <f>FLOOR(AD8,1)</f>
        <v>11</v>
      </c>
      <c r="AF8" s="245">
        <f>(AE8+((AD8-AE8)*60*0.01))</f>
        <v>11.1</v>
      </c>
      <c r="AG8" s="245" t="s">
        <v>1243</v>
      </c>
      <c r="AH8" s="612" t="s">
        <v>1500</v>
      </c>
      <c r="AI8" s="283">
        <v>50</v>
      </c>
      <c r="AJ8" s="283">
        <v>15</v>
      </c>
      <c r="AK8" s="284">
        <v>10</v>
      </c>
      <c r="AL8" s="284" t="s">
        <v>2795</v>
      </c>
    </row>
    <row r="9" spans="1:184" s="284" customFormat="1" ht="15.75" customHeight="1">
      <c r="A9" s="246"/>
      <c r="B9" s="247">
        <v>43756</v>
      </c>
      <c r="C9" s="330" t="str">
        <f>"*"&amp;D9&amp;"*"</f>
        <v>*PDR1911-0423*</v>
      </c>
      <c r="D9" s="592" t="s">
        <v>2701</v>
      </c>
      <c r="E9" s="246" t="s">
        <v>2702</v>
      </c>
      <c r="F9" s="246"/>
      <c r="G9" s="498" t="s">
        <v>1762</v>
      </c>
      <c r="H9" s="250" t="s">
        <v>1761</v>
      </c>
      <c r="I9" s="248" t="s">
        <v>1760</v>
      </c>
      <c r="J9" s="611">
        <v>2500</v>
      </c>
      <c r="K9" s="247">
        <v>22954</v>
      </c>
      <c r="L9" s="250" t="s">
        <v>1261</v>
      </c>
      <c r="M9" s="250" t="s">
        <v>1999</v>
      </c>
      <c r="N9" s="592"/>
      <c r="O9" s="592" t="s">
        <v>1181</v>
      </c>
      <c r="P9" s="592"/>
      <c r="Q9" s="593"/>
      <c r="R9" s="247">
        <v>43768</v>
      </c>
      <c r="S9" s="246">
        <v>2500</v>
      </c>
      <c r="T9" s="246"/>
      <c r="U9" s="246"/>
      <c r="V9" s="246"/>
      <c r="W9" s="249"/>
      <c r="X9" s="503" t="s">
        <v>1496</v>
      </c>
      <c r="Y9" s="250" t="s">
        <v>1758</v>
      </c>
      <c r="Z9" s="592">
        <v>464</v>
      </c>
      <c r="AA9" s="251">
        <v>1305</v>
      </c>
      <c r="AB9" s="812">
        <f>S9/AI9+AJ9</f>
        <v>65</v>
      </c>
      <c r="AC9" s="812">
        <f>AB9+'22-10'!AC11</f>
        <v>253</v>
      </c>
      <c r="AD9" s="245">
        <f>(8+(AC9/60))</f>
        <v>12.216666666666667</v>
      </c>
      <c r="AE9" s="813">
        <f>FLOOR(AD9,1)</f>
        <v>12</v>
      </c>
      <c r="AF9" s="245">
        <f>(AE9+((AD9-AE9)*60*0.01))</f>
        <v>12.13</v>
      </c>
      <c r="AG9" s="245" t="s">
        <v>1243</v>
      </c>
      <c r="AH9" s="612" t="s">
        <v>1500</v>
      </c>
      <c r="AI9" s="283">
        <v>50</v>
      </c>
      <c r="AJ9" s="283">
        <v>15</v>
      </c>
      <c r="AK9" s="284">
        <v>10</v>
      </c>
      <c r="AL9" s="284" t="s">
        <v>1757</v>
      </c>
    </row>
    <row r="10" spans="1:184" s="284" customFormat="1" ht="15.75" customHeight="1">
      <c r="A10" s="246"/>
      <c r="B10" s="247">
        <v>43748</v>
      </c>
      <c r="C10" s="330" t="str">
        <f>"*"&amp;D10&amp;"*"</f>
        <v>*PDR1911-0365*</v>
      </c>
      <c r="D10" s="592" t="s">
        <v>2477</v>
      </c>
      <c r="E10" s="246" t="s">
        <v>2445</v>
      </c>
      <c r="F10" s="246"/>
      <c r="G10" s="498" t="s">
        <v>1855</v>
      </c>
      <c r="H10" s="250" t="s">
        <v>1248</v>
      </c>
      <c r="I10" s="248" t="s">
        <v>1854</v>
      </c>
      <c r="J10" s="611">
        <v>2000</v>
      </c>
      <c r="K10" s="247">
        <v>22955</v>
      </c>
      <c r="L10" s="250" t="s">
        <v>1392</v>
      </c>
      <c r="M10" s="250" t="s">
        <v>1853</v>
      </c>
      <c r="N10" s="592" t="s">
        <v>1386</v>
      </c>
      <c r="O10" s="592" t="s">
        <v>1181</v>
      </c>
      <c r="P10" s="592"/>
      <c r="Q10" s="593"/>
      <c r="R10" s="247">
        <v>43768</v>
      </c>
      <c r="S10" s="246">
        <v>2000</v>
      </c>
      <c r="T10" s="246"/>
      <c r="U10" s="246"/>
      <c r="V10" s="246"/>
      <c r="W10" s="249"/>
      <c r="X10" s="503" t="s">
        <v>1496</v>
      </c>
      <c r="Y10" s="250" t="s">
        <v>101</v>
      </c>
      <c r="Z10" s="592">
        <v>724</v>
      </c>
      <c r="AA10" s="251">
        <v>1915</v>
      </c>
      <c r="AB10" s="812">
        <f>S10/AI10+AJ10</f>
        <v>107.14285714285714</v>
      </c>
      <c r="AC10" s="812">
        <f>AB10+AC9</f>
        <v>360.14285714285711</v>
      </c>
      <c r="AD10" s="245">
        <f>(8+(AC10/60))</f>
        <v>14.002380952380951</v>
      </c>
      <c r="AE10" s="813">
        <f>FLOOR(AD10,1)</f>
        <v>14</v>
      </c>
      <c r="AF10" s="245">
        <f>(AE10+((AD10-AE10)*60*0.01))</f>
        <v>14.001428571428571</v>
      </c>
      <c r="AG10" s="245" t="s">
        <v>1391</v>
      </c>
      <c r="AH10" s="612" t="s">
        <v>65</v>
      </c>
      <c r="AI10" s="283">
        <v>35</v>
      </c>
      <c r="AJ10" s="283">
        <v>50</v>
      </c>
      <c r="AK10" s="284">
        <v>5</v>
      </c>
      <c r="AL10" s="284" t="s">
        <v>1493</v>
      </c>
    </row>
    <row r="11" spans="1:184" s="404" customFormat="1" ht="19.5" customHeight="1">
      <c r="A11" s="373"/>
      <c r="B11" s="373"/>
      <c r="C11" s="372"/>
      <c r="D11" s="862"/>
      <c r="E11" s="373"/>
      <c r="F11" s="373"/>
      <c r="G11" s="862"/>
      <c r="H11" s="368"/>
      <c r="I11" s="368"/>
      <c r="J11" s="373"/>
      <c r="K11" s="372"/>
      <c r="L11" s="368" t="s">
        <v>210</v>
      </c>
      <c r="M11" s="882"/>
      <c r="N11" s="862"/>
      <c r="O11" s="862"/>
      <c r="P11" s="368"/>
      <c r="Q11" s="368"/>
      <c r="R11" s="372"/>
      <c r="S11" s="373"/>
      <c r="T11" s="373"/>
      <c r="U11" s="373"/>
      <c r="V11" s="373"/>
      <c r="W11" s="564"/>
      <c r="X11" s="373"/>
      <c r="Y11" s="882"/>
      <c r="Z11" s="862"/>
      <c r="AA11" s="378"/>
      <c r="AB11" s="354">
        <f>S11/AI11+AJ11</f>
        <v>60</v>
      </c>
      <c r="AC11" s="354">
        <f>AB11+'12-10'!AC18</f>
        <v>500.4</v>
      </c>
      <c r="AD11" s="364">
        <f>(8+(AC11/60))</f>
        <v>16.34</v>
      </c>
      <c r="AE11" s="365">
        <f>FLOOR(AD11,1)</f>
        <v>16</v>
      </c>
      <c r="AF11" s="364">
        <f>(AE11+((AD11-AE11)*60*0.01))</f>
        <v>16.204000000000001</v>
      </c>
      <c r="AG11" s="379"/>
      <c r="AH11" s="401"/>
      <c r="AI11" s="281">
        <v>35</v>
      </c>
      <c r="AJ11" s="281">
        <v>60</v>
      </c>
      <c r="AK11" s="396"/>
      <c r="AL11" s="401"/>
    </row>
    <row r="12" spans="1:184" s="404" customFormat="1">
      <c r="A12" s="373"/>
      <c r="B12" s="373"/>
      <c r="C12" s="372"/>
      <c r="D12" s="380"/>
      <c r="E12" s="380"/>
      <c r="F12" s="380"/>
      <c r="G12" s="380"/>
      <c r="H12" s="381"/>
      <c r="I12" s="381"/>
      <c r="J12" s="373"/>
      <c r="K12" s="372"/>
      <c r="L12" s="381"/>
      <c r="M12" s="381"/>
      <c r="N12" s="381"/>
      <c r="O12" s="402"/>
      <c r="P12" s="383"/>
      <c r="Q12" s="383"/>
      <c r="R12" s="372"/>
      <c r="S12" s="373"/>
      <c r="T12" s="384"/>
      <c r="U12" s="373"/>
      <c r="V12" s="373"/>
      <c r="W12" s="373"/>
      <c r="X12" s="380"/>
      <c r="Y12" s="381"/>
      <c r="Z12" s="385"/>
      <c r="AA12" s="382"/>
      <c r="AB12" s="386"/>
      <c r="AC12" s="386"/>
      <c r="AD12" s="379"/>
      <c r="AE12" s="387"/>
      <c r="AF12" s="379"/>
      <c r="AG12" s="401"/>
      <c r="AH12" s="403"/>
      <c r="AI12" s="396"/>
      <c r="AJ12" s="396"/>
      <c r="AK12" s="396"/>
      <c r="AL12" s="401"/>
    </row>
    <row r="13" spans="1:184" s="404" customFormat="1">
      <c r="A13" s="373"/>
      <c r="B13" s="373"/>
      <c r="C13" s="372"/>
      <c r="D13" s="380"/>
      <c r="E13" s="380"/>
      <c r="F13" s="380"/>
      <c r="G13" s="380"/>
      <c r="H13" s="381"/>
      <c r="I13" s="381"/>
      <c r="J13" s="373"/>
      <c r="K13" s="372"/>
      <c r="L13" s="381"/>
      <c r="M13" s="381"/>
      <c r="N13" s="381"/>
      <c r="O13" s="402"/>
      <c r="P13" s="383"/>
      <c r="Q13" s="383"/>
      <c r="R13" s="372"/>
      <c r="S13" s="373"/>
      <c r="T13" s="384"/>
      <c r="U13" s="373"/>
      <c r="V13" s="373"/>
      <c r="W13" s="373"/>
      <c r="X13" s="380"/>
      <c r="Y13" s="381"/>
      <c r="Z13" s="385"/>
      <c r="AA13" s="382"/>
      <c r="AB13" s="386"/>
      <c r="AC13" s="386"/>
      <c r="AD13" s="379"/>
      <c r="AE13" s="387"/>
      <c r="AF13" s="379"/>
      <c r="AG13" s="401"/>
      <c r="AH13" s="403"/>
      <c r="AI13" s="396"/>
      <c r="AJ13" s="396"/>
      <c r="AK13" s="396"/>
      <c r="AL13" s="401"/>
    </row>
    <row r="14" spans="1:184" s="404" customFormat="1">
      <c r="A14" s="373"/>
      <c r="B14" s="373"/>
      <c r="C14" s="372"/>
      <c r="D14" s="862"/>
      <c r="E14" s="373"/>
      <c r="F14" s="373"/>
      <c r="G14" s="373"/>
      <c r="H14" s="368"/>
      <c r="I14" s="368"/>
      <c r="J14" s="373">
        <f>SUM(J7:J13)</f>
        <v>5000</v>
      </c>
      <c r="K14" s="372"/>
      <c r="L14" s="368"/>
      <c r="M14" s="862"/>
      <c r="N14" s="368"/>
      <c r="O14" s="862"/>
      <c r="P14" s="368"/>
      <c r="Q14" s="368"/>
      <c r="R14" s="372"/>
      <c r="S14" s="373">
        <f>SUM(S7:S13)</f>
        <v>5000</v>
      </c>
      <c r="T14" s="373"/>
      <c r="U14" s="373"/>
      <c r="V14" s="373"/>
      <c r="W14" s="373"/>
      <c r="X14" s="373"/>
      <c r="Y14" s="882"/>
      <c r="Z14" s="862"/>
      <c r="AA14" s="378"/>
      <c r="AB14" s="386">
        <f>SUM(AB7:AB13)</f>
        <v>257.14285714285711</v>
      </c>
      <c r="AC14" s="386"/>
      <c r="AD14" s="379"/>
      <c r="AE14" s="387"/>
      <c r="AF14" s="386">
        <f>AB14/60</f>
        <v>4.2857142857142856</v>
      </c>
      <c r="AG14" s="379"/>
      <c r="AH14" s="405"/>
      <c r="AI14" s="426"/>
      <c r="AJ14" s="402"/>
      <c r="AK14" s="402"/>
      <c r="AL14" s="389"/>
      <c r="GB14" s="470"/>
    </row>
    <row r="15" spans="1:184">
      <c r="A15" s="861"/>
      <c r="B15" s="861"/>
      <c r="L15" s="471"/>
      <c r="M15" s="391"/>
      <c r="N15" s="391"/>
      <c r="O15" s="391"/>
      <c r="P15" s="391"/>
      <c r="Q15" s="391"/>
      <c r="R15" s="391"/>
      <c r="S15" s="391"/>
      <c r="T15" s="391"/>
      <c r="U15" s="391"/>
      <c r="V15" s="391"/>
      <c r="W15" s="391"/>
      <c r="Y15" s="861"/>
      <c r="Z15" s="861"/>
      <c r="AA15" s="861"/>
      <c r="AJ15" s="346"/>
      <c r="AK15" s="427"/>
    </row>
    <row r="16" spans="1:184">
      <c r="S16" s="346"/>
      <c r="T16" s="346"/>
      <c r="U16" s="346"/>
      <c r="V16" s="472"/>
      <c r="W16" s="472"/>
      <c r="Z16" s="640" t="s">
        <v>1645</v>
      </c>
      <c r="AJ16" s="346"/>
      <c r="AK16" s="427"/>
    </row>
    <row r="17" spans="1:40">
      <c r="I17" s="431" t="s">
        <v>455</v>
      </c>
      <c r="R17" s="431" t="s">
        <v>457</v>
      </c>
      <c r="AJ17" s="346"/>
      <c r="AK17" s="427"/>
      <c r="AM17" s="346"/>
      <c r="AN17" s="346"/>
    </row>
    <row r="18" spans="1:40" s="861" customFormat="1">
      <c r="I18" s="906"/>
      <c r="J18" s="906"/>
      <c r="R18" s="906" t="s">
        <v>61</v>
      </c>
      <c r="S18" s="906"/>
      <c r="T18" s="906"/>
      <c r="U18" s="906"/>
      <c r="V18" s="906"/>
      <c r="W18" s="906"/>
      <c r="X18" s="906"/>
      <c r="Y18" s="473"/>
      <c r="Z18" s="473"/>
      <c r="AA18" s="473"/>
      <c r="AH18" s="447"/>
      <c r="AJ18" s="441"/>
      <c r="AK18" s="427"/>
      <c r="AL18" s="441"/>
      <c r="AM18" s="441"/>
    </row>
    <row r="19" spans="1:40">
      <c r="A19" s="431"/>
      <c r="B19" s="431"/>
      <c r="C19" s="431"/>
      <c r="I19" s="431" t="s">
        <v>456</v>
      </c>
      <c r="M19" s="431"/>
      <c r="T19" s="431"/>
      <c r="AJ19" s="346"/>
      <c r="AK19" s="427"/>
      <c r="AM19" s="346"/>
      <c r="AN19" s="346"/>
    </row>
    <row r="20" spans="1:40">
      <c r="AJ20" s="346"/>
      <c r="AK20" s="427"/>
    </row>
    <row r="21" spans="1:40">
      <c r="AJ21" s="346"/>
      <c r="AK21" s="427"/>
    </row>
    <row r="22" spans="1:40">
      <c r="AJ22" s="346"/>
      <c r="AK22" s="427"/>
    </row>
    <row r="23" spans="1:40">
      <c r="AJ23" s="346"/>
      <c r="AK23" s="427"/>
    </row>
    <row r="27" spans="1:40">
      <c r="AK27" s="861"/>
    </row>
    <row r="28" spans="1:40">
      <c r="AH28" s="388"/>
    </row>
    <row r="29" spans="1:40">
      <c r="AH29" s="388"/>
    </row>
    <row r="30" spans="1:40">
      <c r="AH30" s="388"/>
    </row>
    <row r="31" spans="1:40">
      <c r="AH31" s="388"/>
    </row>
    <row r="32" spans="1:40">
      <c r="AH32" s="388"/>
    </row>
    <row r="33" spans="34:34">
      <c r="AH33" s="388"/>
    </row>
  </sheetData>
  <mergeCells count="8">
    <mergeCell ref="I18:J18"/>
    <mergeCell ref="R18:X18"/>
    <mergeCell ref="A2:AA2"/>
    <mergeCell ref="H4:H5"/>
    <mergeCell ref="I4:I5"/>
    <mergeCell ref="O4:Q4"/>
    <mergeCell ref="Z4:AA4"/>
    <mergeCell ref="AL5:AL7"/>
  </mergeCells>
  <conditionalFormatting sqref="AY12:AZ13 BH12:BH13 AP12:AS13 AA12:AA13 AG12:AG13">
    <cfRule type="duplicateValues" dxfId="242" priority="15" stopIfTrue="1"/>
  </conditionalFormatting>
  <conditionalFormatting sqref="AY12:AZ13 BH12:BH13 AP12:AS13 AA12:AA13 AG12:AG13">
    <cfRule type="duplicateValues" dxfId="241" priority="13" stopIfTrue="1"/>
    <cfRule type="duplicateValues" dxfId="240" priority="14" stopIfTrue="1"/>
  </conditionalFormatting>
  <conditionalFormatting sqref="BI12:BI13">
    <cfRule type="duplicateValues" dxfId="239" priority="12" stopIfTrue="1"/>
  </conditionalFormatting>
  <conditionalFormatting sqref="BI12:BI13">
    <cfRule type="duplicateValues" dxfId="238" priority="10" stopIfTrue="1"/>
    <cfRule type="duplicateValues" dxfId="237" priority="11" stopIfTrue="1"/>
  </conditionalFormatting>
  <conditionalFormatting sqref="D11">
    <cfRule type="duplicateValues" dxfId="236" priority="9" stopIfTrue="1"/>
  </conditionalFormatting>
  <conditionalFormatting sqref="D11">
    <cfRule type="duplicateValues" dxfId="235" priority="7" stopIfTrue="1"/>
    <cfRule type="duplicateValues" dxfId="234" priority="8" stopIfTrue="1"/>
  </conditionalFormatting>
  <conditionalFormatting sqref="D8 D10">
    <cfRule type="duplicateValues" dxfId="233" priority="4" stopIfTrue="1"/>
  </conditionalFormatting>
  <conditionalFormatting sqref="D8 D10">
    <cfRule type="duplicateValues" dxfId="232" priority="5" stopIfTrue="1"/>
    <cfRule type="duplicateValues" dxfId="231" priority="6" stopIfTrue="1"/>
  </conditionalFormatting>
  <conditionalFormatting sqref="D9">
    <cfRule type="duplicateValues" dxfId="230" priority="1" stopIfTrue="1"/>
  </conditionalFormatting>
  <conditionalFormatting sqref="D9">
    <cfRule type="duplicateValues" dxfId="229" priority="2" stopIfTrue="1"/>
    <cfRule type="duplicateValues" dxfId="228" priority="3" stopIfTrue="1"/>
  </conditionalFormatting>
  <printOptions horizontalCentered="1"/>
  <pageMargins left="0" right="0" top="0" bottom="0" header="0.31496062992125984" footer="0.31496062992125984"/>
  <pageSetup paperSize="122" scale="60" orientation="landscape" r:id="rId1"/>
  <colBreaks count="1" manualBreakCount="1">
    <brk id="38" max="1048575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30"/>
  <sheetViews>
    <sheetView zoomScale="110" zoomScaleNormal="110" workbookViewId="0">
      <selection activeCell="Y29" sqref="Y29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2" style="388" customWidth="1"/>
    <col min="10" max="10" width="5.85546875" style="388" customWidth="1"/>
    <col min="11" max="11" width="6.5703125" style="388" customWidth="1"/>
    <col min="12" max="12" width="27.140625" style="388" customWidth="1"/>
    <col min="13" max="13" width="11.140625" style="388" customWidth="1"/>
    <col min="14" max="14" width="6.7109375" style="388" customWidth="1"/>
    <col min="15" max="15" width="3.42578125" style="388" customWidth="1"/>
    <col min="16" max="16" width="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6.28515625" style="388" customWidth="1"/>
    <col min="23" max="23" width="3.5703125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8.710937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2870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858" t="s">
        <v>1238</v>
      </c>
      <c r="F4" s="858"/>
      <c r="G4" s="858"/>
      <c r="H4" s="909" t="s">
        <v>15</v>
      </c>
      <c r="I4" s="903" t="s">
        <v>16</v>
      </c>
      <c r="J4" s="346" t="s">
        <v>17</v>
      </c>
      <c r="K4" s="347" t="s">
        <v>18</v>
      </c>
      <c r="L4" s="862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859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62" t="s">
        <v>30</v>
      </c>
      <c r="P5" s="862" t="s">
        <v>31</v>
      </c>
      <c r="Q5" s="862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63" t="s">
        <v>34</v>
      </c>
      <c r="Z5" s="863" t="s">
        <v>42</v>
      </c>
      <c r="AA5" s="863" t="s">
        <v>43</v>
      </c>
      <c r="AB5" s="350" t="s">
        <v>49</v>
      </c>
      <c r="AC5" s="451"/>
      <c r="AD5" s="451"/>
      <c r="AE5" s="452"/>
      <c r="AF5" s="464"/>
      <c r="AG5" s="860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860"/>
      <c r="AH6" s="394"/>
      <c r="AJ6" s="862"/>
      <c r="AK6" s="466"/>
      <c r="AL6" s="904"/>
    </row>
    <row r="7" spans="1:184" s="404" customFormat="1" ht="12" customHeight="1" thickTop="1">
      <c r="A7" s="359"/>
      <c r="B7" s="359"/>
      <c r="C7" s="360"/>
      <c r="D7" s="858"/>
      <c r="E7" s="359"/>
      <c r="F7" s="359"/>
      <c r="G7" s="359"/>
      <c r="H7" s="361"/>
      <c r="I7" s="361"/>
      <c r="J7" s="359"/>
      <c r="K7" s="360"/>
      <c r="L7" s="361" t="s">
        <v>1</v>
      </c>
      <c r="M7" s="858"/>
      <c r="N7" s="361"/>
      <c r="O7" s="858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858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404" customFormat="1" ht="19.5" customHeight="1">
      <c r="A8" s="373"/>
      <c r="B8" s="373"/>
      <c r="C8" s="372"/>
      <c r="D8" s="862"/>
      <c r="E8" s="373"/>
      <c r="F8" s="373"/>
      <c r="G8" s="862"/>
      <c r="H8" s="368"/>
      <c r="I8" s="368"/>
      <c r="J8" s="373"/>
      <c r="K8" s="372"/>
      <c r="L8" s="368" t="s">
        <v>210</v>
      </c>
      <c r="M8" s="882"/>
      <c r="N8" s="862"/>
      <c r="O8" s="862"/>
      <c r="P8" s="368"/>
      <c r="Q8" s="368"/>
      <c r="R8" s="372"/>
      <c r="S8" s="373"/>
      <c r="T8" s="373"/>
      <c r="U8" s="373"/>
      <c r="V8" s="373"/>
      <c r="W8" s="564"/>
      <c r="X8" s="373"/>
      <c r="Y8" s="882"/>
      <c r="Z8" s="862"/>
      <c r="AA8" s="378"/>
      <c r="AB8" s="354">
        <f>S8/AI8+AJ8</f>
        <v>60</v>
      </c>
      <c r="AC8" s="354">
        <f>AB8+'12-10'!AC18</f>
        <v>500.4</v>
      </c>
      <c r="AD8" s="364">
        <f>(8+(AC8/60))</f>
        <v>16.34</v>
      </c>
      <c r="AE8" s="365">
        <f>FLOOR(AD8,1)</f>
        <v>16</v>
      </c>
      <c r="AF8" s="364">
        <f>(AE8+((AD8-AE8)*60*0.01))</f>
        <v>16.204000000000001</v>
      </c>
      <c r="AG8" s="379"/>
      <c r="AH8" s="401"/>
      <c r="AI8" s="281">
        <v>35</v>
      </c>
      <c r="AJ8" s="281">
        <v>60</v>
      </c>
      <c r="AK8" s="396"/>
      <c r="AL8" s="401"/>
    </row>
    <row r="9" spans="1:184" s="404" customFormat="1">
      <c r="A9" s="373"/>
      <c r="B9" s="373"/>
      <c r="C9" s="372"/>
      <c r="D9" s="380"/>
      <c r="E9" s="380"/>
      <c r="F9" s="380"/>
      <c r="G9" s="380"/>
      <c r="H9" s="381"/>
      <c r="I9" s="381"/>
      <c r="J9" s="373"/>
      <c r="K9" s="372"/>
      <c r="L9" s="381"/>
      <c r="M9" s="381"/>
      <c r="N9" s="381"/>
      <c r="O9" s="402"/>
      <c r="P9" s="383"/>
      <c r="Q9" s="383"/>
      <c r="R9" s="372"/>
      <c r="S9" s="373"/>
      <c r="T9" s="384"/>
      <c r="U9" s="373"/>
      <c r="V9" s="373"/>
      <c r="W9" s="373"/>
      <c r="X9" s="380"/>
      <c r="Y9" s="381"/>
      <c r="Z9" s="385"/>
      <c r="AA9" s="382"/>
      <c r="AB9" s="386"/>
      <c r="AC9" s="386"/>
      <c r="AD9" s="379"/>
      <c r="AE9" s="387"/>
      <c r="AF9" s="379"/>
      <c r="AG9" s="401"/>
      <c r="AH9" s="403"/>
      <c r="AI9" s="396"/>
      <c r="AJ9" s="396"/>
      <c r="AK9" s="396"/>
      <c r="AL9" s="401"/>
    </row>
    <row r="10" spans="1:184" s="404" customFormat="1">
      <c r="A10" s="373"/>
      <c r="B10" s="373"/>
      <c r="C10" s="372"/>
      <c r="D10" s="380"/>
      <c r="E10" s="380"/>
      <c r="F10" s="380"/>
      <c r="G10" s="380"/>
      <c r="H10" s="381"/>
      <c r="I10" s="381"/>
      <c r="J10" s="373"/>
      <c r="K10" s="372"/>
      <c r="L10" s="381"/>
      <c r="M10" s="381"/>
      <c r="N10" s="381"/>
      <c r="O10" s="402"/>
      <c r="P10" s="383"/>
      <c r="Q10" s="383"/>
      <c r="R10" s="372"/>
      <c r="S10" s="373"/>
      <c r="T10" s="384"/>
      <c r="U10" s="373"/>
      <c r="V10" s="373"/>
      <c r="W10" s="373"/>
      <c r="X10" s="380"/>
      <c r="Y10" s="381"/>
      <c r="Z10" s="385"/>
      <c r="AA10" s="382"/>
      <c r="AB10" s="386"/>
      <c r="AC10" s="386"/>
      <c r="AD10" s="379"/>
      <c r="AE10" s="387"/>
      <c r="AF10" s="379"/>
      <c r="AG10" s="401"/>
      <c r="AH10" s="403"/>
      <c r="AI10" s="396"/>
      <c r="AJ10" s="396"/>
      <c r="AK10" s="396"/>
      <c r="AL10" s="401"/>
    </row>
    <row r="11" spans="1:184" s="404" customFormat="1">
      <c r="A11" s="373"/>
      <c r="B11" s="373"/>
      <c r="C11" s="372"/>
      <c r="D11" s="862"/>
      <c r="E11" s="373"/>
      <c r="F11" s="373"/>
      <c r="G11" s="373"/>
      <c r="H11" s="368"/>
      <c r="I11" s="368"/>
      <c r="J11" s="373">
        <f>SUM(J7:J10)</f>
        <v>0</v>
      </c>
      <c r="K11" s="372"/>
      <c r="L11" s="368"/>
      <c r="M11" s="862"/>
      <c r="N11" s="368"/>
      <c r="O11" s="862"/>
      <c r="P11" s="368"/>
      <c r="Q11" s="368"/>
      <c r="R11" s="372"/>
      <c r="S11" s="373">
        <f>SUM(S7:S10)</f>
        <v>0</v>
      </c>
      <c r="T11" s="373"/>
      <c r="U11" s="373"/>
      <c r="V11" s="373"/>
      <c r="W11" s="373"/>
      <c r="X11" s="373"/>
      <c r="Y11" s="882"/>
      <c r="Z11" s="862"/>
      <c r="AA11" s="378"/>
      <c r="AB11" s="386">
        <f>SUM(AB7:AB10)</f>
        <v>60</v>
      </c>
      <c r="AC11" s="386"/>
      <c r="AD11" s="379"/>
      <c r="AE11" s="387"/>
      <c r="AF11" s="386">
        <f>AB11/60</f>
        <v>1</v>
      </c>
      <c r="AG11" s="379"/>
      <c r="AH11" s="405"/>
      <c r="AI11" s="426"/>
      <c r="AJ11" s="402"/>
      <c r="AK11" s="402"/>
      <c r="AL11" s="389"/>
      <c r="GB11" s="470"/>
    </row>
    <row r="12" spans="1:184">
      <c r="A12" s="861"/>
      <c r="B12" s="861"/>
      <c r="L12" s="471"/>
      <c r="M12" s="391"/>
      <c r="N12" s="391"/>
      <c r="O12" s="391"/>
      <c r="P12" s="391"/>
      <c r="Q12" s="391"/>
      <c r="R12" s="391"/>
      <c r="S12" s="391"/>
      <c r="T12" s="391"/>
      <c r="U12" s="391"/>
      <c r="V12" s="391"/>
      <c r="W12" s="391"/>
      <c r="Y12" s="861"/>
      <c r="Z12" s="861"/>
      <c r="AA12" s="861"/>
      <c r="AJ12" s="346"/>
      <c r="AK12" s="427"/>
    </row>
    <row r="13" spans="1:184">
      <c r="S13" s="346"/>
      <c r="T13" s="346"/>
      <c r="U13" s="346"/>
      <c r="V13" s="472"/>
      <c r="W13" s="472"/>
      <c r="Z13" s="640" t="s">
        <v>1645</v>
      </c>
      <c r="AJ13" s="346"/>
      <c r="AK13" s="427"/>
    </row>
    <row r="14" spans="1:184">
      <c r="I14" s="431" t="s">
        <v>455</v>
      </c>
      <c r="R14" s="431" t="s">
        <v>457</v>
      </c>
      <c r="AJ14" s="346"/>
      <c r="AK14" s="427"/>
      <c r="AM14" s="346"/>
      <c r="AN14" s="346"/>
    </row>
    <row r="15" spans="1:184" s="861" customFormat="1">
      <c r="I15" s="906"/>
      <c r="J15" s="906"/>
      <c r="R15" s="906" t="s">
        <v>61</v>
      </c>
      <c r="S15" s="906"/>
      <c r="T15" s="906"/>
      <c r="U15" s="906"/>
      <c r="V15" s="906"/>
      <c r="W15" s="906"/>
      <c r="X15" s="906"/>
      <c r="Y15" s="473"/>
      <c r="Z15" s="473"/>
      <c r="AA15" s="473"/>
      <c r="AH15" s="447"/>
      <c r="AJ15" s="441"/>
      <c r="AK15" s="427"/>
      <c r="AL15" s="441"/>
      <c r="AM15" s="441"/>
    </row>
    <row r="16" spans="1:184">
      <c r="A16" s="431"/>
      <c r="B16" s="431"/>
      <c r="C16" s="431"/>
      <c r="I16" s="431" t="s">
        <v>456</v>
      </c>
      <c r="M16" s="431"/>
      <c r="T16" s="431"/>
      <c r="AJ16" s="346"/>
      <c r="AK16" s="427"/>
      <c r="AM16" s="346"/>
      <c r="AN16" s="346"/>
    </row>
    <row r="17" spans="34:37">
      <c r="AJ17" s="346"/>
      <c r="AK17" s="427"/>
    </row>
    <row r="18" spans="34:37">
      <c r="AJ18" s="346"/>
      <c r="AK18" s="427"/>
    </row>
    <row r="19" spans="34:37">
      <c r="AJ19" s="346"/>
      <c r="AK19" s="427"/>
    </row>
    <row r="20" spans="34:37">
      <c r="AJ20" s="346"/>
      <c r="AK20" s="427"/>
    </row>
    <row r="24" spans="34:37">
      <c r="AK24" s="861"/>
    </row>
    <row r="25" spans="34:37">
      <c r="AH25" s="388"/>
    </row>
    <row r="26" spans="34:37">
      <c r="AH26" s="388"/>
    </row>
    <row r="27" spans="34:37">
      <c r="AH27" s="388"/>
    </row>
    <row r="28" spans="34:37">
      <c r="AH28" s="388"/>
    </row>
    <row r="29" spans="34:37">
      <c r="AH29" s="388"/>
    </row>
    <row r="30" spans="34:37">
      <c r="AH30" s="388"/>
    </row>
  </sheetData>
  <mergeCells count="8">
    <mergeCell ref="I15:J15"/>
    <mergeCell ref="R15:X15"/>
    <mergeCell ref="A2:AA2"/>
    <mergeCell ref="H4:H5"/>
    <mergeCell ref="I4:I5"/>
    <mergeCell ref="O4:Q4"/>
    <mergeCell ref="Z4:AA4"/>
    <mergeCell ref="AL5:AL7"/>
  </mergeCells>
  <conditionalFormatting sqref="AY9:AZ10 BH9:BH10 AP9:AS10 AA9:AA10 AG9:AG10">
    <cfRule type="duplicateValues" dxfId="227" priority="9" stopIfTrue="1"/>
  </conditionalFormatting>
  <conditionalFormatting sqref="AY9:AZ10 BH9:BH10 AP9:AS10 AA9:AA10 AG9:AG10">
    <cfRule type="duplicateValues" dxfId="226" priority="7" stopIfTrue="1"/>
    <cfRule type="duplicateValues" dxfId="225" priority="8" stopIfTrue="1"/>
  </conditionalFormatting>
  <conditionalFormatting sqref="BI9:BI10">
    <cfRule type="duplicateValues" dxfId="224" priority="6" stopIfTrue="1"/>
  </conditionalFormatting>
  <conditionalFormatting sqref="BI9:BI10">
    <cfRule type="duplicateValues" dxfId="223" priority="4" stopIfTrue="1"/>
    <cfRule type="duplicateValues" dxfId="222" priority="5" stopIfTrue="1"/>
  </conditionalFormatting>
  <conditionalFormatting sqref="D8">
    <cfRule type="duplicateValues" dxfId="221" priority="3" stopIfTrue="1"/>
  </conditionalFormatting>
  <conditionalFormatting sqref="D8">
    <cfRule type="duplicateValues" dxfId="220" priority="1" stopIfTrue="1"/>
    <cfRule type="duplicateValues" dxfId="219" priority="2" stopIfTrue="1"/>
  </conditionalFormatting>
  <printOptions horizontalCentered="1"/>
  <pageMargins left="0" right="0" top="0" bottom="0" header="0.31496062992125984" footer="0.31496062992125984"/>
  <pageSetup paperSize="122" scale="60" orientation="landscape" r:id="rId1"/>
  <colBreaks count="1" manualBreakCount="1">
    <brk id="38" max="1048575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30"/>
  <sheetViews>
    <sheetView zoomScale="110" zoomScaleNormal="110" workbookViewId="0">
      <selection activeCell="Z4" sqref="Z4:AA4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2" style="388" customWidth="1"/>
    <col min="10" max="10" width="5.85546875" style="388" customWidth="1"/>
    <col min="11" max="11" width="6.5703125" style="388" customWidth="1"/>
    <col min="12" max="12" width="27.140625" style="388" customWidth="1"/>
    <col min="13" max="13" width="11.140625" style="388" customWidth="1"/>
    <col min="14" max="14" width="6.7109375" style="388" customWidth="1"/>
    <col min="15" max="15" width="3.42578125" style="388" customWidth="1"/>
    <col min="16" max="16" width="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6.28515625" style="388" customWidth="1"/>
    <col min="23" max="23" width="3.5703125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8.710937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2871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858" t="s">
        <v>1238</v>
      </c>
      <c r="F4" s="858"/>
      <c r="G4" s="858"/>
      <c r="H4" s="909" t="s">
        <v>15</v>
      </c>
      <c r="I4" s="903" t="s">
        <v>16</v>
      </c>
      <c r="J4" s="346" t="s">
        <v>17</v>
      </c>
      <c r="K4" s="347" t="s">
        <v>18</v>
      </c>
      <c r="L4" s="862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859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62" t="s">
        <v>30</v>
      </c>
      <c r="P5" s="862" t="s">
        <v>31</v>
      </c>
      <c r="Q5" s="862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63" t="s">
        <v>34</v>
      </c>
      <c r="Z5" s="863" t="s">
        <v>42</v>
      </c>
      <c r="AA5" s="863" t="s">
        <v>43</v>
      </c>
      <c r="AB5" s="350" t="s">
        <v>49</v>
      </c>
      <c r="AC5" s="451"/>
      <c r="AD5" s="451"/>
      <c r="AE5" s="452"/>
      <c r="AF5" s="464"/>
      <c r="AG5" s="860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860"/>
      <c r="AH6" s="394"/>
      <c r="AJ6" s="862"/>
      <c r="AK6" s="466"/>
      <c r="AL6" s="904"/>
    </row>
    <row r="7" spans="1:184" s="404" customFormat="1" ht="12" customHeight="1" thickTop="1">
      <c r="A7" s="359"/>
      <c r="B7" s="359"/>
      <c r="C7" s="360"/>
      <c r="D7" s="858"/>
      <c r="E7" s="359"/>
      <c r="F7" s="359"/>
      <c r="G7" s="359"/>
      <c r="H7" s="361"/>
      <c r="I7" s="361"/>
      <c r="J7" s="359"/>
      <c r="K7" s="360"/>
      <c r="L7" s="361" t="s">
        <v>1</v>
      </c>
      <c r="M7" s="858"/>
      <c r="N7" s="361"/>
      <c r="O7" s="858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858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404" customFormat="1" ht="19.5" customHeight="1">
      <c r="A8" s="373"/>
      <c r="B8" s="373"/>
      <c r="C8" s="372"/>
      <c r="D8" s="862"/>
      <c r="E8" s="373"/>
      <c r="F8" s="373"/>
      <c r="G8" s="862"/>
      <c r="H8" s="368"/>
      <c r="I8" s="368"/>
      <c r="J8" s="373"/>
      <c r="K8" s="372"/>
      <c r="L8" s="368" t="s">
        <v>210</v>
      </c>
      <c r="M8" s="882"/>
      <c r="N8" s="862"/>
      <c r="O8" s="862"/>
      <c r="P8" s="368"/>
      <c r="Q8" s="368"/>
      <c r="R8" s="372"/>
      <c r="S8" s="373"/>
      <c r="T8" s="373"/>
      <c r="U8" s="373"/>
      <c r="V8" s="373"/>
      <c r="W8" s="564"/>
      <c r="X8" s="373"/>
      <c r="Y8" s="882"/>
      <c r="Z8" s="862"/>
      <c r="AA8" s="378"/>
      <c r="AB8" s="354">
        <f>S8/AI8+AJ8</f>
        <v>60</v>
      </c>
      <c r="AC8" s="354">
        <f>AB8+'12-10'!AC18</f>
        <v>500.4</v>
      </c>
      <c r="AD8" s="364">
        <f>(8+(AC8/60))</f>
        <v>16.34</v>
      </c>
      <c r="AE8" s="365">
        <f>FLOOR(AD8,1)</f>
        <v>16</v>
      </c>
      <c r="AF8" s="364">
        <f>(AE8+((AD8-AE8)*60*0.01))</f>
        <v>16.204000000000001</v>
      </c>
      <c r="AG8" s="379"/>
      <c r="AH8" s="401"/>
      <c r="AI8" s="281">
        <v>35</v>
      </c>
      <c r="AJ8" s="281">
        <v>60</v>
      </c>
      <c r="AK8" s="396"/>
      <c r="AL8" s="401"/>
    </row>
    <row r="9" spans="1:184" s="404" customFormat="1">
      <c r="A9" s="373"/>
      <c r="B9" s="373"/>
      <c r="C9" s="372"/>
      <c r="D9" s="380"/>
      <c r="E9" s="380"/>
      <c r="F9" s="380"/>
      <c r="G9" s="380"/>
      <c r="H9" s="381"/>
      <c r="I9" s="381"/>
      <c r="J9" s="373"/>
      <c r="K9" s="372"/>
      <c r="L9" s="381"/>
      <c r="M9" s="381"/>
      <c r="N9" s="381"/>
      <c r="O9" s="402"/>
      <c r="P9" s="383"/>
      <c r="Q9" s="383"/>
      <c r="R9" s="372"/>
      <c r="S9" s="373"/>
      <c r="T9" s="384"/>
      <c r="U9" s="373"/>
      <c r="V9" s="373"/>
      <c r="W9" s="373"/>
      <c r="X9" s="380"/>
      <c r="Y9" s="381"/>
      <c r="Z9" s="385"/>
      <c r="AA9" s="382"/>
      <c r="AB9" s="386"/>
      <c r="AC9" s="386"/>
      <c r="AD9" s="379"/>
      <c r="AE9" s="387"/>
      <c r="AF9" s="379"/>
      <c r="AG9" s="401"/>
      <c r="AH9" s="403"/>
      <c r="AI9" s="396"/>
      <c r="AJ9" s="396"/>
      <c r="AK9" s="396"/>
      <c r="AL9" s="401"/>
    </row>
    <row r="10" spans="1:184" s="404" customFormat="1">
      <c r="A10" s="373"/>
      <c r="B10" s="373"/>
      <c r="C10" s="372"/>
      <c r="D10" s="380"/>
      <c r="E10" s="380"/>
      <c r="F10" s="380"/>
      <c r="G10" s="380"/>
      <c r="H10" s="381"/>
      <c r="I10" s="381"/>
      <c r="J10" s="373"/>
      <c r="K10" s="372"/>
      <c r="L10" s="381"/>
      <c r="M10" s="381"/>
      <c r="N10" s="381"/>
      <c r="O10" s="402"/>
      <c r="P10" s="383"/>
      <c r="Q10" s="383"/>
      <c r="R10" s="372"/>
      <c r="S10" s="373"/>
      <c r="T10" s="384"/>
      <c r="U10" s="373"/>
      <c r="V10" s="373"/>
      <c r="W10" s="373"/>
      <c r="X10" s="380"/>
      <c r="Y10" s="381"/>
      <c r="Z10" s="385"/>
      <c r="AA10" s="382"/>
      <c r="AB10" s="386"/>
      <c r="AC10" s="386"/>
      <c r="AD10" s="379"/>
      <c r="AE10" s="387"/>
      <c r="AF10" s="379"/>
      <c r="AG10" s="401"/>
      <c r="AH10" s="403"/>
      <c r="AI10" s="396"/>
      <c r="AJ10" s="396"/>
      <c r="AK10" s="396"/>
      <c r="AL10" s="401"/>
    </row>
    <row r="11" spans="1:184" s="404" customFormat="1">
      <c r="A11" s="373"/>
      <c r="B11" s="373"/>
      <c r="C11" s="372"/>
      <c r="D11" s="862"/>
      <c r="E11" s="373"/>
      <c r="F11" s="373"/>
      <c r="G11" s="373"/>
      <c r="H11" s="368"/>
      <c r="I11" s="368"/>
      <c r="J11" s="373">
        <f>SUM(J7:J10)</f>
        <v>0</v>
      </c>
      <c r="K11" s="372"/>
      <c r="L11" s="368"/>
      <c r="M11" s="862"/>
      <c r="N11" s="368"/>
      <c r="O11" s="862"/>
      <c r="P11" s="368"/>
      <c r="Q11" s="368"/>
      <c r="R11" s="372"/>
      <c r="S11" s="373">
        <f>SUM(S7:S10)</f>
        <v>0</v>
      </c>
      <c r="T11" s="373"/>
      <c r="U11" s="373"/>
      <c r="V11" s="373"/>
      <c r="W11" s="373"/>
      <c r="X11" s="373"/>
      <c r="Y11" s="882"/>
      <c r="Z11" s="862"/>
      <c r="AA11" s="378"/>
      <c r="AB11" s="386">
        <f>SUM(AB7:AB10)</f>
        <v>60</v>
      </c>
      <c r="AC11" s="386"/>
      <c r="AD11" s="379"/>
      <c r="AE11" s="387"/>
      <c r="AF11" s="386">
        <f>AB11/60</f>
        <v>1</v>
      </c>
      <c r="AG11" s="379"/>
      <c r="AH11" s="405"/>
      <c r="AI11" s="426"/>
      <c r="AJ11" s="402"/>
      <c r="AK11" s="402"/>
      <c r="AL11" s="389"/>
      <c r="GB11" s="470"/>
    </row>
    <row r="12" spans="1:184">
      <c r="A12" s="861"/>
      <c r="B12" s="861"/>
      <c r="L12" s="471"/>
      <c r="M12" s="391"/>
      <c r="N12" s="391"/>
      <c r="O12" s="391"/>
      <c r="P12" s="391"/>
      <c r="Q12" s="391"/>
      <c r="R12" s="391"/>
      <c r="S12" s="391"/>
      <c r="T12" s="391"/>
      <c r="U12" s="391"/>
      <c r="V12" s="391"/>
      <c r="W12" s="391"/>
      <c r="Y12" s="861"/>
      <c r="Z12" s="861"/>
      <c r="AA12" s="861"/>
      <c r="AJ12" s="346"/>
      <c r="AK12" s="427"/>
    </row>
    <row r="13" spans="1:184">
      <c r="S13" s="346"/>
      <c r="T13" s="346"/>
      <c r="U13" s="346"/>
      <c r="V13" s="472"/>
      <c r="W13" s="472"/>
      <c r="Z13" s="640" t="s">
        <v>1645</v>
      </c>
      <c r="AJ13" s="346"/>
      <c r="AK13" s="427"/>
    </row>
    <row r="14" spans="1:184">
      <c r="I14" s="431" t="s">
        <v>455</v>
      </c>
      <c r="R14" s="431" t="s">
        <v>457</v>
      </c>
      <c r="AJ14" s="346"/>
      <c r="AK14" s="427"/>
      <c r="AM14" s="346"/>
      <c r="AN14" s="346"/>
    </row>
    <row r="15" spans="1:184" s="861" customFormat="1">
      <c r="I15" s="906"/>
      <c r="J15" s="906"/>
      <c r="R15" s="906" t="s">
        <v>61</v>
      </c>
      <c r="S15" s="906"/>
      <c r="T15" s="906"/>
      <c r="U15" s="906"/>
      <c r="V15" s="906"/>
      <c r="W15" s="906"/>
      <c r="X15" s="906"/>
      <c r="Y15" s="473"/>
      <c r="Z15" s="473"/>
      <c r="AA15" s="473"/>
      <c r="AH15" s="447"/>
      <c r="AJ15" s="441"/>
      <c r="AK15" s="427"/>
      <c r="AL15" s="441"/>
      <c r="AM15" s="441"/>
    </row>
    <row r="16" spans="1:184">
      <c r="A16" s="431"/>
      <c r="B16" s="431"/>
      <c r="C16" s="431"/>
      <c r="I16" s="431" t="s">
        <v>456</v>
      </c>
      <c r="M16" s="431"/>
      <c r="T16" s="431"/>
      <c r="AJ16" s="346"/>
      <c r="AK16" s="427"/>
      <c r="AM16" s="346"/>
      <c r="AN16" s="346"/>
    </row>
    <row r="17" spans="34:37">
      <c r="AJ17" s="346"/>
      <c r="AK17" s="427"/>
    </row>
    <row r="18" spans="34:37">
      <c r="AJ18" s="346"/>
      <c r="AK18" s="427"/>
    </row>
    <row r="19" spans="34:37">
      <c r="AJ19" s="346"/>
      <c r="AK19" s="427"/>
    </row>
    <row r="20" spans="34:37">
      <c r="AJ20" s="346"/>
      <c r="AK20" s="427"/>
    </row>
    <row r="24" spans="34:37">
      <c r="AK24" s="861"/>
    </row>
    <row r="25" spans="34:37">
      <c r="AH25" s="388"/>
    </row>
    <row r="26" spans="34:37">
      <c r="AH26" s="388"/>
    </row>
    <row r="27" spans="34:37">
      <c r="AH27" s="388"/>
    </row>
    <row r="28" spans="34:37">
      <c r="AH28" s="388"/>
    </row>
    <row r="29" spans="34:37">
      <c r="AH29" s="388"/>
    </row>
    <row r="30" spans="34:37">
      <c r="AH30" s="388"/>
    </row>
  </sheetData>
  <mergeCells count="8">
    <mergeCell ref="I15:J15"/>
    <mergeCell ref="R15:X15"/>
    <mergeCell ref="A2:AA2"/>
    <mergeCell ref="H4:H5"/>
    <mergeCell ref="I4:I5"/>
    <mergeCell ref="O4:Q4"/>
    <mergeCell ref="Z4:AA4"/>
    <mergeCell ref="AL5:AL7"/>
  </mergeCells>
  <conditionalFormatting sqref="AY9:AZ10 BH9:BH10 AP9:AS10 AA9:AA10 AG9:AG10">
    <cfRule type="duplicateValues" dxfId="218" priority="9" stopIfTrue="1"/>
  </conditionalFormatting>
  <conditionalFormatting sqref="AY9:AZ10 BH9:BH10 AP9:AS10 AA9:AA10 AG9:AG10">
    <cfRule type="duplicateValues" dxfId="217" priority="7" stopIfTrue="1"/>
    <cfRule type="duplicateValues" dxfId="216" priority="8" stopIfTrue="1"/>
  </conditionalFormatting>
  <conditionalFormatting sqref="BI9:BI10">
    <cfRule type="duplicateValues" dxfId="215" priority="6" stopIfTrue="1"/>
  </conditionalFormatting>
  <conditionalFormatting sqref="BI9:BI10">
    <cfRule type="duplicateValues" dxfId="214" priority="4" stopIfTrue="1"/>
    <cfRule type="duplicateValues" dxfId="213" priority="5" stopIfTrue="1"/>
  </conditionalFormatting>
  <conditionalFormatting sqref="D8">
    <cfRule type="duplicateValues" dxfId="212" priority="3" stopIfTrue="1"/>
  </conditionalFormatting>
  <conditionalFormatting sqref="D8">
    <cfRule type="duplicateValues" dxfId="211" priority="1" stopIfTrue="1"/>
    <cfRule type="duplicateValues" dxfId="210" priority="2" stopIfTrue="1"/>
  </conditionalFormatting>
  <printOptions horizontalCentered="1"/>
  <pageMargins left="0" right="0" top="0" bottom="0" header="0.31496062992125984" footer="0.31496062992125984"/>
  <pageSetup paperSize="122" scale="60" orientation="landscape" r:id="rId1"/>
  <colBreaks count="1" manualBreakCount="1">
    <brk id="38" max="1048575" man="1"/>
  </col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30"/>
  <sheetViews>
    <sheetView zoomScale="110" zoomScaleNormal="110" workbookViewId="0">
      <selection activeCell="N24" sqref="N24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2" style="388" customWidth="1"/>
    <col min="10" max="10" width="5.85546875" style="388" customWidth="1"/>
    <col min="11" max="11" width="6.5703125" style="388" customWidth="1"/>
    <col min="12" max="12" width="27.140625" style="388" customWidth="1"/>
    <col min="13" max="13" width="11.140625" style="388" customWidth="1"/>
    <col min="14" max="14" width="6.7109375" style="388" customWidth="1"/>
    <col min="15" max="15" width="3.42578125" style="388" customWidth="1"/>
    <col min="16" max="16" width="5" style="388" customWidth="1"/>
    <col min="17" max="17" width="4.4257812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6.28515625" style="388" customWidth="1"/>
    <col min="23" max="23" width="3.5703125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8.710937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4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2872</v>
      </c>
      <c r="AA3" s="421"/>
      <c r="AB3" s="422"/>
      <c r="AC3" s="423"/>
      <c r="AD3" s="423"/>
      <c r="AE3" s="423"/>
      <c r="AF3" s="423"/>
      <c r="AG3" s="428"/>
      <c r="AH3" s="430"/>
      <c r="AJ3" s="409"/>
      <c r="AK3" s="409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858" t="s">
        <v>1238</v>
      </c>
      <c r="F4" s="858"/>
      <c r="G4" s="858"/>
      <c r="H4" s="909" t="s">
        <v>15</v>
      </c>
      <c r="I4" s="903" t="s">
        <v>16</v>
      </c>
      <c r="J4" s="346" t="s">
        <v>17</v>
      </c>
      <c r="K4" s="347" t="s">
        <v>18</v>
      </c>
      <c r="L4" s="862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859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862" t="s">
        <v>30</v>
      </c>
      <c r="P5" s="862" t="s">
        <v>31</v>
      </c>
      <c r="Q5" s="862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863" t="s">
        <v>34</v>
      </c>
      <c r="Z5" s="863" t="s">
        <v>42</v>
      </c>
      <c r="AA5" s="863" t="s">
        <v>43</v>
      </c>
      <c r="AB5" s="350" t="s">
        <v>49</v>
      </c>
      <c r="AC5" s="451"/>
      <c r="AD5" s="451"/>
      <c r="AE5" s="452"/>
      <c r="AF5" s="464"/>
      <c r="AG5" s="860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860"/>
      <c r="AH6" s="394"/>
      <c r="AJ6" s="862"/>
      <c r="AK6" s="466"/>
      <c r="AL6" s="904"/>
    </row>
    <row r="7" spans="1:184" s="404" customFormat="1" ht="12" customHeight="1" thickTop="1">
      <c r="A7" s="359"/>
      <c r="B7" s="359"/>
      <c r="C7" s="360"/>
      <c r="D7" s="858"/>
      <c r="E7" s="359"/>
      <c r="F7" s="359"/>
      <c r="G7" s="359"/>
      <c r="H7" s="361"/>
      <c r="I7" s="361"/>
      <c r="J7" s="359"/>
      <c r="K7" s="360"/>
      <c r="L7" s="361" t="s">
        <v>1</v>
      </c>
      <c r="M7" s="858"/>
      <c r="N7" s="361"/>
      <c r="O7" s="858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858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404" customFormat="1" ht="19.5" customHeight="1">
      <c r="A8" s="373"/>
      <c r="B8" s="373"/>
      <c r="C8" s="372"/>
      <c r="D8" s="862"/>
      <c r="E8" s="373"/>
      <c r="F8" s="373"/>
      <c r="G8" s="862"/>
      <c r="H8" s="368"/>
      <c r="I8" s="368"/>
      <c r="J8" s="373"/>
      <c r="K8" s="372"/>
      <c r="L8" s="368" t="s">
        <v>210</v>
      </c>
      <c r="M8" s="882"/>
      <c r="N8" s="862"/>
      <c r="O8" s="862"/>
      <c r="P8" s="368"/>
      <c r="Q8" s="368"/>
      <c r="R8" s="372"/>
      <c r="S8" s="373"/>
      <c r="T8" s="373"/>
      <c r="U8" s="373"/>
      <c r="V8" s="373"/>
      <c r="W8" s="564"/>
      <c r="X8" s="373"/>
      <c r="Y8" s="882"/>
      <c r="Z8" s="862"/>
      <c r="AA8" s="378"/>
      <c r="AB8" s="354">
        <f>S8/AI8+AJ8</f>
        <v>60</v>
      </c>
      <c r="AC8" s="354">
        <f>AB8+'12-10'!AC18</f>
        <v>500.4</v>
      </c>
      <c r="AD8" s="364">
        <f>(8+(AC8/60))</f>
        <v>16.34</v>
      </c>
      <c r="AE8" s="365">
        <f>FLOOR(AD8,1)</f>
        <v>16</v>
      </c>
      <c r="AF8" s="364">
        <f>(AE8+((AD8-AE8)*60*0.01))</f>
        <v>16.204000000000001</v>
      </c>
      <c r="AG8" s="379"/>
      <c r="AH8" s="401"/>
      <c r="AI8" s="281">
        <v>35</v>
      </c>
      <c r="AJ8" s="281">
        <v>60</v>
      </c>
      <c r="AK8" s="396"/>
      <c r="AL8" s="401"/>
    </row>
    <row r="9" spans="1:184" s="404" customFormat="1">
      <c r="A9" s="373"/>
      <c r="B9" s="373"/>
      <c r="C9" s="372"/>
      <c r="D9" s="380"/>
      <c r="E9" s="380"/>
      <c r="F9" s="380"/>
      <c r="G9" s="380"/>
      <c r="H9" s="381"/>
      <c r="I9" s="381"/>
      <c r="J9" s="373"/>
      <c r="K9" s="372"/>
      <c r="L9" s="381"/>
      <c r="M9" s="381"/>
      <c r="N9" s="381"/>
      <c r="O9" s="402"/>
      <c r="P9" s="383"/>
      <c r="Q9" s="383"/>
      <c r="R9" s="372"/>
      <c r="S9" s="373"/>
      <c r="T9" s="384"/>
      <c r="U9" s="373"/>
      <c r="V9" s="373"/>
      <c r="W9" s="373"/>
      <c r="X9" s="380"/>
      <c r="Y9" s="381"/>
      <c r="Z9" s="385"/>
      <c r="AA9" s="382"/>
      <c r="AB9" s="386"/>
      <c r="AC9" s="386"/>
      <c r="AD9" s="379"/>
      <c r="AE9" s="387"/>
      <c r="AF9" s="379"/>
      <c r="AG9" s="401"/>
      <c r="AH9" s="403"/>
      <c r="AI9" s="396"/>
      <c r="AJ9" s="396"/>
      <c r="AK9" s="396"/>
      <c r="AL9" s="401"/>
    </row>
    <row r="10" spans="1:184" s="404" customFormat="1">
      <c r="A10" s="373"/>
      <c r="B10" s="373"/>
      <c r="C10" s="372"/>
      <c r="D10" s="380"/>
      <c r="E10" s="380"/>
      <c r="F10" s="380"/>
      <c r="G10" s="380"/>
      <c r="H10" s="381"/>
      <c r="I10" s="381"/>
      <c r="J10" s="373"/>
      <c r="K10" s="372"/>
      <c r="L10" s="381"/>
      <c r="M10" s="381"/>
      <c r="N10" s="381"/>
      <c r="O10" s="402"/>
      <c r="P10" s="383"/>
      <c r="Q10" s="383"/>
      <c r="R10" s="372"/>
      <c r="S10" s="373"/>
      <c r="T10" s="384"/>
      <c r="U10" s="373"/>
      <c r="V10" s="373"/>
      <c r="W10" s="373"/>
      <c r="X10" s="380"/>
      <c r="Y10" s="381"/>
      <c r="Z10" s="385"/>
      <c r="AA10" s="382"/>
      <c r="AB10" s="386"/>
      <c r="AC10" s="386"/>
      <c r="AD10" s="379"/>
      <c r="AE10" s="387"/>
      <c r="AF10" s="379"/>
      <c r="AG10" s="401"/>
      <c r="AH10" s="403"/>
      <c r="AI10" s="396"/>
      <c r="AJ10" s="396"/>
      <c r="AK10" s="396"/>
      <c r="AL10" s="401"/>
    </row>
    <row r="11" spans="1:184" s="404" customFormat="1">
      <c r="A11" s="373"/>
      <c r="B11" s="373"/>
      <c r="C11" s="372"/>
      <c r="D11" s="862"/>
      <c r="E11" s="373"/>
      <c r="F11" s="373"/>
      <c r="G11" s="373"/>
      <c r="H11" s="368"/>
      <c r="I11" s="368"/>
      <c r="J11" s="373">
        <f>SUM(J7:J10)</f>
        <v>0</v>
      </c>
      <c r="K11" s="372"/>
      <c r="L11" s="368"/>
      <c r="M11" s="862"/>
      <c r="N11" s="368"/>
      <c r="O11" s="862"/>
      <c r="P11" s="368"/>
      <c r="Q11" s="368"/>
      <c r="R11" s="372"/>
      <c r="S11" s="373">
        <f>SUM(S7:S10)</f>
        <v>0</v>
      </c>
      <c r="T11" s="373"/>
      <c r="U11" s="373"/>
      <c r="V11" s="373"/>
      <c r="W11" s="373"/>
      <c r="X11" s="373"/>
      <c r="Y11" s="882"/>
      <c r="Z11" s="862"/>
      <c r="AA11" s="378"/>
      <c r="AB11" s="386">
        <f>SUM(AB7:AB10)</f>
        <v>60</v>
      </c>
      <c r="AC11" s="386"/>
      <c r="AD11" s="379"/>
      <c r="AE11" s="387"/>
      <c r="AF11" s="386">
        <f>AB11/60</f>
        <v>1</v>
      </c>
      <c r="AG11" s="379"/>
      <c r="AH11" s="405"/>
      <c r="AI11" s="426"/>
      <c r="AJ11" s="402"/>
      <c r="AK11" s="402"/>
      <c r="AL11" s="389"/>
      <c r="GB11" s="470"/>
    </row>
    <row r="12" spans="1:184">
      <c r="A12" s="861"/>
      <c r="B12" s="861"/>
      <c r="L12" s="471"/>
      <c r="M12" s="391"/>
      <c r="N12" s="391"/>
      <c r="O12" s="391"/>
      <c r="P12" s="391"/>
      <c r="Q12" s="391"/>
      <c r="R12" s="391"/>
      <c r="S12" s="391"/>
      <c r="T12" s="391"/>
      <c r="U12" s="391"/>
      <c r="V12" s="391"/>
      <c r="W12" s="391"/>
      <c r="Y12" s="861"/>
      <c r="Z12" s="861"/>
      <c r="AA12" s="861"/>
      <c r="AJ12" s="346"/>
      <c r="AK12" s="427"/>
    </row>
    <row r="13" spans="1:184">
      <c r="S13" s="346"/>
      <c r="T13" s="346"/>
      <c r="U13" s="346"/>
      <c r="V13" s="472"/>
      <c r="W13" s="472"/>
      <c r="Z13" s="640" t="s">
        <v>1645</v>
      </c>
      <c r="AJ13" s="346"/>
      <c r="AK13" s="427"/>
    </row>
    <row r="14" spans="1:184">
      <c r="I14" s="431" t="s">
        <v>455</v>
      </c>
      <c r="R14" s="431" t="s">
        <v>457</v>
      </c>
      <c r="AJ14" s="346"/>
      <c r="AK14" s="427"/>
      <c r="AM14" s="346"/>
      <c r="AN14" s="346"/>
    </row>
    <row r="15" spans="1:184" s="861" customFormat="1">
      <c r="I15" s="906"/>
      <c r="J15" s="906"/>
      <c r="R15" s="906" t="s">
        <v>61</v>
      </c>
      <c r="S15" s="906"/>
      <c r="T15" s="906"/>
      <c r="U15" s="906"/>
      <c r="V15" s="906"/>
      <c r="W15" s="906"/>
      <c r="X15" s="906"/>
      <c r="Y15" s="473"/>
      <c r="Z15" s="473"/>
      <c r="AA15" s="473"/>
      <c r="AH15" s="447"/>
      <c r="AJ15" s="441"/>
      <c r="AK15" s="427"/>
      <c r="AL15" s="441"/>
      <c r="AM15" s="441"/>
    </row>
    <row r="16" spans="1:184">
      <c r="A16" s="431"/>
      <c r="B16" s="431"/>
      <c r="C16" s="431"/>
      <c r="I16" s="431" t="s">
        <v>456</v>
      </c>
      <c r="M16" s="431"/>
      <c r="T16" s="431"/>
      <c r="AJ16" s="346"/>
      <c r="AK16" s="427"/>
      <c r="AM16" s="346"/>
      <c r="AN16" s="346"/>
    </row>
    <row r="17" spans="34:37">
      <c r="AJ17" s="346"/>
      <c r="AK17" s="427"/>
    </row>
    <row r="18" spans="34:37">
      <c r="AJ18" s="346"/>
      <c r="AK18" s="427"/>
    </row>
    <row r="19" spans="34:37">
      <c r="AJ19" s="346"/>
      <c r="AK19" s="427"/>
    </row>
    <row r="20" spans="34:37">
      <c r="AJ20" s="346"/>
      <c r="AK20" s="427"/>
    </row>
    <row r="24" spans="34:37">
      <c r="AK24" s="861"/>
    </row>
    <row r="25" spans="34:37">
      <c r="AH25" s="388"/>
    </row>
    <row r="26" spans="34:37">
      <c r="AH26" s="388"/>
    </row>
    <row r="27" spans="34:37">
      <c r="AH27" s="388"/>
    </row>
    <row r="28" spans="34:37">
      <c r="AH28" s="388"/>
    </row>
    <row r="29" spans="34:37">
      <c r="AH29" s="388"/>
    </row>
    <row r="30" spans="34:37">
      <c r="AH30" s="388"/>
    </row>
  </sheetData>
  <mergeCells count="8">
    <mergeCell ref="I15:J15"/>
    <mergeCell ref="R15:X15"/>
    <mergeCell ref="A2:AA2"/>
    <mergeCell ref="H4:H5"/>
    <mergeCell ref="I4:I5"/>
    <mergeCell ref="O4:Q4"/>
    <mergeCell ref="Z4:AA4"/>
    <mergeCell ref="AL5:AL7"/>
  </mergeCells>
  <conditionalFormatting sqref="AY9:AZ10 BH9:BH10 AP9:AS10 AA9:AA10 AG9:AG10">
    <cfRule type="duplicateValues" dxfId="209" priority="9" stopIfTrue="1"/>
  </conditionalFormatting>
  <conditionalFormatting sqref="AY9:AZ10 BH9:BH10 AP9:AS10 AA9:AA10 AG9:AG10">
    <cfRule type="duplicateValues" dxfId="208" priority="7" stopIfTrue="1"/>
    <cfRule type="duplicateValues" dxfId="207" priority="8" stopIfTrue="1"/>
  </conditionalFormatting>
  <conditionalFormatting sqref="BI9:BI10">
    <cfRule type="duplicateValues" dxfId="206" priority="6" stopIfTrue="1"/>
  </conditionalFormatting>
  <conditionalFormatting sqref="BI9:BI10">
    <cfRule type="duplicateValues" dxfId="205" priority="4" stopIfTrue="1"/>
    <cfRule type="duplicateValues" dxfId="204" priority="5" stopIfTrue="1"/>
  </conditionalFormatting>
  <conditionalFormatting sqref="D8">
    <cfRule type="duplicateValues" dxfId="203" priority="3" stopIfTrue="1"/>
  </conditionalFormatting>
  <conditionalFormatting sqref="D8">
    <cfRule type="duplicateValues" dxfId="202" priority="1" stopIfTrue="1"/>
    <cfRule type="duplicateValues" dxfId="201" priority="2" stopIfTrue="1"/>
  </conditionalFormatting>
  <printOptions horizontalCentered="1"/>
  <pageMargins left="0" right="0" top="0" bottom="0" header="0.31496062992125984" footer="0.31496062992125984"/>
  <pageSetup paperSize="122" scale="60" orientation="landscape" r:id="rId1"/>
  <colBreaks count="1" manualBreakCount="1">
    <brk id="38" max="1048575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31"/>
  <sheetViews>
    <sheetView zoomScale="110" zoomScaleNormal="110" workbookViewId="0">
      <selection activeCell="R20" sqref="R20"/>
    </sheetView>
  </sheetViews>
  <sheetFormatPr defaultRowHeight="18"/>
  <cols>
    <col min="1" max="1" width="4.5703125" style="388" customWidth="1"/>
    <col min="2" max="2" width="6.5703125" style="388" hidden="1" customWidth="1"/>
    <col min="3" max="3" width="32.7109375" style="388" hidden="1" customWidth="1"/>
    <col min="4" max="4" width="11.28515625" style="388" customWidth="1"/>
    <col min="5" max="5" width="12.42578125" style="388" customWidth="1"/>
    <col min="6" max="7" width="10.5703125" style="388" hidden="1" customWidth="1"/>
    <col min="8" max="8" width="19.140625" style="388" customWidth="1"/>
    <col min="9" max="9" width="22" style="388" customWidth="1"/>
    <col min="10" max="10" width="5.85546875" style="388" customWidth="1"/>
    <col min="11" max="11" width="6.5703125" style="388" customWidth="1"/>
    <col min="12" max="12" width="8.140625" style="388" customWidth="1"/>
    <col min="13" max="13" width="9.28515625" style="388" customWidth="1"/>
    <col min="14" max="14" width="6.7109375" style="388" customWidth="1"/>
    <col min="15" max="15" width="3.42578125" style="388" customWidth="1"/>
    <col min="16" max="16" width="5" style="388" customWidth="1"/>
    <col min="17" max="17" width="6.85546875" style="388" customWidth="1"/>
    <col min="18" max="18" width="7" style="388" customWidth="1"/>
    <col min="19" max="19" width="6.5703125" style="388" customWidth="1"/>
    <col min="20" max="20" width="9.28515625" style="388" hidden="1" customWidth="1"/>
    <col min="21" max="21" width="7.140625" style="388" customWidth="1"/>
    <col min="22" max="22" width="6.28515625" style="388" customWidth="1"/>
    <col min="23" max="23" width="3.5703125" style="388" hidden="1" customWidth="1"/>
    <col min="24" max="24" width="4.85546875" style="388" customWidth="1"/>
    <col min="25" max="25" width="15" style="388" customWidth="1"/>
    <col min="26" max="26" width="4.5703125" style="388" customWidth="1"/>
    <col min="27" max="27" width="4" style="388" customWidth="1"/>
    <col min="28" max="28" width="4.57031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4.5703125" style="388" customWidth="1"/>
    <col min="33" max="33" width="6.7109375" style="388" customWidth="1"/>
    <col min="34" max="34" width="6.5703125" style="431" customWidth="1"/>
    <col min="35" max="35" width="4.7109375" style="388" customWidth="1"/>
    <col min="36" max="37" width="4.140625" style="388" customWidth="1"/>
    <col min="38" max="38" width="46.140625" style="388" customWidth="1"/>
    <col min="39" max="16384" width="9.140625" style="388"/>
  </cols>
  <sheetData>
    <row r="1" spans="1:184" ht="6" customHeight="1" thickBot="1"/>
    <row r="2" spans="1:184" s="409" customFormat="1" ht="18" customHeight="1" thickTop="1" thickBot="1">
      <c r="A2" s="907" t="s">
        <v>9</v>
      </c>
      <c r="B2" s="908"/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  <c r="N2" s="908"/>
      <c r="O2" s="908"/>
      <c r="P2" s="908"/>
      <c r="Q2" s="908"/>
      <c r="R2" s="908"/>
      <c r="S2" s="908"/>
      <c r="T2" s="908"/>
      <c r="U2" s="908"/>
      <c r="V2" s="908"/>
      <c r="W2" s="908"/>
      <c r="X2" s="908"/>
      <c r="Y2" s="908"/>
      <c r="Z2" s="908"/>
      <c r="AA2" s="908"/>
      <c r="AB2" s="407"/>
      <c r="AC2" s="407"/>
      <c r="AD2" s="407"/>
      <c r="AE2" s="407"/>
      <c r="AF2" s="408"/>
      <c r="AG2" s="435" t="s">
        <v>51</v>
      </c>
      <c r="AH2" s="474" t="s">
        <v>52</v>
      </c>
    </row>
    <row r="3" spans="1:184" s="425" customFormat="1" ht="24.95" customHeight="1" thickTop="1" thickBot="1">
      <c r="A3" s="410" t="s">
        <v>1738</v>
      </c>
      <c r="B3" s="411"/>
      <c r="C3" s="411"/>
      <c r="D3" s="412"/>
      <c r="E3" s="412"/>
      <c r="F3" s="412"/>
      <c r="G3" s="412"/>
      <c r="H3" s="412"/>
      <c r="I3" s="412"/>
      <c r="J3" s="413" t="s">
        <v>36</v>
      </c>
      <c r="K3" s="413"/>
      <c r="L3" s="414" t="s">
        <v>59</v>
      </c>
      <c r="M3" s="415"/>
      <c r="N3" s="416"/>
      <c r="O3" s="416"/>
      <c r="P3" s="416"/>
      <c r="Q3" s="409"/>
      <c r="R3" s="417"/>
      <c r="S3" s="418"/>
      <c r="T3" s="418"/>
      <c r="U3" s="418"/>
      <c r="V3" s="418"/>
      <c r="W3" s="418"/>
      <c r="X3" s="419"/>
      <c r="Y3" s="419"/>
      <c r="Z3" s="420" t="s">
        <v>1850</v>
      </c>
      <c r="AA3" s="421"/>
      <c r="AB3" s="422"/>
      <c r="AC3" s="423"/>
      <c r="AD3" s="423"/>
      <c r="AE3" s="423"/>
      <c r="AF3" s="423"/>
      <c r="AG3" s="428"/>
      <c r="AH3" s="430"/>
      <c r="AI3" s="424"/>
      <c r="AJ3" s="409"/>
      <c r="AK3" s="409"/>
      <c r="AL3" s="424"/>
    </row>
    <row r="4" spans="1:184" ht="12" customHeight="1" thickTop="1">
      <c r="A4" s="455" t="s">
        <v>37</v>
      </c>
      <c r="B4" s="448"/>
      <c r="C4" s="448" t="s">
        <v>13</v>
      </c>
      <c r="D4" s="345" t="s">
        <v>1238</v>
      </c>
      <c r="E4" s="617" t="s">
        <v>1238</v>
      </c>
      <c r="F4" s="617"/>
      <c r="G4" s="617"/>
      <c r="H4" s="909" t="s">
        <v>15</v>
      </c>
      <c r="I4" s="903" t="s">
        <v>16</v>
      </c>
      <c r="J4" s="346" t="s">
        <v>17</v>
      </c>
      <c r="K4" s="347" t="s">
        <v>18</v>
      </c>
      <c r="L4" s="621" t="s">
        <v>19</v>
      </c>
      <c r="M4" s="448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 t="s">
        <v>57</v>
      </c>
      <c r="U4" s="458" t="s">
        <v>57</v>
      </c>
      <c r="V4" s="458" t="s">
        <v>53</v>
      </c>
      <c r="W4" s="434" t="s">
        <v>8</v>
      </c>
      <c r="X4" s="448" t="s">
        <v>40</v>
      </c>
      <c r="Y4" s="443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618" t="s">
        <v>51</v>
      </c>
      <c r="AH4" s="351" t="s">
        <v>52</v>
      </c>
    </row>
    <row r="5" spans="1:184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09"/>
      <c r="I5" s="905"/>
      <c r="J5" s="346" t="s">
        <v>26</v>
      </c>
      <c r="K5" s="348" t="s">
        <v>26</v>
      </c>
      <c r="L5" s="349" t="s">
        <v>1237</v>
      </c>
      <c r="M5" s="393"/>
      <c r="N5" s="461"/>
      <c r="O5" s="621" t="s">
        <v>30</v>
      </c>
      <c r="P5" s="621" t="s">
        <v>31</v>
      </c>
      <c r="Q5" s="621" t="s">
        <v>32</v>
      </c>
      <c r="R5" s="462" t="s">
        <v>33</v>
      </c>
      <c r="S5" s="463" t="s">
        <v>48</v>
      </c>
      <c r="T5" s="463" t="s">
        <v>58</v>
      </c>
      <c r="U5" s="463" t="s">
        <v>58</v>
      </c>
      <c r="V5" s="463" t="s">
        <v>54</v>
      </c>
      <c r="W5" s="463"/>
      <c r="X5" s="392"/>
      <c r="Y5" s="622" t="s">
        <v>34</v>
      </c>
      <c r="Z5" s="622" t="s">
        <v>42</v>
      </c>
      <c r="AA5" s="622" t="s">
        <v>43</v>
      </c>
      <c r="AB5" s="350" t="s">
        <v>49</v>
      </c>
      <c r="AC5" s="451"/>
      <c r="AD5" s="451"/>
      <c r="AE5" s="452"/>
      <c r="AF5" s="464"/>
      <c r="AG5" s="619"/>
      <c r="AH5" s="394"/>
      <c r="AI5" s="465" t="s">
        <v>50</v>
      </c>
      <c r="AJ5" s="379" t="s">
        <v>0</v>
      </c>
      <c r="AK5" s="466" t="s">
        <v>38</v>
      </c>
      <c r="AL5" s="903" t="s">
        <v>1259</v>
      </c>
    </row>
    <row r="6" spans="1:184" ht="21.75" hidden="1" customHeight="1" thickTop="1">
      <c r="A6" s="446"/>
      <c r="B6" s="453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1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351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619"/>
      <c r="AH6" s="394"/>
      <c r="AJ6" s="621"/>
      <c r="AK6" s="466"/>
      <c r="AL6" s="904"/>
    </row>
    <row r="7" spans="1:184" s="404" customFormat="1" ht="12" customHeight="1" thickTop="1">
      <c r="A7" s="359"/>
      <c r="B7" s="359"/>
      <c r="C7" s="360"/>
      <c r="D7" s="617"/>
      <c r="E7" s="359"/>
      <c r="F7" s="359"/>
      <c r="G7" s="359"/>
      <c r="H7" s="361"/>
      <c r="I7" s="361"/>
      <c r="J7" s="359"/>
      <c r="K7" s="360"/>
      <c r="L7" s="361" t="s">
        <v>1</v>
      </c>
      <c r="M7" s="617"/>
      <c r="N7" s="361"/>
      <c r="O7" s="617"/>
      <c r="P7" s="361"/>
      <c r="Q7" s="361"/>
      <c r="R7" s="360"/>
      <c r="S7" s="359"/>
      <c r="T7" s="359"/>
      <c r="U7" s="359"/>
      <c r="V7" s="359"/>
      <c r="W7" s="359"/>
      <c r="X7" s="359"/>
      <c r="Y7" s="362"/>
      <c r="Z7" s="617"/>
      <c r="AA7" s="363"/>
      <c r="AB7" s="354">
        <f>S7/AI7+AJ7</f>
        <v>0</v>
      </c>
      <c r="AC7" s="354">
        <f>AB7+AC6</f>
        <v>0</v>
      </c>
      <c r="AD7" s="364">
        <f>(8+(AC7/60))</f>
        <v>8</v>
      </c>
      <c r="AE7" s="365">
        <f>FLOOR(AD7,1)</f>
        <v>8</v>
      </c>
      <c r="AF7" s="364">
        <f>(AE7+((AD7-AE7)*60*0.01))</f>
        <v>8</v>
      </c>
      <c r="AG7" s="364"/>
      <c r="AH7" s="395"/>
      <c r="AI7" s="467">
        <v>50</v>
      </c>
      <c r="AJ7" s="402">
        <v>0</v>
      </c>
      <c r="AK7" s="466" t="s">
        <v>1390</v>
      </c>
      <c r="AL7" s="905"/>
    </row>
    <row r="8" spans="1:184" s="284" customFormat="1" ht="14.1" customHeight="1">
      <c r="A8" s="246"/>
      <c r="B8" s="304"/>
      <c r="C8" s="330"/>
      <c r="D8" s="592"/>
      <c r="E8" s="246"/>
      <c r="F8" s="246"/>
      <c r="G8" s="498"/>
      <c r="H8" s="250"/>
      <c r="I8" s="250"/>
      <c r="J8" s="611"/>
      <c r="K8" s="247"/>
      <c r="L8" s="250"/>
      <c r="M8" s="250"/>
      <c r="N8" s="592"/>
      <c r="O8" s="592"/>
      <c r="P8" s="248"/>
      <c r="Q8" s="248"/>
      <c r="R8" s="247"/>
      <c r="S8" s="611"/>
      <c r="T8" s="246"/>
      <c r="U8" s="246"/>
      <c r="V8" s="246"/>
      <c r="W8" s="249"/>
      <c r="X8" s="503"/>
      <c r="Y8" s="250"/>
      <c r="Z8" s="592"/>
      <c r="AA8" s="251"/>
      <c r="AB8" s="236"/>
      <c r="AC8" s="236"/>
      <c r="AD8" s="237"/>
      <c r="AE8" s="238"/>
      <c r="AF8" s="237"/>
      <c r="AG8" s="245"/>
      <c r="AH8" s="341"/>
      <c r="AI8" s="283"/>
      <c r="AJ8" s="283"/>
    </row>
    <row r="9" spans="1:184" s="404" customFormat="1">
      <c r="A9" s="373"/>
      <c r="B9" s="373"/>
      <c r="C9" s="372"/>
      <c r="D9" s="380"/>
      <c r="E9" s="380"/>
      <c r="F9" s="380"/>
      <c r="G9" s="380"/>
      <c r="H9" s="381"/>
      <c r="I9" s="381"/>
      <c r="J9" s="373"/>
      <c r="K9" s="372"/>
      <c r="L9" s="381"/>
      <c r="M9" s="381"/>
      <c r="N9" s="381"/>
      <c r="O9" s="402"/>
      <c r="P9" s="383"/>
      <c r="Q9" s="383"/>
      <c r="R9" s="372"/>
      <c r="S9" s="373"/>
      <c r="T9" s="384"/>
      <c r="U9" s="373"/>
      <c r="V9" s="373"/>
      <c r="W9" s="373"/>
      <c r="X9" s="380"/>
      <c r="Y9" s="381"/>
      <c r="Z9" s="385"/>
      <c r="AA9" s="382"/>
      <c r="AB9" s="386"/>
      <c r="AC9" s="386"/>
      <c r="AD9" s="379"/>
      <c r="AE9" s="387"/>
      <c r="AF9" s="379"/>
      <c r="AG9" s="401"/>
      <c r="AH9" s="403"/>
      <c r="AI9" s="396"/>
      <c r="AJ9" s="396"/>
      <c r="AK9" s="396"/>
      <c r="AL9" s="401"/>
    </row>
    <row r="10" spans="1:184" s="404" customFormat="1">
      <c r="A10" s="373"/>
      <c r="B10" s="373"/>
      <c r="C10" s="372"/>
      <c r="D10" s="380"/>
      <c r="E10" s="380"/>
      <c r="F10" s="380"/>
      <c r="G10" s="380"/>
      <c r="H10" s="381"/>
      <c r="I10" s="381"/>
      <c r="J10" s="373"/>
      <c r="K10" s="372"/>
      <c r="L10" s="381"/>
      <c r="M10" s="381"/>
      <c r="N10" s="381"/>
      <c r="O10" s="402"/>
      <c r="P10" s="383"/>
      <c r="Q10" s="383"/>
      <c r="R10" s="372"/>
      <c r="S10" s="373"/>
      <c r="T10" s="384"/>
      <c r="U10" s="373"/>
      <c r="V10" s="373"/>
      <c r="W10" s="373"/>
      <c r="X10" s="380"/>
      <c r="Y10" s="381"/>
      <c r="Z10" s="385"/>
      <c r="AA10" s="382"/>
      <c r="AB10" s="386"/>
      <c r="AC10" s="386"/>
      <c r="AD10" s="379"/>
      <c r="AE10" s="387"/>
      <c r="AF10" s="379"/>
      <c r="AG10" s="401"/>
      <c r="AH10" s="403"/>
      <c r="AI10" s="396"/>
      <c r="AJ10" s="396"/>
      <c r="AK10" s="396"/>
      <c r="AL10" s="401"/>
    </row>
    <row r="11" spans="1:184" s="404" customFormat="1">
      <c r="A11" s="373"/>
      <c r="B11" s="373"/>
      <c r="C11" s="372"/>
      <c r="D11" s="380"/>
      <c r="E11" s="380"/>
      <c r="F11" s="380"/>
      <c r="G11" s="380"/>
      <c r="H11" s="381"/>
      <c r="I11" s="381"/>
      <c r="J11" s="373"/>
      <c r="K11" s="372"/>
      <c r="L11" s="381"/>
      <c r="M11" s="381"/>
      <c r="N11" s="381"/>
      <c r="O11" s="402"/>
      <c r="P11" s="383"/>
      <c r="Q11" s="383"/>
      <c r="R11" s="372"/>
      <c r="S11" s="373"/>
      <c r="T11" s="384"/>
      <c r="U11" s="373"/>
      <c r="V11" s="373"/>
      <c r="W11" s="373"/>
      <c r="X11" s="380"/>
      <c r="Y11" s="381"/>
      <c r="Z11" s="385"/>
      <c r="AA11" s="382"/>
      <c r="AB11" s="386"/>
      <c r="AC11" s="386"/>
      <c r="AD11" s="379"/>
      <c r="AE11" s="387"/>
      <c r="AF11" s="379"/>
      <c r="AG11" s="401"/>
      <c r="AH11" s="403"/>
      <c r="AI11" s="396"/>
      <c r="AJ11" s="396"/>
      <c r="AK11" s="398"/>
      <c r="AL11" s="401"/>
    </row>
    <row r="12" spans="1:184" s="404" customFormat="1">
      <c r="A12" s="373"/>
      <c r="B12" s="373"/>
      <c r="C12" s="372"/>
      <c r="D12" s="621"/>
      <c r="E12" s="373"/>
      <c r="F12" s="373"/>
      <c r="G12" s="373"/>
      <c r="H12" s="368"/>
      <c r="I12" s="368"/>
      <c r="J12" s="373">
        <f>SUM(J7:J11)</f>
        <v>0</v>
      </c>
      <c r="K12" s="372"/>
      <c r="L12" s="368"/>
      <c r="M12" s="621"/>
      <c r="N12" s="368"/>
      <c r="O12" s="621"/>
      <c r="P12" s="368"/>
      <c r="Q12" s="368"/>
      <c r="R12" s="372"/>
      <c r="S12" s="373">
        <f>SUM(S7:S11)</f>
        <v>0</v>
      </c>
      <c r="T12" s="373"/>
      <c r="U12" s="373"/>
      <c r="V12" s="373"/>
      <c r="W12" s="373"/>
      <c r="X12" s="373"/>
      <c r="Y12" s="377"/>
      <c r="Z12" s="621"/>
      <c r="AA12" s="378"/>
      <c r="AB12" s="386">
        <f>SUM(AB7:AB11)</f>
        <v>0</v>
      </c>
      <c r="AC12" s="386"/>
      <c r="AD12" s="379"/>
      <c r="AE12" s="387"/>
      <c r="AF12" s="386">
        <f>AB12/60</f>
        <v>0</v>
      </c>
      <c r="AG12" s="379"/>
      <c r="AH12" s="405"/>
      <c r="AI12" s="426"/>
      <c r="AJ12" s="402"/>
      <c r="AK12" s="468"/>
      <c r="AL12" s="389"/>
      <c r="GB12" s="470"/>
    </row>
    <row r="13" spans="1:184">
      <c r="A13" s="620"/>
      <c r="B13" s="620"/>
      <c r="L13" s="471"/>
      <c r="M13" s="391"/>
      <c r="N13" s="391"/>
      <c r="O13" s="391"/>
      <c r="P13" s="391"/>
      <c r="Q13" s="391"/>
      <c r="R13" s="391"/>
      <c r="S13" s="391"/>
      <c r="T13" s="391"/>
      <c r="U13" s="391"/>
      <c r="V13" s="391"/>
      <c r="W13" s="391"/>
      <c r="Y13" s="620"/>
      <c r="Z13" s="620"/>
      <c r="AA13" s="620"/>
      <c r="AJ13" s="346"/>
      <c r="AK13" s="399"/>
    </row>
    <row r="14" spans="1:184">
      <c r="S14" s="346"/>
      <c r="T14" s="346"/>
      <c r="U14" s="346"/>
      <c r="V14" s="472"/>
      <c r="W14" s="472"/>
      <c r="Z14" s="589" t="s">
        <v>1645</v>
      </c>
      <c r="AJ14" s="346"/>
      <c r="AK14" s="399"/>
    </row>
    <row r="15" spans="1:184">
      <c r="I15" s="431" t="s">
        <v>455</v>
      </c>
      <c r="R15" s="431" t="s">
        <v>457</v>
      </c>
      <c r="U15" s="499"/>
      <c r="AJ15" s="346"/>
      <c r="AK15" s="399"/>
      <c r="AM15" s="346"/>
      <c r="AN15" s="346"/>
    </row>
    <row r="16" spans="1:184" s="620" customFormat="1">
      <c r="I16" s="906"/>
      <c r="J16" s="906"/>
      <c r="R16" s="906" t="s">
        <v>61</v>
      </c>
      <c r="S16" s="906"/>
      <c r="T16" s="906"/>
      <c r="U16" s="906"/>
      <c r="V16" s="906"/>
      <c r="W16" s="906"/>
      <c r="X16" s="906"/>
      <c r="Y16" s="473"/>
      <c r="Z16" s="473"/>
      <c r="AA16" s="473"/>
      <c r="AH16" s="447"/>
      <c r="AJ16" s="441"/>
      <c r="AK16" s="427"/>
      <c r="AL16" s="441"/>
      <c r="AM16" s="441"/>
    </row>
    <row r="17" spans="1:40">
      <c r="A17" s="431"/>
      <c r="B17" s="431"/>
      <c r="C17" s="431"/>
      <c r="I17" s="431" t="s">
        <v>456</v>
      </c>
      <c r="M17" s="431"/>
      <c r="T17" s="431"/>
      <c r="AJ17" s="346"/>
      <c r="AK17" s="427"/>
      <c r="AM17" s="346"/>
      <c r="AN17" s="346"/>
    </row>
    <row r="18" spans="1:40">
      <c r="AJ18" s="346"/>
      <c r="AK18" s="427"/>
    </row>
    <row r="19" spans="1:40">
      <c r="AJ19" s="346"/>
      <c r="AK19" s="427"/>
    </row>
    <row r="20" spans="1:40">
      <c r="AJ20" s="346"/>
      <c r="AK20" s="427"/>
    </row>
    <row r="21" spans="1:40">
      <c r="AJ21" s="346"/>
      <c r="AK21" s="427"/>
    </row>
    <row r="25" spans="1:40">
      <c r="AK25" s="620"/>
    </row>
    <row r="26" spans="1:40">
      <c r="AH26" s="388"/>
    </row>
    <row r="27" spans="1:40">
      <c r="AH27" s="388"/>
    </row>
    <row r="28" spans="1:40">
      <c r="AH28" s="388"/>
    </row>
    <row r="29" spans="1:40">
      <c r="AH29" s="388"/>
    </row>
    <row r="30" spans="1:40">
      <c r="AH30" s="388"/>
    </row>
    <row r="31" spans="1:40">
      <c r="AH31" s="388"/>
    </row>
  </sheetData>
  <mergeCells count="8">
    <mergeCell ref="AL5:AL7"/>
    <mergeCell ref="I16:J16"/>
    <mergeCell ref="R16:X16"/>
    <mergeCell ref="A2:AA2"/>
    <mergeCell ref="H4:H5"/>
    <mergeCell ref="I4:I5"/>
    <mergeCell ref="O4:Q4"/>
    <mergeCell ref="Z4:AA4"/>
  </mergeCells>
  <conditionalFormatting sqref="AY9:AZ11 BH9:BH11 AP9:AS11 AA9:AA11 AG9:AG11">
    <cfRule type="duplicateValues" dxfId="200" priority="21" stopIfTrue="1"/>
  </conditionalFormatting>
  <conditionalFormatting sqref="AY9:AZ11 BH9:BH11 AP9:AS11 AA9:AA11 AG9:AG11">
    <cfRule type="duplicateValues" dxfId="199" priority="19" stopIfTrue="1"/>
    <cfRule type="duplicateValues" dxfId="198" priority="20" stopIfTrue="1"/>
  </conditionalFormatting>
  <conditionalFormatting sqref="BI9:BI11">
    <cfRule type="duplicateValues" dxfId="197" priority="18" stopIfTrue="1"/>
  </conditionalFormatting>
  <conditionalFormatting sqref="BI9:BI11">
    <cfRule type="duplicateValues" dxfId="196" priority="16" stopIfTrue="1"/>
    <cfRule type="duplicateValues" dxfId="195" priority="17" stopIfTrue="1"/>
  </conditionalFormatting>
  <conditionalFormatting sqref="D8">
    <cfRule type="duplicateValues" dxfId="194" priority="13" stopIfTrue="1"/>
  </conditionalFormatting>
  <conditionalFormatting sqref="D8">
    <cfRule type="duplicateValues" dxfId="193" priority="14" stopIfTrue="1"/>
    <cfRule type="duplicateValues" dxfId="192" priority="15" stopIfTrue="1"/>
  </conditionalFormatting>
  <printOptions horizontalCentered="1"/>
  <pageMargins left="0" right="0" top="0" bottom="0" header="0.31496062992125984" footer="0.31496062992125984"/>
  <pageSetup paperSize="122" scale="60" orientation="landscape" r:id="rId1"/>
  <colBreaks count="1" manualBreakCount="1">
    <brk id="38" max="1048575" man="1"/>
  </colBreaks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J118"/>
  <sheetViews>
    <sheetView topLeftCell="A14" zoomScale="110" zoomScaleNormal="110" workbookViewId="0">
      <selection activeCell="U30" sqref="U30"/>
    </sheetView>
  </sheetViews>
  <sheetFormatPr defaultRowHeight="18"/>
  <cols>
    <col min="1" max="1" width="4.5703125" style="388" customWidth="1"/>
    <col min="2" max="2" width="7.85546875" style="388" customWidth="1"/>
    <col min="3" max="3" width="5.28515625" style="388" customWidth="1"/>
    <col min="4" max="4" width="11.7109375" style="388" customWidth="1"/>
    <col min="5" max="5" width="12.42578125" style="388" customWidth="1"/>
    <col min="6" max="6" width="10.5703125" style="388" hidden="1" customWidth="1"/>
    <col min="7" max="7" width="22.7109375" style="388" hidden="1" customWidth="1"/>
    <col min="8" max="8" width="15" style="431" customWidth="1"/>
    <col min="9" max="9" width="22.28515625" style="388" customWidth="1"/>
    <col min="10" max="10" width="5.85546875" style="388" customWidth="1"/>
    <col min="11" max="11" width="7" style="388" customWidth="1"/>
    <col min="12" max="12" width="15.5703125" style="388" customWidth="1"/>
    <col min="13" max="13" width="11.28515625" style="431" customWidth="1"/>
    <col min="14" max="14" width="10.5703125" style="388" customWidth="1"/>
    <col min="15" max="15" width="4" style="388" customWidth="1"/>
    <col min="16" max="16" width="7.28515625" style="388" customWidth="1"/>
    <col min="17" max="17" width="6.42578125" style="388" customWidth="1"/>
    <col min="18" max="18" width="7.7109375" style="388" customWidth="1"/>
    <col min="19" max="19" width="6.140625" style="388" customWidth="1"/>
    <col min="20" max="20" width="7" style="388" hidden="1" customWidth="1"/>
    <col min="21" max="21" width="13.28515625" style="388" customWidth="1"/>
    <col min="22" max="22" width="7.85546875" style="388" hidden="1" customWidth="1"/>
    <col min="23" max="23" width="9.5703125" style="388" hidden="1" customWidth="1"/>
    <col min="24" max="24" width="4.85546875" style="388" customWidth="1"/>
    <col min="25" max="25" width="17.140625" style="431" customWidth="1"/>
    <col min="26" max="27" width="4.85546875" style="388" customWidth="1"/>
    <col min="28" max="28" width="5.28515625" style="388" customWidth="1"/>
    <col min="29" max="29" width="4.7109375" style="388" hidden="1" customWidth="1"/>
    <col min="30" max="30" width="6.7109375" style="388" hidden="1" customWidth="1"/>
    <col min="31" max="31" width="3.7109375" style="388" hidden="1" customWidth="1"/>
    <col min="32" max="32" width="5.7109375" style="388" customWidth="1"/>
    <col min="33" max="33" width="7.5703125" style="388" customWidth="1"/>
    <col min="34" max="34" width="14.42578125" style="431" customWidth="1"/>
    <col min="35" max="35" width="5" style="431" customWidth="1"/>
    <col min="36" max="37" width="4.140625" style="431" customWidth="1"/>
    <col min="38" max="38" width="63.85546875" style="388" customWidth="1"/>
    <col min="39" max="16384" width="9.140625" style="388"/>
  </cols>
  <sheetData>
    <row r="1" spans="1:38" ht="6" customHeight="1" thickBot="1"/>
    <row r="2" spans="1:38" ht="12" customHeight="1" thickTop="1" thickBot="1">
      <c r="A2" s="913" t="s">
        <v>9</v>
      </c>
      <c r="B2" s="914"/>
      <c r="C2" s="914"/>
      <c r="D2" s="914"/>
      <c r="E2" s="914"/>
      <c r="F2" s="914"/>
      <c r="G2" s="914"/>
      <c r="H2" s="914"/>
      <c r="I2" s="914"/>
      <c r="J2" s="914"/>
      <c r="K2" s="914"/>
      <c r="L2" s="914"/>
      <c r="M2" s="914"/>
      <c r="N2" s="914"/>
      <c r="O2" s="914"/>
      <c r="P2" s="914"/>
      <c r="Q2" s="914"/>
      <c r="R2" s="914"/>
      <c r="S2" s="914"/>
      <c r="T2" s="914"/>
      <c r="U2" s="914"/>
      <c r="V2" s="914"/>
      <c r="W2" s="914"/>
      <c r="X2" s="914"/>
      <c r="Y2" s="914"/>
      <c r="Z2" s="914"/>
      <c r="AA2" s="914"/>
      <c r="AB2" s="477"/>
      <c r="AC2" s="477"/>
      <c r="AD2" s="477"/>
      <c r="AE2" s="477"/>
      <c r="AF2" s="478"/>
      <c r="AG2" s="490" t="s">
        <v>51</v>
      </c>
      <c r="AH2" s="870" t="s">
        <v>52</v>
      </c>
    </row>
    <row r="3" spans="1:38" s="431" customFormat="1" ht="16.5" customHeight="1" thickTop="1" thickBot="1">
      <c r="A3" s="436" t="s">
        <v>62</v>
      </c>
      <c r="B3" s="437"/>
      <c r="C3" s="437"/>
      <c r="D3" s="438"/>
      <c r="E3" s="438"/>
      <c r="F3" s="438"/>
      <c r="G3" s="438"/>
      <c r="H3" s="438"/>
      <c r="I3" s="438"/>
      <c r="J3" s="439" t="s">
        <v>36</v>
      </c>
      <c r="K3" s="439"/>
      <c r="L3" s="440" t="s">
        <v>59</v>
      </c>
      <c r="M3" s="479"/>
      <c r="N3" s="441"/>
      <c r="O3" s="441"/>
      <c r="P3" s="441"/>
      <c r="Q3" s="388"/>
      <c r="R3" s="480"/>
      <c r="S3" s="481"/>
      <c r="T3" s="481"/>
      <c r="U3" s="481"/>
      <c r="V3" s="481"/>
      <c r="W3" s="481"/>
      <c r="X3" s="442"/>
      <c r="Y3" s="480"/>
      <c r="Z3" s="389" t="s">
        <v>18</v>
      </c>
      <c r="AA3" s="390"/>
      <c r="AB3" s="444"/>
      <c r="AC3" s="445"/>
      <c r="AD3" s="445"/>
      <c r="AE3" s="445"/>
      <c r="AF3" s="445"/>
      <c r="AG3" s="494"/>
      <c r="AH3" s="484"/>
    </row>
    <row r="4" spans="1:38" ht="12" customHeight="1" thickTop="1">
      <c r="A4" s="455" t="s">
        <v>37</v>
      </c>
      <c r="B4" s="448"/>
      <c r="C4" s="448" t="s">
        <v>13</v>
      </c>
      <c r="D4" s="345" t="s">
        <v>1238</v>
      </c>
      <c r="E4" s="491" t="s">
        <v>1238</v>
      </c>
      <c r="F4" s="491"/>
      <c r="G4" s="491"/>
      <c r="H4" s="915" t="s">
        <v>15</v>
      </c>
      <c r="I4" s="903" t="s">
        <v>16</v>
      </c>
      <c r="J4" s="346" t="s">
        <v>17</v>
      </c>
      <c r="K4" s="347" t="s">
        <v>18</v>
      </c>
      <c r="L4" s="490" t="s">
        <v>19</v>
      </c>
      <c r="M4" s="482" t="s">
        <v>39</v>
      </c>
      <c r="N4" s="456" t="s">
        <v>20</v>
      </c>
      <c r="O4" s="910" t="s">
        <v>21</v>
      </c>
      <c r="P4" s="910"/>
      <c r="Q4" s="910"/>
      <c r="R4" s="457" t="s">
        <v>22</v>
      </c>
      <c r="S4" s="458" t="s">
        <v>38</v>
      </c>
      <c r="T4" s="458"/>
      <c r="U4" s="458" t="s">
        <v>57</v>
      </c>
      <c r="V4" s="458" t="s">
        <v>53</v>
      </c>
      <c r="W4" s="434" t="s">
        <v>8</v>
      </c>
      <c r="X4" s="448" t="s">
        <v>40</v>
      </c>
      <c r="Y4" s="869" t="s">
        <v>41</v>
      </c>
      <c r="Z4" s="911" t="s">
        <v>23</v>
      </c>
      <c r="AA4" s="912"/>
      <c r="AB4" s="448" t="s">
        <v>44</v>
      </c>
      <c r="AC4" s="448" t="s">
        <v>45</v>
      </c>
      <c r="AD4" s="448" t="s">
        <v>46</v>
      </c>
      <c r="AE4" s="448"/>
      <c r="AF4" s="459" t="s">
        <v>44</v>
      </c>
      <c r="AG4" s="494" t="s">
        <v>51</v>
      </c>
      <c r="AH4" s="484" t="s">
        <v>52</v>
      </c>
    </row>
    <row r="5" spans="1:38" ht="12" customHeight="1" thickBot="1">
      <c r="A5" s="460" t="s">
        <v>47</v>
      </c>
      <c r="B5" s="451"/>
      <c r="C5" s="451" t="s">
        <v>24</v>
      </c>
      <c r="D5" s="449" t="s">
        <v>1239</v>
      </c>
      <c r="E5" s="450" t="s">
        <v>1240</v>
      </c>
      <c r="F5" s="450"/>
      <c r="G5" s="450"/>
      <c r="H5" s="915"/>
      <c r="I5" s="905"/>
      <c r="J5" s="346" t="s">
        <v>26</v>
      </c>
      <c r="K5" s="348" t="s">
        <v>26</v>
      </c>
      <c r="L5" s="349" t="s">
        <v>1237</v>
      </c>
      <c r="M5" s="432"/>
      <c r="N5" s="461"/>
      <c r="O5" s="547" t="s">
        <v>30</v>
      </c>
      <c r="P5" s="490" t="s">
        <v>31</v>
      </c>
      <c r="Q5" s="490" t="s">
        <v>32</v>
      </c>
      <c r="R5" s="462" t="s">
        <v>33</v>
      </c>
      <c r="S5" s="463" t="s">
        <v>48</v>
      </c>
      <c r="T5" s="463" t="s">
        <v>80</v>
      </c>
      <c r="U5" s="463" t="s">
        <v>58</v>
      </c>
      <c r="V5" s="463" t="s">
        <v>54</v>
      </c>
      <c r="W5" s="463"/>
      <c r="X5" s="392"/>
      <c r="Y5" s="870" t="s">
        <v>34</v>
      </c>
      <c r="Z5" s="493" t="s">
        <v>42</v>
      </c>
      <c r="AA5" s="493" t="s">
        <v>43</v>
      </c>
      <c r="AB5" s="350" t="s">
        <v>49</v>
      </c>
      <c r="AC5" s="451"/>
      <c r="AD5" s="451"/>
      <c r="AE5" s="452"/>
      <c r="AF5" s="464"/>
      <c r="AG5" s="492"/>
      <c r="AH5" s="394"/>
      <c r="AI5" s="483" t="s">
        <v>50</v>
      </c>
      <c r="AJ5" s="475" t="s">
        <v>0</v>
      </c>
      <c r="AK5" s="476" t="s">
        <v>38</v>
      </c>
      <c r="AL5" s="903" t="s">
        <v>1259</v>
      </c>
    </row>
    <row r="6" spans="1:38" ht="20.100000000000001" hidden="1" customHeight="1" thickTop="1">
      <c r="A6" s="446"/>
      <c r="B6" s="453"/>
      <c r="C6" s="351"/>
      <c r="D6" s="351"/>
      <c r="E6" s="351"/>
      <c r="F6" s="351"/>
      <c r="G6" s="351"/>
      <c r="H6" s="484"/>
      <c r="I6" s="351"/>
      <c r="J6" s="351"/>
      <c r="K6" s="351"/>
      <c r="L6" s="352"/>
      <c r="M6" s="484"/>
      <c r="N6" s="351"/>
      <c r="O6" s="351"/>
      <c r="P6" s="351"/>
      <c r="Q6" s="351"/>
      <c r="R6" s="454"/>
      <c r="S6" s="353"/>
      <c r="T6" s="353"/>
      <c r="U6" s="353"/>
      <c r="V6" s="353"/>
      <c r="W6" s="353"/>
      <c r="X6" s="351"/>
      <c r="Y6" s="484"/>
      <c r="Z6" s="351"/>
      <c r="AA6" s="351"/>
      <c r="AB6" s="354">
        <f>S6/80</f>
        <v>0</v>
      </c>
      <c r="AC6" s="355">
        <f>AB6+AC5</f>
        <v>0</v>
      </c>
      <c r="AD6" s="356">
        <f>(7+(AC6/60))</f>
        <v>7</v>
      </c>
      <c r="AE6" s="357">
        <f>FLOOR(AD6,1)</f>
        <v>7</v>
      </c>
      <c r="AF6" s="358">
        <f>(AE6+((AD6-AE6)*60*0.01))</f>
        <v>7</v>
      </c>
      <c r="AG6" s="492"/>
      <c r="AH6" s="394"/>
      <c r="AK6" s="476"/>
      <c r="AL6" s="904"/>
    </row>
    <row r="7" spans="1:38" s="404" customFormat="1" ht="21.75" customHeight="1" thickTop="1">
      <c r="A7" s="359"/>
      <c r="B7" s="359"/>
      <c r="C7" s="360"/>
      <c r="D7" s="491"/>
      <c r="E7" s="359"/>
      <c r="F7" s="359"/>
      <c r="G7" s="359"/>
      <c r="H7" s="362"/>
      <c r="I7" s="361"/>
      <c r="J7" s="359"/>
      <c r="K7" s="360"/>
      <c r="L7" s="361" t="s">
        <v>1</v>
      </c>
      <c r="M7" s="362"/>
      <c r="N7" s="491"/>
      <c r="O7" s="546"/>
      <c r="P7" s="491"/>
      <c r="Q7" s="491"/>
      <c r="R7" s="360"/>
      <c r="S7" s="359"/>
      <c r="T7" s="359"/>
      <c r="U7" s="359"/>
      <c r="V7" s="359"/>
      <c r="W7" s="359"/>
      <c r="X7" s="359"/>
      <c r="Y7" s="362"/>
      <c r="Z7" s="491"/>
      <c r="AA7" s="363"/>
      <c r="AB7" s="354">
        <f>S7/AI7+AJ7</f>
        <v>30</v>
      </c>
      <c r="AC7" s="354">
        <f>AB7+AC6</f>
        <v>30</v>
      </c>
      <c r="AD7" s="364">
        <f>(8+(AC7/60))</f>
        <v>8.5</v>
      </c>
      <c r="AE7" s="365">
        <f>FLOOR(AD7,1)</f>
        <v>8</v>
      </c>
      <c r="AF7" s="364">
        <f>(AE7+((AD7-AE7)*60*0.01))</f>
        <v>8.3000000000000007</v>
      </c>
      <c r="AG7" s="379"/>
      <c r="AH7" s="395"/>
      <c r="AI7" s="485">
        <v>50</v>
      </c>
      <c r="AJ7" s="486">
        <v>30</v>
      </c>
      <c r="AK7" s="476" t="s">
        <v>1390</v>
      </c>
      <c r="AL7" s="905"/>
    </row>
    <row r="8" spans="1:38" s="588" customFormat="1" ht="20.100000000000001" customHeight="1">
      <c r="A8" s="572" t="s">
        <v>1418</v>
      </c>
      <c r="B8" s="573">
        <v>43549</v>
      </c>
      <c r="C8" s="574" t="str">
        <f>"*"&amp;D8&amp;"*"</f>
        <v>*PDE1812-0035*</v>
      </c>
      <c r="D8" s="575" t="s">
        <v>1614</v>
      </c>
      <c r="E8" s="572" t="s">
        <v>1596</v>
      </c>
      <c r="F8" s="572"/>
      <c r="G8" s="576" t="s">
        <v>1615</v>
      </c>
      <c r="H8" s="578" t="s">
        <v>1598</v>
      </c>
      <c r="I8" s="577" t="s">
        <v>1616</v>
      </c>
      <c r="J8" s="572">
        <v>6</v>
      </c>
      <c r="K8" s="573">
        <v>22731</v>
      </c>
      <c r="L8" s="577" t="s">
        <v>1594</v>
      </c>
      <c r="M8" s="578"/>
      <c r="N8" s="575"/>
      <c r="O8" s="573"/>
      <c r="P8" s="573"/>
      <c r="Q8" s="573"/>
      <c r="R8" s="573">
        <v>43550</v>
      </c>
      <c r="S8" s="572">
        <v>50</v>
      </c>
      <c r="T8" s="572"/>
      <c r="U8" s="572"/>
      <c r="V8" s="579" t="s">
        <v>1612</v>
      </c>
      <c r="W8" s="580"/>
      <c r="X8" s="581" t="s">
        <v>1503</v>
      </c>
      <c r="Y8" s="578" t="s">
        <v>1613</v>
      </c>
      <c r="Z8" s="575">
        <v>243</v>
      </c>
      <c r="AA8" s="582">
        <v>563</v>
      </c>
      <c r="AB8" s="583">
        <f>S8/AI8+AJ8</f>
        <v>16</v>
      </c>
      <c r="AC8" s="583" t="e">
        <f>AB8+#REF!</f>
        <v>#REF!</v>
      </c>
      <c r="AD8" s="584" t="e">
        <f>(8+(AC8/60))</f>
        <v>#REF!</v>
      </c>
      <c r="AE8" s="585" t="e">
        <f>FLOOR(AD8,1)</f>
        <v>#REF!</v>
      </c>
      <c r="AF8" s="584" t="e">
        <f>(AE8+((AD8-AE8)*60*0.01))</f>
        <v>#REF!</v>
      </c>
      <c r="AG8" s="586"/>
      <c r="AH8" s="872" t="s">
        <v>1500</v>
      </c>
      <c r="AI8" s="587">
        <v>50</v>
      </c>
      <c r="AJ8" s="587">
        <v>15</v>
      </c>
      <c r="AK8" s="587">
        <v>0</v>
      </c>
      <c r="AL8" s="587">
        <v>0</v>
      </c>
    </row>
    <row r="9" spans="1:38" s="588" customFormat="1" ht="20.100000000000001" customHeight="1">
      <c r="A9" s="572" t="s">
        <v>1418</v>
      </c>
      <c r="B9" s="573">
        <v>43549</v>
      </c>
      <c r="C9" s="574" t="str">
        <f>"*"&amp;D9&amp;"*"</f>
        <v>*PDE1812-0037*</v>
      </c>
      <c r="D9" s="575" t="s">
        <v>1617</v>
      </c>
      <c r="E9" s="572" t="s">
        <v>1596</v>
      </c>
      <c r="F9" s="572"/>
      <c r="G9" s="576" t="s">
        <v>1618</v>
      </c>
      <c r="H9" s="578" t="s">
        <v>1598</v>
      </c>
      <c r="I9" s="577" t="s">
        <v>1619</v>
      </c>
      <c r="J9" s="572">
        <v>6</v>
      </c>
      <c r="K9" s="573">
        <v>22731</v>
      </c>
      <c r="L9" s="577" t="s">
        <v>1594</v>
      </c>
      <c r="M9" s="578"/>
      <c r="N9" s="575"/>
      <c r="O9" s="573"/>
      <c r="P9" s="573"/>
      <c r="Q9" s="573"/>
      <c r="R9" s="573">
        <v>43550</v>
      </c>
      <c r="S9" s="572">
        <v>105</v>
      </c>
      <c r="T9" s="572"/>
      <c r="U9" s="572"/>
      <c r="V9" s="579" t="s">
        <v>1620</v>
      </c>
      <c r="W9" s="580"/>
      <c r="X9" s="581" t="s">
        <v>1503</v>
      </c>
      <c r="Y9" s="578" t="s">
        <v>1613</v>
      </c>
      <c r="Z9" s="575">
        <v>320</v>
      </c>
      <c r="AA9" s="582">
        <v>869</v>
      </c>
      <c r="AB9" s="583">
        <f>S9/AI9+AJ9</f>
        <v>17.100000000000001</v>
      </c>
      <c r="AC9" s="583" t="e">
        <f>AB9+AC8</f>
        <v>#REF!</v>
      </c>
      <c r="AD9" s="584" t="e">
        <f>(8+(AC9/60))</f>
        <v>#REF!</v>
      </c>
      <c r="AE9" s="585" t="e">
        <f>FLOOR(AD9,1)</f>
        <v>#REF!</v>
      </c>
      <c r="AF9" s="584" t="e">
        <f>(AE9+((AD9-AE9)*60*0.01))</f>
        <v>#REF!</v>
      </c>
      <c r="AG9" s="586"/>
      <c r="AH9" s="872" t="s">
        <v>1500</v>
      </c>
      <c r="AI9" s="587">
        <v>50</v>
      </c>
      <c r="AJ9" s="587">
        <v>15</v>
      </c>
      <c r="AK9" s="587">
        <v>0</v>
      </c>
      <c r="AL9" s="587">
        <v>0</v>
      </c>
    </row>
    <row r="10" spans="1:38" s="507" customFormat="1" ht="20.100000000000001" customHeight="1">
      <c r="A10" s="572" t="s">
        <v>1418</v>
      </c>
      <c r="B10" s="573">
        <v>43549</v>
      </c>
      <c r="C10" s="574" t="str">
        <f>"*"&amp;D10&amp;"*"</f>
        <v>*PDE1812-0040*</v>
      </c>
      <c r="D10" s="575" t="s">
        <v>1609</v>
      </c>
      <c r="E10" s="572" t="s">
        <v>1596</v>
      </c>
      <c r="F10" s="572"/>
      <c r="G10" s="576" t="s">
        <v>1610</v>
      </c>
      <c r="H10" s="578" t="s">
        <v>1598</v>
      </c>
      <c r="I10" s="577" t="s">
        <v>1611</v>
      </c>
      <c r="J10" s="572">
        <v>6</v>
      </c>
      <c r="K10" s="573">
        <v>22731</v>
      </c>
      <c r="L10" s="577" t="s">
        <v>1594</v>
      </c>
      <c r="M10" s="578"/>
      <c r="N10" s="575"/>
      <c r="O10" s="573"/>
      <c r="P10" s="573"/>
      <c r="Q10" s="573"/>
      <c r="R10" s="573">
        <v>43550</v>
      </c>
      <c r="S10" s="572">
        <v>50</v>
      </c>
      <c r="T10" s="572"/>
      <c r="U10" s="572"/>
      <c r="V10" s="579" t="s">
        <v>1612</v>
      </c>
      <c r="W10" s="580"/>
      <c r="X10" s="581" t="s">
        <v>1503</v>
      </c>
      <c r="Y10" s="578" t="s">
        <v>1613</v>
      </c>
      <c r="Z10" s="575">
        <v>243</v>
      </c>
      <c r="AA10" s="582">
        <v>563</v>
      </c>
      <c r="AB10" s="583">
        <f>S10/AI10+AJ10</f>
        <v>16</v>
      </c>
      <c r="AC10" s="583" t="e">
        <f>AB10+AC9</f>
        <v>#REF!</v>
      </c>
      <c r="AD10" s="584" t="e">
        <f>(8+(AC10/60))</f>
        <v>#REF!</v>
      </c>
      <c r="AE10" s="585" t="e">
        <f>FLOOR(AD10,1)</f>
        <v>#REF!</v>
      </c>
      <c r="AF10" s="584" t="e">
        <f>(AE10+((AD10-AE10)*60*0.01))</f>
        <v>#REF!</v>
      </c>
      <c r="AG10" s="586"/>
      <c r="AH10" s="872" t="s">
        <v>1500</v>
      </c>
      <c r="AI10" s="587">
        <v>50</v>
      </c>
      <c r="AJ10" s="587">
        <v>15</v>
      </c>
      <c r="AK10" s="587">
        <v>0</v>
      </c>
      <c r="AL10" s="587">
        <v>0</v>
      </c>
    </row>
    <row r="11" spans="1:38" s="507" customFormat="1" ht="20.100000000000001" customHeight="1">
      <c r="A11" s="572" t="s">
        <v>1418</v>
      </c>
      <c r="B11" s="573">
        <v>43549</v>
      </c>
      <c r="C11" s="574" t="str">
        <f>"*"&amp;D11&amp;"*"</f>
        <v>*PDE1812-0036*</v>
      </c>
      <c r="D11" s="575" t="s">
        <v>1595</v>
      </c>
      <c r="E11" s="572" t="s">
        <v>1596</v>
      </c>
      <c r="F11" s="572"/>
      <c r="G11" s="576" t="s">
        <v>1597</v>
      </c>
      <c r="H11" s="578" t="s">
        <v>1598</v>
      </c>
      <c r="I11" s="577" t="s">
        <v>1599</v>
      </c>
      <c r="J11" s="572">
        <v>100</v>
      </c>
      <c r="K11" s="573">
        <v>22731</v>
      </c>
      <c r="L11" s="577" t="s">
        <v>1247</v>
      </c>
      <c r="M11" s="578"/>
      <c r="N11" s="575"/>
      <c r="O11" s="573"/>
      <c r="P11" s="573"/>
      <c r="Q11" s="573"/>
      <c r="R11" s="573">
        <v>43550</v>
      </c>
      <c r="S11" s="572">
        <v>8</v>
      </c>
      <c r="T11" s="572"/>
      <c r="U11" s="572" t="s">
        <v>1621</v>
      </c>
      <c r="V11" s="579" t="s">
        <v>1600</v>
      </c>
      <c r="W11" s="580"/>
      <c r="X11" s="581" t="s">
        <v>1503</v>
      </c>
      <c r="Y11" s="578" t="s">
        <v>1591</v>
      </c>
      <c r="Z11" s="575">
        <v>98</v>
      </c>
      <c r="AA11" s="582">
        <v>150</v>
      </c>
      <c r="AB11" s="583">
        <f>S11/AI11+AJ11</f>
        <v>15.16</v>
      </c>
      <c r="AC11" s="583" t="e">
        <f>AB11+AC10</f>
        <v>#REF!</v>
      </c>
      <c r="AD11" s="584" t="e">
        <f>(8+(AC11/60))</f>
        <v>#REF!</v>
      </c>
      <c r="AE11" s="585" t="e">
        <f>FLOOR(AD11,1)</f>
        <v>#REF!</v>
      </c>
      <c r="AF11" s="584" t="e">
        <f>(AE11+((AD11-AE11)*60*0.01))</f>
        <v>#REF!</v>
      </c>
      <c r="AG11" s="586" t="s">
        <v>1389</v>
      </c>
      <c r="AH11" s="872" t="s">
        <v>1500</v>
      </c>
      <c r="AI11" s="587">
        <v>50</v>
      </c>
      <c r="AJ11" s="587">
        <v>15</v>
      </c>
      <c r="AK11" s="587">
        <v>0</v>
      </c>
      <c r="AL11" s="587">
        <v>0</v>
      </c>
    </row>
    <row r="12" spans="1:38" s="507" customFormat="1" ht="20.100000000000001" customHeight="1">
      <c r="A12" s="572" t="s">
        <v>1418</v>
      </c>
      <c r="B12" s="573">
        <v>43549</v>
      </c>
      <c r="C12" s="574" t="str">
        <f>"*"&amp;D12&amp;"*"</f>
        <v>*PDE1812-0038*</v>
      </c>
      <c r="D12" s="575" t="s">
        <v>1601</v>
      </c>
      <c r="E12" s="572" t="s">
        <v>1596</v>
      </c>
      <c r="F12" s="572"/>
      <c r="G12" s="576" t="s">
        <v>1602</v>
      </c>
      <c r="H12" s="578" t="s">
        <v>1598</v>
      </c>
      <c r="I12" s="577" t="s">
        <v>1603</v>
      </c>
      <c r="J12" s="572">
        <v>300</v>
      </c>
      <c r="K12" s="573">
        <v>22731</v>
      </c>
      <c r="L12" s="577" t="s">
        <v>1247</v>
      </c>
      <c r="M12" s="578"/>
      <c r="N12" s="575"/>
      <c r="O12" s="573"/>
      <c r="P12" s="573"/>
      <c r="Q12" s="573"/>
      <c r="R12" s="573">
        <v>43550</v>
      </c>
      <c r="S12" s="572">
        <v>50</v>
      </c>
      <c r="T12" s="572"/>
      <c r="U12" s="572" t="s">
        <v>1622</v>
      </c>
      <c r="V12" s="579" t="s">
        <v>1604</v>
      </c>
      <c r="W12" s="580"/>
      <c r="X12" s="581" t="s">
        <v>1503</v>
      </c>
      <c r="Y12" s="578" t="s">
        <v>1591</v>
      </c>
      <c r="Z12" s="575">
        <v>156</v>
      </c>
      <c r="AA12" s="582">
        <v>197</v>
      </c>
      <c r="AB12" s="583">
        <f>S12/AI12+AJ12</f>
        <v>16</v>
      </c>
      <c r="AC12" s="583" t="e">
        <f>AB12+AC11</f>
        <v>#REF!</v>
      </c>
      <c r="AD12" s="584" t="e">
        <f>(8+(AC12/60))</f>
        <v>#REF!</v>
      </c>
      <c r="AE12" s="585" t="e">
        <f>FLOOR(AD12,1)</f>
        <v>#REF!</v>
      </c>
      <c r="AF12" s="584" t="e">
        <f>(AE12+((AD12-AE12)*60*0.01))</f>
        <v>#REF!</v>
      </c>
      <c r="AG12" s="586" t="s">
        <v>1389</v>
      </c>
      <c r="AH12" s="872" t="s">
        <v>1500</v>
      </c>
      <c r="AI12" s="587">
        <v>50</v>
      </c>
      <c r="AJ12" s="587">
        <v>15</v>
      </c>
      <c r="AK12" s="587">
        <v>0</v>
      </c>
      <c r="AL12" s="587">
        <v>0</v>
      </c>
    </row>
    <row r="13" spans="1:38" s="507" customFormat="1" ht="20.100000000000001" customHeight="1">
      <c r="A13" s="572" t="s">
        <v>1418</v>
      </c>
      <c r="B13" s="573">
        <v>43549</v>
      </c>
      <c r="C13" s="574" t="str">
        <f>"*"&amp;D13&amp;"*"</f>
        <v>*PDE1812-0039*</v>
      </c>
      <c r="D13" s="575" t="s">
        <v>1605</v>
      </c>
      <c r="E13" s="572" t="s">
        <v>1596</v>
      </c>
      <c r="F13" s="572"/>
      <c r="G13" s="576" t="s">
        <v>1606</v>
      </c>
      <c r="H13" s="578" t="s">
        <v>1598</v>
      </c>
      <c r="I13" s="577" t="s">
        <v>1607</v>
      </c>
      <c r="J13" s="572">
        <v>200</v>
      </c>
      <c r="K13" s="573">
        <v>22731</v>
      </c>
      <c r="L13" s="577" t="s">
        <v>1247</v>
      </c>
      <c r="M13" s="578"/>
      <c r="N13" s="575"/>
      <c r="O13" s="573"/>
      <c r="P13" s="573"/>
      <c r="Q13" s="573"/>
      <c r="R13" s="573">
        <v>43550</v>
      </c>
      <c r="S13" s="572">
        <v>50</v>
      </c>
      <c r="T13" s="572"/>
      <c r="U13" s="572" t="s">
        <v>1623</v>
      </c>
      <c r="V13" s="579" t="s">
        <v>1608</v>
      </c>
      <c r="W13" s="580"/>
      <c r="X13" s="581" t="s">
        <v>1503</v>
      </c>
      <c r="Y13" s="578" t="s">
        <v>1591</v>
      </c>
      <c r="Z13" s="575">
        <v>156</v>
      </c>
      <c r="AA13" s="582">
        <v>255</v>
      </c>
      <c r="AB13" s="583">
        <f>S13/AI13+AJ13</f>
        <v>16</v>
      </c>
      <c r="AC13" s="583" t="e">
        <f>AB13+AC12</f>
        <v>#REF!</v>
      </c>
      <c r="AD13" s="584" t="e">
        <f>(8+(AC13/60))</f>
        <v>#REF!</v>
      </c>
      <c r="AE13" s="585" t="e">
        <f>FLOOR(AD13,1)</f>
        <v>#REF!</v>
      </c>
      <c r="AF13" s="584" t="e">
        <f>(AE13+((AD13-AE13)*60*0.01))</f>
        <v>#REF!</v>
      </c>
      <c r="AG13" s="586" t="s">
        <v>1389</v>
      </c>
      <c r="AH13" s="872" t="s">
        <v>1500</v>
      </c>
      <c r="AI13" s="587">
        <v>50</v>
      </c>
      <c r="AJ13" s="587">
        <v>15</v>
      </c>
      <c r="AK13" s="587">
        <v>0</v>
      </c>
      <c r="AL13" s="587">
        <v>0</v>
      </c>
    </row>
    <row r="14" spans="1:38" s="343" customFormat="1" ht="20.100000000000001" customHeight="1">
      <c r="A14" s="288" t="s">
        <v>66</v>
      </c>
      <c r="B14" s="304">
        <v>43454</v>
      </c>
      <c r="C14" s="340" t="str">
        <f>"*"&amp;D14&amp;"*"</f>
        <v>*PDW1812-0137*</v>
      </c>
      <c r="D14" s="290" t="s">
        <v>1540</v>
      </c>
      <c r="E14" s="288" t="s">
        <v>1531</v>
      </c>
      <c r="F14" s="288"/>
      <c r="G14" s="291" t="s">
        <v>1499</v>
      </c>
      <c r="H14" s="294" t="s">
        <v>1248</v>
      </c>
      <c r="I14" s="292" t="s">
        <v>1498</v>
      </c>
      <c r="J14" s="288">
        <v>19</v>
      </c>
      <c r="K14" s="289">
        <v>22636</v>
      </c>
      <c r="L14" s="292" t="s">
        <v>1392</v>
      </c>
      <c r="M14" s="294" t="s">
        <v>1172</v>
      </c>
      <c r="N14" s="290" t="s">
        <v>1167</v>
      </c>
      <c r="O14" s="304" t="s">
        <v>1181</v>
      </c>
      <c r="P14" s="304"/>
      <c r="Q14" s="304"/>
      <c r="R14" s="304">
        <v>43456</v>
      </c>
      <c r="S14" s="305">
        <v>30</v>
      </c>
      <c r="T14" s="305"/>
      <c r="U14" s="288" t="s">
        <v>1539</v>
      </c>
      <c r="V14" s="502" t="s">
        <v>1542</v>
      </c>
      <c r="W14" s="293"/>
      <c r="X14" s="502" t="s">
        <v>1496</v>
      </c>
      <c r="Y14" s="497" t="s">
        <v>120</v>
      </c>
      <c r="Z14" s="290">
        <v>844</v>
      </c>
      <c r="AA14" s="295">
        <v>2220</v>
      </c>
      <c r="AB14" s="354">
        <f>S14/AI14+AJ14</f>
        <v>15.6</v>
      </c>
      <c r="AC14" s="354">
        <f>AB14+AC7</f>
        <v>45.6</v>
      </c>
      <c r="AD14" s="364">
        <f>(8+(AC14/60))</f>
        <v>8.76</v>
      </c>
      <c r="AE14" s="365">
        <f>FLOOR(AD14,1)</f>
        <v>8</v>
      </c>
      <c r="AF14" s="364">
        <f>(AE14+((AD14-AE14)*60*0.01))</f>
        <v>8.4559999999999995</v>
      </c>
      <c r="AG14" s="297" t="s">
        <v>1391</v>
      </c>
      <c r="AH14" s="873" t="s">
        <v>65</v>
      </c>
      <c r="AI14" s="341">
        <v>50</v>
      </c>
      <c r="AJ14" s="341">
        <v>15</v>
      </c>
      <c r="AK14" s="341">
        <v>10</v>
      </c>
      <c r="AL14" s="341" t="s">
        <v>1523</v>
      </c>
    </row>
    <row r="15" spans="1:38" s="344" customFormat="1" ht="20.100000000000001" customHeight="1">
      <c r="A15" s="306"/>
      <c r="B15" s="334">
        <v>43438</v>
      </c>
      <c r="C15" s="339" t="str">
        <f>"*"&amp;D15&amp;"*"</f>
        <v>*PDR1812-0585*</v>
      </c>
      <c r="D15" s="315" t="s">
        <v>1524</v>
      </c>
      <c r="E15" s="306" t="s">
        <v>1525</v>
      </c>
      <c r="F15" s="306"/>
      <c r="G15" s="331" t="s">
        <v>1526</v>
      </c>
      <c r="H15" s="336" t="s">
        <v>1527</v>
      </c>
      <c r="I15" s="332" t="s">
        <v>1528</v>
      </c>
      <c r="J15" s="306">
        <v>1040</v>
      </c>
      <c r="K15" s="333">
        <v>22635</v>
      </c>
      <c r="L15" s="332" t="s">
        <v>1258</v>
      </c>
      <c r="M15" s="336" t="s">
        <v>1529</v>
      </c>
      <c r="N15" s="315" t="s">
        <v>1538</v>
      </c>
      <c r="O15" s="315" t="s">
        <v>1181</v>
      </c>
      <c r="P15" s="334"/>
      <c r="Q15" s="334"/>
      <c r="R15" s="334">
        <v>43451</v>
      </c>
      <c r="S15" s="256">
        <v>1045</v>
      </c>
      <c r="T15" s="256"/>
      <c r="U15" s="306"/>
      <c r="V15" s="306"/>
      <c r="W15" s="335"/>
      <c r="X15" s="504" t="s">
        <v>1497</v>
      </c>
      <c r="Y15" s="336" t="s">
        <v>1530</v>
      </c>
      <c r="Z15" s="315">
        <v>440</v>
      </c>
      <c r="AA15" s="337">
        <v>1655</v>
      </c>
      <c r="AB15" s="354">
        <f>S15/AI15+AJ15</f>
        <v>49.857142857142861</v>
      </c>
      <c r="AC15" s="354">
        <f>AB15+AC14</f>
        <v>95.457142857142856</v>
      </c>
      <c r="AD15" s="364">
        <f>(8+(AC15/60))</f>
        <v>9.5909523809523805</v>
      </c>
      <c r="AE15" s="365">
        <f>FLOOR(AD15,1)</f>
        <v>9</v>
      </c>
      <c r="AF15" s="364">
        <f>(AE15+((AD15-AE15)*60*0.01))</f>
        <v>9.354571428571429</v>
      </c>
      <c r="AG15" s="338" t="s">
        <v>1243</v>
      </c>
      <c r="AH15" s="874" t="s">
        <v>2</v>
      </c>
      <c r="AI15" s="342">
        <v>35</v>
      </c>
      <c r="AJ15" s="342">
        <v>20</v>
      </c>
      <c r="AK15" s="342">
        <v>20</v>
      </c>
      <c r="AL15" s="342">
        <v>0</v>
      </c>
    </row>
    <row r="16" spans="1:38" s="344" customFormat="1" ht="20.100000000000001" customHeight="1">
      <c r="A16" s="306"/>
      <c r="B16" s="334">
        <v>43418</v>
      </c>
      <c r="C16" s="339" t="str">
        <f>"*"&amp;D16&amp;"*"</f>
        <v>*PDR1812-0164*</v>
      </c>
      <c r="D16" s="315" t="s">
        <v>1505</v>
      </c>
      <c r="E16" s="306" t="s">
        <v>1506</v>
      </c>
      <c r="F16" s="306"/>
      <c r="G16" s="331" t="s">
        <v>1507</v>
      </c>
      <c r="H16" s="336" t="s">
        <v>1422</v>
      </c>
      <c r="I16" s="332" t="s">
        <v>1508</v>
      </c>
      <c r="J16" s="306">
        <v>1000</v>
      </c>
      <c r="K16" s="333">
        <v>22636</v>
      </c>
      <c r="L16" s="332" t="s">
        <v>1258</v>
      </c>
      <c r="M16" s="336" t="s">
        <v>1509</v>
      </c>
      <c r="N16" s="315" t="s">
        <v>1538</v>
      </c>
      <c r="O16" s="315" t="s">
        <v>1181</v>
      </c>
      <c r="P16" s="332"/>
      <c r="Q16" s="332"/>
      <c r="R16" s="334">
        <v>43451</v>
      </c>
      <c r="S16" s="256">
        <v>1005</v>
      </c>
      <c r="T16" s="256"/>
      <c r="U16" s="306"/>
      <c r="V16" s="306"/>
      <c r="W16" s="335"/>
      <c r="X16" s="306" t="s">
        <v>1497</v>
      </c>
      <c r="Y16" s="336" t="s">
        <v>1510</v>
      </c>
      <c r="Z16" s="315">
        <v>498</v>
      </c>
      <c r="AA16" s="337">
        <v>1279</v>
      </c>
      <c r="AB16" s="354">
        <f>S16/AI16+AJ16</f>
        <v>48.714285714285715</v>
      </c>
      <c r="AC16" s="354">
        <f>AB16+AC15</f>
        <v>144.17142857142858</v>
      </c>
      <c r="AD16" s="364">
        <f>(8+(AC16/60))</f>
        <v>10.402857142857144</v>
      </c>
      <c r="AE16" s="365">
        <f>FLOOR(AD16,1)</f>
        <v>10</v>
      </c>
      <c r="AF16" s="364">
        <f>(AE16+((AD16-AE16)*60*0.01))</f>
        <v>10.241714285714286</v>
      </c>
      <c r="AG16" s="338" t="s">
        <v>1243</v>
      </c>
      <c r="AH16" s="874" t="s">
        <v>2</v>
      </c>
      <c r="AI16" s="342">
        <v>35</v>
      </c>
      <c r="AJ16" s="342">
        <v>20</v>
      </c>
      <c r="AK16" s="342">
        <v>20</v>
      </c>
      <c r="AL16" s="342">
        <v>0</v>
      </c>
    </row>
    <row r="17" spans="1:270" s="469" customFormat="1" ht="20.100000000000001" customHeight="1">
      <c r="A17" s="366" t="s">
        <v>1418</v>
      </c>
      <c r="B17" s="370">
        <v>43374</v>
      </c>
      <c r="C17" s="372" t="str">
        <f>"*"&amp;D17&amp;"*"</f>
        <v>*PDR1809-0694*</v>
      </c>
      <c r="D17" s="490" t="s">
        <v>1454</v>
      </c>
      <c r="E17" s="373" t="s">
        <v>1455</v>
      </c>
      <c r="F17" s="373"/>
      <c r="G17" s="490" t="s">
        <v>1433</v>
      </c>
      <c r="H17" s="377" t="s">
        <v>1423</v>
      </c>
      <c r="I17" s="368" t="s">
        <v>1432</v>
      </c>
      <c r="J17" s="373">
        <v>5</v>
      </c>
      <c r="K17" s="372">
        <v>43354</v>
      </c>
      <c r="L17" s="368" t="s">
        <v>1438</v>
      </c>
      <c r="M17" s="377">
        <v>0</v>
      </c>
      <c r="N17" s="490"/>
      <c r="O17" s="547" t="s">
        <v>1181</v>
      </c>
      <c r="P17" s="490"/>
      <c r="Q17" s="490"/>
      <c r="R17" s="372">
        <v>43353</v>
      </c>
      <c r="S17" s="373">
        <v>10</v>
      </c>
      <c r="T17" s="373"/>
      <c r="U17" s="366"/>
      <c r="V17" s="366"/>
      <c r="W17" s="374"/>
      <c r="X17" s="366" t="s">
        <v>35</v>
      </c>
      <c r="Y17" s="371" t="s">
        <v>1488</v>
      </c>
      <c r="Z17" s="367">
        <v>407</v>
      </c>
      <c r="AA17" s="375">
        <v>1505</v>
      </c>
      <c r="AB17" s="354">
        <f>S17/AI17+AJ17</f>
        <v>15.2</v>
      </c>
      <c r="AC17" s="354">
        <f>AB17+AC16</f>
        <v>159.37142857142857</v>
      </c>
      <c r="AD17" s="364">
        <f>(8+(AC17/60))</f>
        <v>10.656190476190476</v>
      </c>
      <c r="AE17" s="365">
        <f>FLOOR(AD17,1)</f>
        <v>10</v>
      </c>
      <c r="AF17" s="364">
        <f>(AE17+((AD17-AE17)*60*0.01))</f>
        <v>10.393714285714285</v>
      </c>
      <c r="AG17" s="376" t="s">
        <v>1391</v>
      </c>
      <c r="AH17" s="875" t="s">
        <v>65</v>
      </c>
      <c r="AI17" s="406">
        <v>50</v>
      </c>
      <c r="AJ17" s="406">
        <v>15</v>
      </c>
      <c r="AK17" s="406">
        <v>20</v>
      </c>
      <c r="AL17" s="400">
        <v>0</v>
      </c>
    </row>
    <row r="18" spans="1:270" s="300" customFormat="1" ht="20.100000000000001" customHeight="1">
      <c r="A18" s="288"/>
      <c r="B18" s="496" t="s">
        <v>1495</v>
      </c>
      <c r="C18" s="495" t="str">
        <f>"*"&amp;D18&amp;"*"</f>
        <v>*PDR1810-0286*</v>
      </c>
      <c r="D18" s="290" t="s">
        <v>1468</v>
      </c>
      <c r="E18" s="288" t="s">
        <v>1467</v>
      </c>
      <c r="F18" s="288"/>
      <c r="G18" s="288" t="s">
        <v>1419</v>
      </c>
      <c r="H18" s="294" t="s">
        <v>1241</v>
      </c>
      <c r="I18" s="292" t="s">
        <v>1420</v>
      </c>
      <c r="J18" s="288">
        <v>800</v>
      </c>
      <c r="K18" s="289">
        <v>43381</v>
      </c>
      <c r="L18" s="292" t="s">
        <v>1258</v>
      </c>
      <c r="M18" s="294" t="s">
        <v>1421</v>
      </c>
      <c r="N18" s="292">
        <v>0</v>
      </c>
      <c r="O18" s="290"/>
      <c r="P18" s="292"/>
      <c r="Q18" s="292"/>
      <c r="R18" s="289"/>
      <c r="S18" s="288"/>
      <c r="T18" s="288"/>
      <c r="U18" s="288"/>
      <c r="V18" s="288"/>
      <c r="W18" s="293"/>
      <c r="X18" s="288" t="s">
        <v>11</v>
      </c>
      <c r="Y18" s="294" t="s">
        <v>1246</v>
      </c>
      <c r="Z18" s="290">
        <v>346</v>
      </c>
      <c r="AA18" s="295">
        <v>1399</v>
      </c>
      <c r="AB18" s="296"/>
      <c r="AC18" s="296"/>
      <c r="AD18" s="297"/>
      <c r="AE18" s="298"/>
      <c r="AF18" s="297"/>
      <c r="AG18" s="297" t="s">
        <v>1391</v>
      </c>
      <c r="AH18" s="876" t="s">
        <v>1443</v>
      </c>
      <c r="AI18" s="299"/>
      <c r="AJ18" s="299"/>
      <c r="AK18" s="299">
        <v>20</v>
      </c>
      <c r="AL18" s="299">
        <v>0</v>
      </c>
    </row>
    <row r="19" spans="1:270" s="300" customFormat="1" ht="20.100000000000001" customHeight="1">
      <c r="A19" s="288">
        <v>60</v>
      </c>
      <c r="B19" s="304">
        <v>43419</v>
      </c>
      <c r="C19" s="340" t="str">
        <f>"*"&amp;D19&amp;"*"</f>
        <v>*PDR1811-0847*</v>
      </c>
      <c r="D19" s="290" t="s">
        <v>1513</v>
      </c>
      <c r="E19" s="288" t="s">
        <v>1511</v>
      </c>
      <c r="F19" s="288"/>
      <c r="G19" s="291" t="s">
        <v>1514</v>
      </c>
      <c r="H19" s="294" t="s">
        <v>1241</v>
      </c>
      <c r="I19" s="292" t="s">
        <v>1515</v>
      </c>
      <c r="J19" s="288">
        <v>850</v>
      </c>
      <c r="K19" s="289">
        <v>22605</v>
      </c>
      <c r="L19" s="292" t="s">
        <v>1512</v>
      </c>
      <c r="M19" s="294" t="s">
        <v>1516</v>
      </c>
      <c r="N19" s="290" t="s">
        <v>1152</v>
      </c>
      <c r="O19" s="290" t="s">
        <v>1181</v>
      </c>
      <c r="P19" s="292" t="s">
        <v>1519</v>
      </c>
      <c r="Q19" s="292"/>
      <c r="R19" s="304">
        <v>43420</v>
      </c>
      <c r="S19" s="305">
        <v>1720</v>
      </c>
      <c r="T19" s="305"/>
      <c r="U19" s="288" t="s">
        <v>1518</v>
      </c>
      <c r="V19" s="288" t="s">
        <v>1181</v>
      </c>
      <c r="W19" s="293"/>
      <c r="X19" s="288" t="s">
        <v>1503</v>
      </c>
      <c r="Y19" s="294" t="s">
        <v>1517</v>
      </c>
      <c r="Z19" s="290">
        <v>327</v>
      </c>
      <c r="AA19" s="295">
        <v>1449</v>
      </c>
      <c r="AB19" s="386">
        <f>S19/AI19+AJ19</f>
        <v>49.4</v>
      </c>
      <c r="AC19" s="386" t="e">
        <f>AB19+#REF!</f>
        <v>#REF!</v>
      </c>
      <c r="AD19" s="379" t="e">
        <f>(8+(AC19/60))</f>
        <v>#REF!</v>
      </c>
      <c r="AE19" s="387" t="e">
        <f>FLOOR(AD19,1)</f>
        <v>#REF!</v>
      </c>
      <c r="AF19" s="379" t="e">
        <f>(AE19+((AD19-AE19)*60*0.01))</f>
        <v>#REF!</v>
      </c>
      <c r="AG19" s="297" t="s">
        <v>1391</v>
      </c>
      <c r="AH19" s="873" t="s">
        <v>1153</v>
      </c>
      <c r="AI19" s="341">
        <v>50</v>
      </c>
      <c r="AJ19" s="341">
        <v>15</v>
      </c>
      <c r="AK19" s="343">
        <v>20</v>
      </c>
      <c r="AL19" s="343">
        <v>0</v>
      </c>
    </row>
    <row r="20" spans="1:270" s="561" customFormat="1" ht="20.100000000000001" customHeight="1">
      <c r="A20" s="550" t="s">
        <v>1418</v>
      </c>
      <c r="B20" s="549">
        <v>43500</v>
      </c>
      <c r="C20" s="551" t="str">
        <f>"*"&amp;D20&amp;"*"</f>
        <v>*PDR1902-0489*</v>
      </c>
      <c r="D20" s="552" t="s">
        <v>1579</v>
      </c>
      <c r="E20" s="550" t="s">
        <v>1578</v>
      </c>
      <c r="F20" s="550"/>
      <c r="G20" s="553" t="s">
        <v>1577</v>
      </c>
      <c r="H20" s="555" t="s">
        <v>1576</v>
      </c>
      <c r="I20" s="554" t="s">
        <v>1575</v>
      </c>
      <c r="J20" s="550">
        <v>5</v>
      </c>
      <c r="K20" s="549">
        <v>22685</v>
      </c>
      <c r="L20" s="554" t="s">
        <v>1247</v>
      </c>
      <c r="M20" s="555">
        <v>0</v>
      </c>
      <c r="N20" s="552"/>
      <c r="O20" s="549" t="s">
        <v>1181</v>
      </c>
      <c r="P20" s="549"/>
      <c r="Q20" s="549"/>
      <c r="R20" s="549">
        <v>43501</v>
      </c>
      <c r="S20" s="550">
        <v>10</v>
      </c>
      <c r="T20" s="550"/>
      <c r="U20" s="550"/>
      <c r="V20" s="550"/>
      <c r="W20" s="556"/>
      <c r="X20" s="557" t="s">
        <v>1496</v>
      </c>
      <c r="Y20" s="555" t="s">
        <v>652</v>
      </c>
      <c r="Z20" s="552">
        <v>760</v>
      </c>
      <c r="AA20" s="558">
        <v>1310</v>
      </c>
      <c r="AB20" s="562">
        <f>S20/AI20+AJ20</f>
        <v>20.2</v>
      </c>
      <c r="AC20" s="562" t="e">
        <f>AB20+#REF!</f>
        <v>#REF!</v>
      </c>
      <c r="AD20" s="559" t="e">
        <f>(8+(AC20/60))</f>
        <v>#REF!</v>
      </c>
      <c r="AE20" s="563" t="e">
        <f>FLOOR(AD20,1)</f>
        <v>#REF!</v>
      </c>
      <c r="AF20" s="559" t="e">
        <f>(AE20+((AD20-AE20)*60*0.01))</f>
        <v>#REF!</v>
      </c>
      <c r="AG20" s="559" t="s">
        <v>1389</v>
      </c>
      <c r="AH20" s="874" t="s">
        <v>2</v>
      </c>
      <c r="AI20" s="560">
        <v>50</v>
      </c>
      <c r="AJ20" s="560">
        <v>20</v>
      </c>
      <c r="AK20" s="561">
        <v>0</v>
      </c>
      <c r="AL20" s="561">
        <v>0</v>
      </c>
    </row>
    <row r="21" spans="1:270" s="300" customFormat="1" ht="20.100000000000001" customHeight="1">
      <c r="A21" s="288" t="s">
        <v>1418</v>
      </c>
      <c r="B21" s="304">
        <v>43558</v>
      </c>
      <c r="C21" s="340" t="str">
        <f>"*"&amp;D21&amp;"*"</f>
        <v>*PDE1812-0051*</v>
      </c>
      <c r="D21" s="290" t="s">
        <v>1632</v>
      </c>
      <c r="E21" s="288" t="s">
        <v>1631</v>
      </c>
      <c r="F21" s="288"/>
      <c r="G21" s="291" t="s">
        <v>1615</v>
      </c>
      <c r="H21" s="294" t="s">
        <v>1598</v>
      </c>
      <c r="I21" s="292" t="s">
        <v>1616</v>
      </c>
      <c r="J21" s="288">
        <v>500</v>
      </c>
      <c r="K21" s="289">
        <v>22741</v>
      </c>
      <c r="L21" s="292" t="s">
        <v>1247</v>
      </c>
      <c r="M21" s="294">
        <v>0</v>
      </c>
      <c r="N21" s="290"/>
      <c r="O21" s="304" t="s">
        <v>1181</v>
      </c>
      <c r="P21" s="304"/>
      <c r="Q21" s="304"/>
      <c r="R21" s="304">
        <v>43559</v>
      </c>
      <c r="S21" s="305">
        <v>505</v>
      </c>
      <c r="T21" s="305"/>
      <c r="U21" s="288" t="s">
        <v>1630</v>
      </c>
      <c r="V21" s="288"/>
      <c r="W21" s="293"/>
      <c r="X21" s="502" t="s">
        <v>1503</v>
      </c>
      <c r="Y21" s="294" t="s">
        <v>1613</v>
      </c>
      <c r="Z21" s="290">
        <v>675</v>
      </c>
      <c r="AA21" s="295">
        <v>1000</v>
      </c>
      <c r="AB21" s="296"/>
      <c r="AC21" s="296"/>
      <c r="AD21" s="297"/>
      <c r="AE21" s="298"/>
      <c r="AF21" s="297"/>
      <c r="AG21" s="297" t="s">
        <v>1243</v>
      </c>
      <c r="AH21" s="876" t="s">
        <v>1629</v>
      </c>
      <c r="AI21" s="299"/>
      <c r="AJ21" s="299"/>
      <c r="AK21" s="300">
        <v>0</v>
      </c>
      <c r="AL21" s="300">
        <v>0</v>
      </c>
    </row>
    <row r="22" spans="1:270" s="284" customFormat="1" ht="20.100000000000001" customHeight="1">
      <c r="A22" s="246" t="s">
        <v>1418</v>
      </c>
      <c r="B22" s="247">
        <v>43640</v>
      </c>
      <c r="C22" s="330" t="str">
        <f>"*"&amp;D22&amp;"*"</f>
        <v>*PDE1812-0114*</v>
      </c>
      <c r="D22" s="592" t="s">
        <v>1724</v>
      </c>
      <c r="E22" s="246" t="s">
        <v>1723</v>
      </c>
      <c r="F22" s="246"/>
      <c r="G22" s="498" t="s">
        <v>1722</v>
      </c>
      <c r="H22" s="250" t="s">
        <v>1721</v>
      </c>
      <c r="I22" s="248" t="s">
        <v>1720</v>
      </c>
      <c r="J22" s="246">
        <v>414</v>
      </c>
      <c r="K22" s="247">
        <v>22951</v>
      </c>
      <c r="L22" s="248" t="s">
        <v>1247</v>
      </c>
      <c r="M22" s="250" t="s">
        <v>1719</v>
      </c>
      <c r="N22" s="592"/>
      <c r="O22" s="247" t="s">
        <v>1181</v>
      </c>
      <c r="P22" s="247"/>
      <c r="Q22" s="247"/>
      <c r="R22" s="594">
        <v>43643</v>
      </c>
      <c r="S22" s="590">
        <v>414</v>
      </c>
      <c r="T22" s="590"/>
      <c r="U22" s="595" t="s">
        <v>1725</v>
      </c>
      <c r="V22" s="246"/>
      <c r="W22" s="249"/>
      <c r="X22" s="503" t="s">
        <v>1496</v>
      </c>
      <c r="Y22" s="250" t="s">
        <v>1718</v>
      </c>
      <c r="Z22" s="592">
        <v>547</v>
      </c>
      <c r="AA22" s="251">
        <v>1503</v>
      </c>
      <c r="AB22" s="236">
        <f>S22/AI22+AJ22</f>
        <v>23.28</v>
      </c>
      <c r="AC22" s="236" t="e">
        <f>AB22+#REF!</f>
        <v>#REF!</v>
      </c>
      <c r="AD22" s="237" t="e">
        <f>(8+(AC22/60))</f>
        <v>#REF!</v>
      </c>
      <c r="AE22" s="238" t="e">
        <f>FLOOR(AD22,1)</f>
        <v>#REF!</v>
      </c>
      <c r="AF22" s="237" t="e">
        <f>(AE22+((AD22-AE22)*60*0.01))</f>
        <v>#REF!</v>
      </c>
      <c r="AG22" s="245" t="s">
        <v>1243</v>
      </c>
      <c r="AH22" s="874" t="s">
        <v>2</v>
      </c>
      <c r="AI22" s="283">
        <v>50</v>
      </c>
      <c r="AJ22" s="283">
        <v>15</v>
      </c>
      <c r="AK22" s="284">
        <v>20</v>
      </c>
      <c r="AL22" s="284">
        <v>0</v>
      </c>
    </row>
    <row r="23" spans="1:270" s="284" customFormat="1" ht="20.100000000000001" customHeight="1">
      <c r="A23" s="246"/>
      <c r="B23" s="247"/>
      <c r="C23" s="330"/>
      <c r="D23" s="592"/>
      <c r="E23" s="246"/>
      <c r="F23" s="246"/>
      <c r="G23" s="498"/>
      <c r="H23" s="250"/>
      <c r="I23" s="248"/>
      <c r="J23" s="246"/>
      <c r="K23" s="247"/>
      <c r="L23" s="248"/>
      <c r="M23" s="250"/>
      <c r="N23" s="592"/>
      <c r="O23" s="247"/>
      <c r="P23" s="247"/>
      <c r="Q23" s="247"/>
      <c r="R23" s="288"/>
      <c r="S23" s="288"/>
      <c r="T23" s="288"/>
      <c r="U23" s="288"/>
      <c r="V23" s="246"/>
      <c r="W23" s="249"/>
      <c r="X23" s="503"/>
      <c r="Y23" s="250"/>
      <c r="Z23" s="592"/>
      <c r="AA23" s="251"/>
      <c r="AB23" s="236"/>
      <c r="AC23" s="236"/>
      <c r="AD23" s="237"/>
      <c r="AE23" s="238"/>
      <c r="AF23" s="237"/>
      <c r="AG23" s="245"/>
      <c r="AH23" s="874"/>
      <c r="AI23" s="283"/>
      <c r="AJ23" s="283"/>
    </row>
    <row r="24" spans="1:270" s="300" customFormat="1" ht="15.75" customHeight="1">
      <c r="A24" s="288"/>
      <c r="B24" s="304"/>
      <c r="C24" s="340"/>
      <c r="D24" s="290"/>
      <c r="E24" s="288"/>
      <c r="F24" s="288"/>
      <c r="G24" s="291"/>
      <c r="H24" s="294"/>
      <c r="I24" s="292"/>
      <c r="J24" s="288"/>
      <c r="K24" s="289"/>
      <c r="L24" s="292"/>
      <c r="M24" s="294"/>
      <c r="N24" s="290"/>
      <c r="O24" s="304"/>
      <c r="P24" s="304"/>
      <c r="Q24" s="304"/>
      <c r="R24" s="304"/>
      <c r="S24" s="305"/>
      <c r="T24" s="305"/>
      <c r="U24" s="288"/>
      <c r="V24" s="288"/>
      <c r="W24" s="293"/>
      <c r="X24" s="502"/>
      <c r="Y24" s="294"/>
      <c r="Z24" s="290"/>
      <c r="AA24" s="295"/>
      <c r="AB24" s="236"/>
      <c r="AC24" s="236"/>
      <c r="AD24" s="237"/>
      <c r="AE24" s="238"/>
      <c r="AF24" s="237"/>
      <c r="AG24" s="297"/>
      <c r="AH24" s="876"/>
      <c r="AI24" s="299"/>
      <c r="AJ24" s="299"/>
    </row>
    <row r="25" spans="1:270" s="284" customFormat="1" ht="15.95" customHeight="1">
      <c r="A25" s="288"/>
      <c r="B25" s="289">
        <v>43760</v>
      </c>
      <c r="C25" s="330" t="str">
        <f>"*"&amp;D25&amp;"*"</f>
        <v>*PDR1911-0480*</v>
      </c>
      <c r="D25" s="289" t="s">
        <v>2770</v>
      </c>
      <c r="E25" s="290" t="s">
        <v>2767</v>
      </c>
      <c r="F25" s="290"/>
      <c r="G25" s="288" t="s">
        <v>1254</v>
      </c>
      <c r="H25" s="502" t="s">
        <v>1570</v>
      </c>
      <c r="I25" s="502" t="s">
        <v>1252</v>
      </c>
      <c r="J25" s="290">
        <v>1200</v>
      </c>
      <c r="K25" s="289">
        <v>22955</v>
      </c>
      <c r="L25" s="289" t="s">
        <v>1919</v>
      </c>
      <c r="M25" s="841" t="s">
        <v>1754</v>
      </c>
      <c r="N25" s="292">
        <v>1476</v>
      </c>
      <c r="O25" s="290" t="s">
        <v>1324</v>
      </c>
      <c r="P25" s="292"/>
      <c r="Q25" s="292"/>
      <c r="R25" s="289">
        <v>43769</v>
      </c>
      <c r="S25" s="290">
        <v>1200</v>
      </c>
      <c r="T25" s="292"/>
      <c r="U25" s="288"/>
      <c r="V25" s="288"/>
      <c r="W25" s="288"/>
      <c r="X25" s="288" t="s">
        <v>1496</v>
      </c>
      <c r="Y25" s="871" t="s">
        <v>112</v>
      </c>
      <c r="Z25" s="288">
        <v>450</v>
      </c>
      <c r="AA25" s="294">
        <v>1237</v>
      </c>
      <c r="AB25" s="236">
        <f>S25/AI25+AJ25</f>
        <v>39</v>
      </c>
      <c r="AC25" s="236">
        <f>AB25+'30-10'!AC10</f>
        <v>399.14285714285711</v>
      </c>
      <c r="AD25" s="237">
        <f>(8+(AC25/60))</f>
        <v>14.652380952380952</v>
      </c>
      <c r="AE25" s="238">
        <f>FLOOR(AD25,1)</f>
        <v>14</v>
      </c>
      <c r="AF25" s="237">
        <f>(AE25+((AD25-AE25)*60*0.01))</f>
        <v>14.391428571428571</v>
      </c>
      <c r="AG25" s="298" t="s">
        <v>1243</v>
      </c>
      <c r="AH25" s="877" t="s">
        <v>1500</v>
      </c>
      <c r="AI25" s="283">
        <v>50</v>
      </c>
      <c r="AJ25" s="283">
        <v>15</v>
      </c>
      <c r="AK25" s="300">
        <v>10</v>
      </c>
      <c r="AL25" s="300" t="s">
        <v>1755</v>
      </c>
      <c r="AM25" s="300"/>
      <c r="AN25" s="300"/>
      <c r="AO25" s="300"/>
      <c r="AP25" s="300"/>
      <c r="AQ25" s="300"/>
      <c r="AR25" s="300"/>
      <c r="AS25" s="300"/>
      <c r="AT25" s="300"/>
      <c r="AU25" s="300"/>
      <c r="AV25" s="300"/>
      <c r="AW25" s="300"/>
      <c r="AX25" s="300"/>
      <c r="AY25" s="300"/>
      <c r="AZ25" s="300"/>
      <c r="BA25" s="300"/>
      <c r="BB25" s="300"/>
      <c r="BC25" s="300"/>
      <c r="BD25" s="300"/>
      <c r="BE25" s="300"/>
      <c r="BF25" s="300"/>
      <c r="BG25" s="300"/>
      <c r="BH25" s="300"/>
      <c r="BI25" s="300"/>
      <c r="BJ25" s="300"/>
      <c r="BK25" s="300"/>
      <c r="BL25" s="300"/>
      <c r="BM25" s="300"/>
      <c r="BN25" s="300"/>
      <c r="BO25" s="300"/>
      <c r="BP25" s="300"/>
      <c r="BQ25" s="300"/>
      <c r="BR25" s="300"/>
      <c r="BS25" s="300"/>
      <c r="BT25" s="300"/>
      <c r="BU25" s="300"/>
      <c r="BV25" s="300"/>
      <c r="BW25" s="300"/>
      <c r="BX25" s="300"/>
      <c r="BY25" s="300"/>
      <c r="BZ25" s="300"/>
      <c r="CA25" s="300"/>
      <c r="CB25" s="300"/>
      <c r="CC25" s="300"/>
      <c r="CD25" s="300"/>
      <c r="CE25" s="300"/>
      <c r="CF25" s="300"/>
      <c r="CG25" s="300"/>
      <c r="CH25" s="300"/>
      <c r="CI25" s="300"/>
      <c r="CJ25" s="300"/>
      <c r="CK25" s="300"/>
      <c r="CL25" s="300"/>
      <c r="CM25" s="300"/>
      <c r="CN25" s="300"/>
      <c r="CO25" s="300"/>
      <c r="CP25" s="300"/>
      <c r="CQ25" s="300"/>
      <c r="CR25" s="300"/>
      <c r="CS25" s="300"/>
      <c r="CT25" s="300"/>
      <c r="CU25" s="300"/>
      <c r="CV25" s="300"/>
      <c r="CW25" s="300"/>
      <c r="CX25" s="300"/>
      <c r="CY25" s="300"/>
      <c r="CZ25" s="300"/>
      <c r="DA25" s="300"/>
      <c r="DB25" s="300"/>
      <c r="DC25" s="300"/>
      <c r="DD25" s="300"/>
      <c r="DE25" s="300"/>
      <c r="DF25" s="300"/>
      <c r="DG25" s="300"/>
      <c r="DH25" s="300"/>
      <c r="DI25" s="300"/>
      <c r="DJ25" s="300"/>
      <c r="DK25" s="300"/>
      <c r="DL25" s="300"/>
      <c r="DM25" s="300"/>
      <c r="DN25" s="300"/>
      <c r="DO25" s="300"/>
      <c r="DP25" s="300"/>
      <c r="DQ25" s="300"/>
      <c r="DR25" s="300"/>
      <c r="DS25" s="300"/>
      <c r="DT25" s="300"/>
      <c r="DU25" s="300"/>
      <c r="DV25" s="300"/>
      <c r="DW25" s="300"/>
      <c r="DX25" s="300"/>
      <c r="DY25" s="300"/>
      <c r="DZ25" s="300"/>
      <c r="EA25" s="300"/>
      <c r="EB25" s="300"/>
      <c r="EC25" s="300"/>
      <c r="ED25" s="300"/>
      <c r="EE25" s="300"/>
      <c r="EF25" s="300"/>
      <c r="EG25" s="300"/>
      <c r="EH25" s="300"/>
      <c r="EI25" s="300"/>
      <c r="EJ25" s="300"/>
      <c r="EK25" s="300"/>
      <c r="EL25" s="300"/>
      <c r="EM25" s="300"/>
      <c r="EN25" s="300"/>
      <c r="EO25" s="300"/>
      <c r="EP25" s="300"/>
      <c r="EQ25" s="300"/>
      <c r="ER25" s="300"/>
      <c r="ES25" s="300"/>
      <c r="ET25" s="300"/>
      <c r="EU25" s="300"/>
      <c r="EV25" s="300"/>
      <c r="EW25" s="300"/>
      <c r="EX25" s="300"/>
      <c r="EY25" s="300"/>
      <c r="EZ25" s="300"/>
      <c r="FA25" s="300"/>
      <c r="FB25" s="300"/>
      <c r="FC25" s="300"/>
      <c r="FD25" s="300"/>
      <c r="FE25" s="300"/>
      <c r="FF25" s="300"/>
      <c r="FG25" s="300"/>
      <c r="FH25" s="300"/>
      <c r="FI25" s="300"/>
      <c r="FJ25" s="300"/>
      <c r="FK25" s="300"/>
      <c r="FL25" s="300"/>
      <c r="FM25" s="300"/>
      <c r="FN25" s="300"/>
      <c r="FO25" s="300"/>
      <c r="FP25" s="300"/>
      <c r="FQ25" s="300"/>
      <c r="FR25" s="300"/>
      <c r="FS25" s="300"/>
      <c r="FT25" s="300"/>
      <c r="FU25" s="300"/>
      <c r="FV25" s="300"/>
      <c r="FW25" s="300"/>
      <c r="FX25" s="300"/>
      <c r="FY25" s="300"/>
      <c r="FZ25" s="300"/>
      <c r="GA25" s="300"/>
      <c r="GB25" s="300"/>
      <c r="GC25" s="300"/>
      <c r="GD25" s="300"/>
      <c r="GE25" s="300"/>
      <c r="GF25" s="300"/>
      <c r="GG25" s="300"/>
      <c r="GH25" s="300"/>
      <c r="GI25" s="300"/>
      <c r="GJ25" s="300"/>
      <c r="GK25" s="300"/>
      <c r="GL25" s="300"/>
      <c r="GM25" s="300"/>
      <c r="GN25" s="300"/>
      <c r="GO25" s="300"/>
      <c r="GP25" s="300"/>
      <c r="GQ25" s="300"/>
      <c r="GR25" s="300"/>
      <c r="GS25" s="300"/>
      <c r="GT25" s="300"/>
      <c r="GU25" s="300"/>
      <c r="GV25" s="300"/>
      <c r="GW25" s="300"/>
      <c r="GX25" s="300"/>
      <c r="GY25" s="300"/>
      <c r="GZ25" s="300"/>
      <c r="HA25" s="300"/>
      <c r="HB25" s="300"/>
      <c r="HC25" s="300"/>
      <c r="HD25" s="300"/>
      <c r="HE25" s="300"/>
      <c r="HF25" s="300"/>
      <c r="HG25" s="300"/>
      <c r="HH25" s="300"/>
      <c r="HI25" s="300"/>
      <c r="HJ25" s="300"/>
      <c r="HK25" s="300"/>
      <c r="HL25" s="300"/>
      <c r="HM25" s="300"/>
      <c r="HN25" s="300"/>
      <c r="HO25" s="300"/>
      <c r="HP25" s="300"/>
      <c r="HQ25" s="300"/>
      <c r="HR25" s="300"/>
      <c r="HS25" s="300"/>
      <c r="HT25" s="300"/>
      <c r="HU25" s="300"/>
      <c r="HV25" s="300"/>
      <c r="HW25" s="300"/>
      <c r="HX25" s="300"/>
      <c r="HY25" s="300"/>
      <c r="HZ25" s="300"/>
      <c r="IA25" s="300"/>
      <c r="IB25" s="300"/>
      <c r="IC25" s="300"/>
      <c r="ID25" s="300"/>
      <c r="IE25" s="300"/>
      <c r="IF25" s="300"/>
      <c r="IG25" s="300"/>
      <c r="IH25" s="300"/>
      <c r="II25" s="300"/>
      <c r="IJ25" s="300"/>
      <c r="IK25" s="300"/>
      <c r="IL25" s="300"/>
      <c r="IM25" s="300"/>
      <c r="IN25" s="300"/>
      <c r="IO25" s="300"/>
      <c r="IP25" s="300"/>
      <c r="IQ25" s="300"/>
      <c r="IR25" s="300"/>
      <c r="IS25" s="300"/>
      <c r="IT25" s="300"/>
      <c r="IU25" s="300"/>
    </row>
    <row r="26" spans="1:270" s="284" customFormat="1" ht="15.95" customHeight="1">
      <c r="A26" s="246"/>
      <c r="B26" s="247">
        <v>43748</v>
      </c>
      <c r="C26" s="330" t="str">
        <f>"*"&amp;D26&amp;"*"</f>
        <v>*PDR1911-0368*</v>
      </c>
      <c r="D26" s="592" t="s">
        <v>2457</v>
      </c>
      <c r="E26" s="246" t="s">
        <v>2445</v>
      </c>
      <c r="F26" s="246"/>
      <c r="G26" s="498" t="s">
        <v>1401</v>
      </c>
      <c r="H26" s="250" t="s">
        <v>1248</v>
      </c>
      <c r="I26" s="248" t="s">
        <v>1400</v>
      </c>
      <c r="J26" s="611">
        <v>2400</v>
      </c>
      <c r="K26" s="247">
        <v>22956</v>
      </c>
      <c r="L26" s="250" t="s">
        <v>1392</v>
      </c>
      <c r="M26" s="250" t="s">
        <v>1399</v>
      </c>
      <c r="N26" s="592" t="s">
        <v>1386</v>
      </c>
      <c r="O26" s="592" t="s">
        <v>1181</v>
      </c>
      <c r="P26" s="592"/>
      <c r="Q26" s="593"/>
      <c r="R26" s="247">
        <v>43770</v>
      </c>
      <c r="S26" s="246">
        <v>2400</v>
      </c>
      <c r="T26" s="246"/>
      <c r="U26" s="246"/>
      <c r="V26" s="246"/>
      <c r="W26" s="249"/>
      <c r="X26" s="503" t="s">
        <v>1497</v>
      </c>
      <c r="Y26" s="250" t="s">
        <v>168</v>
      </c>
      <c r="Z26" s="592">
        <v>773</v>
      </c>
      <c r="AA26" s="251">
        <v>2163</v>
      </c>
      <c r="AB26" s="236">
        <f>S26/AI26+AJ26</f>
        <v>118.57142857142857</v>
      </c>
      <c r="AC26" s="236">
        <f>AB26+AC25</f>
        <v>517.71428571428567</v>
      </c>
      <c r="AD26" s="237">
        <f>(8+(AC26/60))</f>
        <v>16.628571428571426</v>
      </c>
      <c r="AE26" s="238">
        <f>FLOOR(AD26,1)</f>
        <v>16</v>
      </c>
      <c r="AF26" s="237">
        <f>(AE26+((AD26-AE26)*60*0.01))</f>
        <v>16.377142857142857</v>
      </c>
      <c r="AG26" s="245" t="s">
        <v>1243</v>
      </c>
      <c r="AH26" s="612" t="s">
        <v>1500</v>
      </c>
      <c r="AI26" s="283">
        <v>35</v>
      </c>
      <c r="AJ26" s="283">
        <v>50</v>
      </c>
      <c r="AK26" s="284">
        <v>20</v>
      </c>
      <c r="AL26" s="284" t="s">
        <v>2446</v>
      </c>
    </row>
    <row r="27" spans="1:270" s="284" customFormat="1" ht="15.95" customHeight="1">
      <c r="A27" s="246"/>
      <c r="B27" s="247">
        <v>43748</v>
      </c>
      <c r="C27" s="330" t="str">
        <f>"*"&amp;D27&amp;"*"</f>
        <v>*PDR1911-0369*</v>
      </c>
      <c r="D27" s="592" t="s">
        <v>2458</v>
      </c>
      <c r="E27" s="246" t="s">
        <v>2445</v>
      </c>
      <c r="F27" s="246"/>
      <c r="G27" s="498" t="s">
        <v>1647</v>
      </c>
      <c r="H27" s="250" t="s">
        <v>1248</v>
      </c>
      <c r="I27" s="248" t="s">
        <v>1648</v>
      </c>
      <c r="J27" s="611">
        <v>1500</v>
      </c>
      <c r="K27" s="247">
        <v>22956</v>
      </c>
      <c r="L27" s="250" t="s">
        <v>1392</v>
      </c>
      <c r="M27" s="250" t="s">
        <v>1649</v>
      </c>
      <c r="N27" s="592" t="s">
        <v>1386</v>
      </c>
      <c r="O27" s="592" t="s">
        <v>1181</v>
      </c>
      <c r="P27" s="592"/>
      <c r="Q27" s="593"/>
      <c r="R27" s="247">
        <v>43770</v>
      </c>
      <c r="S27" s="246">
        <v>1500</v>
      </c>
      <c r="T27" s="246"/>
      <c r="U27" s="246"/>
      <c r="V27" s="246"/>
      <c r="W27" s="249"/>
      <c r="X27" s="503" t="s">
        <v>1496</v>
      </c>
      <c r="Y27" s="250" t="s">
        <v>101</v>
      </c>
      <c r="Z27" s="592">
        <v>745</v>
      </c>
      <c r="AA27" s="251">
        <v>2357</v>
      </c>
      <c r="AB27" s="236">
        <f>S27/AI27+AJ27</f>
        <v>92.857142857142861</v>
      </c>
      <c r="AC27" s="236">
        <f>AB27+AC26</f>
        <v>610.57142857142856</v>
      </c>
      <c r="AD27" s="237">
        <f>(8+(AC27/60))</f>
        <v>18.176190476190477</v>
      </c>
      <c r="AE27" s="238">
        <f>FLOOR(AD27,1)</f>
        <v>18</v>
      </c>
      <c r="AF27" s="237">
        <f>(AE27+((AD27-AE27)*60*0.01))</f>
        <v>18.105714285714285</v>
      </c>
      <c r="AG27" s="245" t="s">
        <v>1243</v>
      </c>
      <c r="AH27" s="612" t="s">
        <v>1500</v>
      </c>
      <c r="AI27" s="283">
        <v>35</v>
      </c>
      <c r="AJ27" s="283">
        <v>50</v>
      </c>
      <c r="AK27" s="284">
        <v>10</v>
      </c>
      <c r="AL27" s="284" t="s">
        <v>1650</v>
      </c>
    </row>
    <row r="28" spans="1:270" s="284" customFormat="1" ht="15.95" customHeight="1">
      <c r="A28" s="246"/>
      <c r="B28" s="247">
        <v>43747</v>
      </c>
      <c r="C28" s="330" t="str">
        <f>"*"&amp;D28&amp;"*"</f>
        <v>*PDR1911-0337*</v>
      </c>
      <c r="D28" s="592" t="s">
        <v>2417</v>
      </c>
      <c r="E28" s="246" t="s">
        <v>2409</v>
      </c>
      <c r="F28" s="246"/>
      <c r="G28" s="498" t="s">
        <v>1567</v>
      </c>
      <c r="H28" s="250" t="s">
        <v>1248</v>
      </c>
      <c r="I28" s="248" t="s">
        <v>1566</v>
      </c>
      <c r="J28" s="611">
        <v>300</v>
      </c>
      <c r="K28" s="247">
        <v>22955</v>
      </c>
      <c r="L28" s="250" t="s">
        <v>1258</v>
      </c>
      <c r="M28" s="250" t="s">
        <v>1565</v>
      </c>
      <c r="N28" s="592"/>
      <c r="O28" s="592" t="s">
        <v>1181</v>
      </c>
      <c r="P28" s="592"/>
      <c r="Q28" s="593"/>
      <c r="R28" s="247">
        <v>43770</v>
      </c>
      <c r="S28" s="246">
        <v>300</v>
      </c>
      <c r="T28" s="246"/>
      <c r="U28" s="246"/>
      <c r="V28" s="246"/>
      <c r="W28" s="249"/>
      <c r="X28" s="503" t="s">
        <v>1496</v>
      </c>
      <c r="Y28" s="250" t="s">
        <v>1563</v>
      </c>
      <c r="Z28" s="592">
        <v>400</v>
      </c>
      <c r="AA28" s="251">
        <v>700</v>
      </c>
      <c r="AB28" s="236">
        <f>S28/AI28+AJ28</f>
        <v>23.571428571428569</v>
      </c>
      <c r="AC28" s="236">
        <f>AB28+AC27</f>
        <v>634.14285714285711</v>
      </c>
      <c r="AD28" s="237">
        <f>(8+(AC28/60))</f>
        <v>18.569047619047616</v>
      </c>
      <c r="AE28" s="238">
        <f>FLOOR(AD28,1)</f>
        <v>18</v>
      </c>
      <c r="AF28" s="237">
        <f>(AE28+((AD28-AE28)*60*0.01))</f>
        <v>18.341428571428569</v>
      </c>
      <c r="AG28" s="245" t="s">
        <v>1389</v>
      </c>
      <c r="AH28" s="612" t="s">
        <v>1500</v>
      </c>
      <c r="AI28" s="283">
        <v>35</v>
      </c>
      <c r="AJ28" s="283">
        <v>15</v>
      </c>
      <c r="AK28" s="284">
        <v>20</v>
      </c>
      <c r="AL28" s="284" t="s">
        <v>1562</v>
      </c>
      <c r="IV28" s="300"/>
      <c r="IW28" s="300"/>
      <c r="IX28" s="300"/>
      <c r="IY28" s="300"/>
      <c r="IZ28" s="300"/>
      <c r="JA28" s="300"/>
      <c r="JB28" s="300"/>
      <c r="JC28" s="300"/>
      <c r="JD28" s="300"/>
      <c r="JE28" s="300"/>
      <c r="JF28" s="300"/>
      <c r="JG28" s="300"/>
      <c r="JH28" s="300"/>
      <c r="JI28" s="300"/>
      <c r="JJ28" s="300"/>
    </row>
    <row r="29" spans="1:270" s="284" customFormat="1" ht="15.95" customHeight="1">
      <c r="A29" s="246"/>
      <c r="B29" s="247">
        <v>43747</v>
      </c>
      <c r="C29" s="330" t="str">
        <f>"*"&amp;D29&amp;"*"</f>
        <v>*PDR1911-0338*</v>
      </c>
      <c r="D29" s="592" t="s">
        <v>2428</v>
      </c>
      <c r="E29" s="246" t="s">
        <v>2409</v>
      </c>
      <c r="F29" s="246"/>
      <c r="G29" s="498" t="s">
        <v>1800</v>
      </c>
      <c r="H29" s="250" t="s">
        <v>1248</v>
      </c>
      <c r="I29" s="248" t="s">
        <v>1799</v>
      </c>
      <c r="J29" s="611">
        <v>400</v>
      </c>
      <c r="K29" s="247">
        <v>22955</v>
      </c>
      <c r="L29" s="250" t="s">
        <v>1798</v>
      </c>
      <c r="M29" s="250" t="s">
        <v>1797</v>
      </c>
      <c r="N29" s="592" t="s">
        <v>2427</v>
      </c>
      <c r="O29" s="592" t="s">
        <v>1181</v>
      </c>
      <c r="P29" s="592"/>
      <c r="Q29" s="593"/>
      <c r="R29" s="247">
        <v>43770</v>
      </c>
      <c r="S29" s="246">
        <v>400</v>
      </c>
      <c r="T29" s="246"/>
      <c r="U29" s="246"/>
      <c r="V29" s="246"/>
      <c r="W29" s="249"/>
      <c r="X29" s="503" t="s">
        <v>1496</v>
      </c>
      <c r="Y29" s="250" t="s">
        <v>1796</v>
      </c>
      <c r="Z29" s="592">
        <v>854</v>
      </c>
      <c r="AA29" s="251">
        <v>2220</v>
      </c>
      <c r="AB29" s="236">
        <f>S29/AI29+AJ29</f>
        <v>61.428571428571431</v>
      </c>
      <c r="AC29" s="236">
        <f>AB29+AC28</f>
        <v>695.57142857142856</v>
      </c>
      <c r="AD29" s="237">
        <f>(8+(AC29/60))</f>
        <v>19.592857142857142</v>
      </c>
      <c r="AE29" s="238">
        <f>FLOOR(AD29,1)</f>
        <v>19</v>
      </c>
      <c r="AF29" s="237">
        <f>(AE29+((AD29-AE29)*60*0.01))</f>
        <v>19.355714285714285</v>
      </c>
      <c r="AG29" s="245" t="s">
        <v>1391</v>
      </c>
      <c r="AH29" s="612" t="s">
        <v>65</v>
      </c>
      <c r="AI29" s="283">
        <v>35</v>
      </c>
      <c r="AJ29" s="283">
        <v>50</v>
      </c>
      <c r="AK29" s="284">
        <v>5</v>
      </c>
      <c r="AL29" s="284" t="s">
        <v>1795</v>
      </c>
    </row>
    <row r="30" spans="1:270" s="284" customFormat="1" ht="15.95" customHeight="1">
      <c r="A30" s="246"/>
      <c r="B30" s="247">
        <v>43762</v>
      </c>
      <c r="C30" s="330" t="str">
        <f>"*"&amp;D30&amp;"*"</f>
        <v>*PDR1911-0515*</v>
      </c>
      <c r="D30" s="592" t="s">
        <v>2863</v>
      </c>
      <c r="E30" s="246" t="s">
        <v>2864</v>
      </c>
      <c r="F30" s="246"/>
      <c r="G30" s="498" t="s">
        <v>1882</v>
      </c>
      <c r="H30" s="250" t="s">
        <v>1248</v>
      </c>
      <c r="I30" s="248" t="s">
        <v>115</v>
      </c>
      <c r="J30" s="611">
        <v>2750</v>
      </c>
      <c r="K30" s="247">
        <v>22957</v>
      </c>
      <c r="L30" s="250" t="s">
        <v>1392</v>
      </c>
      <c r="M30" s="250" t="s">
        <v>1170</v>
      </c>
      <c r="N30" s="592" t="s">
        <v>1167</v>
      </c>
      <c r="O30" s="592" t="s">
        <v>1181</v>
      </c>
      <c r="P30" s="592"/>
      <c r="Q30" s="593"/>
      <c r="R30" s="247">
        <v>43771</v>
      </c>
      <c r="S30" s="246">
        <v>2750</v>
      </c>
      <c r="T30" s="246"/>
      <c r="U30" s="246"/>
      <c r="V30" s="246"/>
      <c r="W30" s="249"/>
      <c r="X30" s="503" t="s">
        <v>1496</v>
      </c>
      <c r="Y30" s="250" t="s">
        <v>101</v>
      </c>
      <c r="Z30" s="592">
        <v>666</v>
      </c>
      <c r="AA30" s="251">
        <v>2040</v>
      </c>
      <c r="AB30" s="236">
        <f>S30/AI30+AJ30</f>
        <v>128.57142857142856</v>
      </c>
      <c r="AC30" s="236">
        <f>AB30+'25-10'!AC17</f>
        <v>598.3257142857143</v>
      </c>
      <c r="AD30" s="237">
        <f>(8+(AC30/60))</f>
        <v>17.972095238095239</v>
      </c>
      <c r="AE30" s="238">
        <f>FLOOR(AD30,1)</f>
        <v>17</v>
      </c>
      <c r="AF30" s="237">
        <f>(AE30+((AD30-AE30)*60*0.01))</f>
        <v>17.583257142857143</v>
      </c>
      <c r="AG30" s="245" t="s">
        <v>1391</v>
      </c>
      <c r="AH30" s="612" t="s">
        <v>65</v>
      </c>
      <c r="AI30" s="283">
        <v>35</v>
      </c>
      <c r="AJ30" s="283">
        <v>50</v>
      </c>
      <c r="AK30" s="284">
        <v>10</v>
      </c>
      <c r="AL30" s="284" t="s">
        <v>1881</v>
      </c>
    </row>
    <row r="31" spans="1:270" s="284" customFormat="1" ht="15.95" customHeight="1">
      <c r="A31" s="246"/>
      <c r="B31" s="247">
        <v>43748</v>
      </c>
      <c r="C31" s="330" t="str">
        <f>"*"&amp;D31&amp;"*"</f>
        <v>*PDR1911-0349*</v>
      </c>
      <c r="D31" s="592" t="s">
        <v>2453</v>
      </c>
      <c r="E31" s="246" t="s">
        <v>2434</v>
      </c>
      <c r="F31" s="246"/>
      <c r="G31" s="498" t="s">
        <v>2435</v>
      </c>
      <c r="H31" s="250" t="s">
        <v>1385</v>
      </c>
      <c r="I31" s="248" t="s">
        <v>2436</v>
      </c>
      <c r="J31" s="611">
        <v>300</v>
      </c>
      <c r="K31" s="247">
        <v>22957</v>
      </c>
      <c r="L31" s="250" t="s">
        <v>1247</v>
      </c>
      <c r="M31" s="250" t="s">
        <v>2437</v>
      </c>
      <c r="N31" s="592"/>
      <c r="O31" s="592" t="s">
        <v>1181</v>
      </c>
      <c r="P31" s="592"/>
      <c r="Q31" s="593"/>
      <c r="R31" s="247">
        <v>43771</v>
      </c>
      <c r="S31" s="246">
        <v>300</v>
      </c>
      <c r="T31" s="246"/>
      <c r="U31" s="246"/>
      <c r="V31" s="246"/>
      <c r="W31" s="249"/>
      <c r="X31" s="503" t="s">
        <v>1496</v>
      </c>
      <c r="Y31" s="250" t="s">
        <v>333</v>
      </c>
      <c r="Z31" s="592">
        <v>424</v>
      </c>
      <c r="AA31" s="251">
        <v>1109</v>
      </c>
      <c r="AB31" s="236">
        <f>S31/AI31+AJ31</f>
        <v>21</v>
      </c>
      <c r="AC31" s="236">
        <f>AB31+AC30</f>
        <v>619.3257142857143</v>
      </c>
      <c r="AD31" s="237">
        <f>(8+(AC31/60))</f>
        <v>18.322095238095237</v>
      </c>
      <c r="AE31" s="238">
        <f>FLOOR(AD31,1)</f>
        <v>18</v>
      </c>
      <c r="AF31" s="237">
        <f>(AE31+((AD31-AE31)*60*0.01))</f>
        <v>18.193257142857142</v>
      </c>
      <c r="AG31" s="245" t="s">
        <v>1243</v>
      </c>
      <c r="AH31" s="612" t="s">
        <v>1500</v>
      </c>
      <c r="AI31" s="283">
        <v>50</v>
      </c>
      <c r="AJ31" s="283">
        <v>15</v>
      </c>
      <c r="AK31" s="284">
        <v>10</v>
      </c>
      <c r="AL31" s="284" t="s">
        <v>1398</v>
      </c>
    </row>
    <row r="32" spans="1:270" s="300" customFormat="1" ht="15.95" customHeight="1">
      <c r="A32" s="246"/>
      <c r="B32" s="247">
        <v>43748</v>
      </c>
      <c r="C32" s="330" t="str">
        <f>"*"&amp;D32&amp;"*"</f>
        <v>*PDR1911-0351*</v>
      </c>
      <c r="D32" s="592" t="s">
        <v>2455</v>
      </c>
      <c r="E32" s="246" t="s">
        <v>2434</v>
      </c>
      <c r="F32" s="246"/>
      <c r="G32" s="498" t="s">
        <v>2439</v>
      </c>
      <c r="H32" s="250" t="s">
        <v>1385</v>
      </c>
      <c r="I32" s="248" t="s">
        <v>2440</v>
      </c>
      <c r="J32" s="611">
        <v>500</v>
      </c>
      <c r="K32" s="247">
        <v>22957</v>
      </c>
      <c r="L32" s="250" t="s">
        <v>1258</v>
      </c>
      <c r="M32" s="250" t="s">
        <v>2441</v>
      </c>
      <c r="N32" s="592"/>
      <c r="O32" s="592" t="s">
        <v>1181</v>
      </c>
      <c r="P32" s="592"/>
      <c r="Q32" s="593"/>
      <c r="R32" s="247">
        <v>43771</v>
      </c>
      <c r="S32" s="246">
        <v>500</v>
      </c>
      <c r="T32" s="246"/>
      <c r="U32" s="246"/>
      <c r="V32" s="246"/>
      <c r="W32" s="249"/>
      <c r="X32" s="503" t="s">
        <v>1496</v>
      </c>
      <c r="Y32" s="250" t="s">
        <v>2442</v>
      </c>
      <c r="Z32" s="592">
        <v>619</v>
      </c>
      <c r="AA32" s="251">
        <v>1765</v>
      </c>
      <c r="AB32" s="236">
        <f>S32/AI32+AJ32</f>
        <v>25</v>
      </c>
      <c r="AC32" s="236">
        <f>AB32+AC31</f>
        <v>644.3257142857143</v>
      </c>
      <c r="AD32" s="237">
        <f>(8+(AC32/60))</f>
        <v>18.738761904761905</v>
      </c>
      <c r="AE32" s="238">
        <f>FLOOR(AD32,1)</f>
        <v>18</v>
      </c>
      <c r="AF32" s="237">
        <f>(AE32+((AD32-AE32)*60*0.01))</f>
        <v>18.443257142857142</v>
      </c>
      <c r="AG32" s="245" t="s">
        <v>1243</v>
      </c>
      <c r="AH32" s="612" t="s">
        <v>1500</v>
      </c>
      <c r="AI32" s="283">
        <v>50</v>
      </c>
      <c r="AJ32" s="283">
        <v>15</v>
      </c>
      <c r="AK32" s="283">
        <v>10</v>
      </c>
      <c r="AL32" s="283" t="s">
        <v>2443</v>
      </c>
      <c r="AM32" s="283"/>
      <c r="AN32" s="284"/>
      <c r="AO32" s="284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4"/>
      <c r="BA32" s="284"/>
      <c r="BB32" s="284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4"/>
      <c r="BN32" s="284"/>
      <c r="BO32" s="284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4"/>
      <c r="CA32" s="284"/>
      <c r="CB32" s="284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4"/>
      <c r="CN32" s="284"/>
      <c r="CO32" s="284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4"/>
      <c r="DA32" s="284"/>
      <c r="DB32" s="284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4"/>
      <c r="DN32" s="284"/>
      <c r="DO32" s="284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4"/>
      <c r="EA32" s="284"/>
      <c r="EB32" s="284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4"/>
      <c r="EN32" s="284"/>
      <c r="EO32" s="284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4"/>
      <c r="FA32" s="284"/>
      <c r="FB32" s="284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4"/>
      <c r="FN32" s="284"/>
      <c r="FO32" s="284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4"/>
      <c r="GA32" s="284"/>
      <c r="GB32" s="284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4"/>
      <c r="GN32" s="284"/>
      <c r="GO32" s="284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4"/>
      <c r="HA32" s="284"/>
      <c r="HB32" s="284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4"/>
      <c r="HN32" s="284"/>
      <c r="HO32" s="284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4"/>
      <c r="IA32" s="284"/>
      <c r="IB32" s="284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4"/>
      <c r="IN32" s="284"/>
      <c r="IO32" s="284"/>
      <c r="IP32" s="284"/>
      <c r="IQ32" s="284"/>
      <c r="IR32" s="284"/>
      <c r="IS32" s="284"/>
      <c r="IT32" s="284"/>
      <c r="IU32" s="284"/>
      <c r="IV32" s="284"/>
      <c r="IW32" s="284"/>
      <c r="IX32" s="284"/>
      <c r="IY32" s="284"/>
      <c r="IZ32" s="284"/>
      <c r="JA32" s="284"/>
      <c r="JB32" s="284"/>
      <c r="JC32" s="284"/>
      <c r="JD32" s="284"/>
      <c r="JE32" s="284"/>
      <c r="JF32" s="284"/>
      <c r="JG32" s="284"/>
      <c r="JH32" s="284"/>
      <c r="JI32" s="284"/>
      <c r="JJ32" s="284"/>
    </row>
    <row r="33" spans="1:270" s="284" customFormat="1" ht="15.95" customHeight="1">
      <c r="A33" s="246"/>
      <c r="B33" s="247">
        <v>43739</v>
      </c>
      <c r="C33" s="330" t="str">
        <f>"*"&amp;D33&amp;"*"</f>
        <v>*PDR1911-0299*</v>
      </c>
      <c r="D33" s="592" t="s">
        <v>2082</v>
      </c>
      <c r="E33" s="246" t="s">
        <v>2083</v>
      </c>
      <c r="F33" s="246"/>
      <c r="G33" s="498" t="s">
        <v>2084</v>
      </c>
      <c r="H33" s="250" t="s">
        <v>2085</v>
      </c>
      <c r="I33" s="248" t="s">
        <v>2086</v>
      </c>
      <c r="J33" s="611">
        <v>2100</v>
      </c>
      <c r="K33" s="247">
        <v>22958</v>
      </c>
      <c r="L33" s="250" t="s">
        <v>1258</v>
      </c>
      <c r="M33" s="250" t="s">
        <v>2087</v>
      </c>
      <c r="N33" s="592"/>
      <c r="O33" s="592"/>
      <c r="P33" s="247">
        <v>43739</v>
      </c>
      <c r="Q33" s="248"/>
      <c r="R33" s="247">
        <v>43774</v>
      </c>
      <c r="S33" s="246">
        <v>2100</v>
      </c>
      <c r="T33" s="246"/>
      <c r="U33" s="246"/>
      <c r="V33" s="246"/>
      <c r="W33" s="249"/>
      <c r="X33" s="503" t="s">
        <v>1496</v>
      </c>
      <c r="Y33" s="250" t="s">
        <v>355</v>
      </c>
      <c r="Z33" s="592">
        <v>510</v>
      </c>
      <c r="AA33" s="251">
        <v>1419</v>
      </c>
      <c r="AB33" s="236">
        <f>S33/AI33+AJ33</f>
        <v>57</v>
      </c>
      <c r="AC33" s="236">
        <f>AB33+AC32</f>
        <v>701.3257142857143</v>
      </c>
      <c r="AD33" s="237">
        <f>(8+(AC33/60))</f>
        <v>19.688761904761904</v>
      </c>
      <c r="AE33" s="238">
        <f>FLOOR(AD33,1)</f>
        <v>19</v>
      </c>
      <c r="AF33" s="237">
        <f>(AE33+((AD33-AE33)*60*0.01))</f>
        <v>19.413257142857141</v>
      </c>
      <c r="AG33" s="245" t="s">
        <v>1243</v>
      </c>
      <c r="AH33" s="612" t="s">
        <v>1500</v>
      </c>
      <c r="AI33" s="283">
        <v>50</v>
      </c>
      <c r="AJ33" s="283">
        <v>15</v>
      </c>
      <c r="AK33" s="284">
        <v>10</v>
      </c>
      <c r="AL33" s="284" t="s">
        <v>2088</v>
      </c>
    </row>
    <row r="34" spans="1:270" s="284" customFormat="1" ht="15.95" customHeight="1">
      <c r="A34" s="288"/>
      <c r="B34" s="289">
        <v>43757</v>
      </c>
      <c r="C34" s="330" t="str">
        <f>"*"&amp;D34&amp;"*"</f>
        <v>*PDR1911-0472*</v>
      </c>
      <c r="D34" s="290" t="s">
        <v>2731</v>
      </c>
      <c r="E34" s="290" t="s">
        <v>2730</v>
      </c>
      <c r="F34" s="288"/>
      <c r="G34" s="288" t="s">
        <v>2729</v>
      </c>
      <c r="H34" s="502" t="s">
        <v>1416</v>
      </c>
      <c r="I34" s="292" t="s">
        <v>2728</v>
      </c>
      <c r="J34" s="290">
        <v>600</v>
      </c>
      <c r="K34" s="289">
        <v>22968</v>
      </c>
      <c r="L34" s="289" t="s">
        <v>2727</v>
      </c>
      <c r="M34" s="294" t="s">
        <v>2726</v>
      </c>
      <c r="N34" s="290">
        <v>0</v>
      </c>
      <c r="O34" s="292" t="s">
        <v>1324</v>
      </c>
      <c r="P34" s="292"/>
      <c r="Q34" s="292"/>
      <c r="R34" s="289">
        <v>43774</v>
      </c>
      <c r="S34" s="290">
        <v>600</v>
      </c>
      <c r="T34" s="288"/>
      <c r="U34" s="288"/>
      <c r="V34" s="288"/>
      <c r="W34" s="288"/>
      <c r="X34" s="293" t="s">
        <v>1497</v>
      </c>
      <c r="Y34" s="502" t="s">
        <v>1417</v>
      </c>
      <c r="Z34" s="294">
        <v>491</v>
      </c>
      <c r="AA34" s="290">
        <v>1339</v>
      </c>
      <c r="AB34" s="236">
        <f>S34/AI34+AJ34</f>
        <v>27</v>
      </c>
      <c r="AC34" s="236">
        <f>AB34+AC33</f>
        <v>728.3257142857143</v>
      </c>
      <c r="AD34" s="237">
        <f>(8+(AC34/60))</f>
        <v>20.138761904761907</v>
      </c>
      <c r="AE34" s="238">
        <f>FLOOR(AD34,1)</f>
        <v>20</v>
      </c>
      <c r="AF34" s="237">
        <f>(AE34+((AD34-AE34)*60*0.01))</f>
        <v>20.083257142857143</v>
      </c>
      <c r="AG34" s="297" t="s">
        <v>1243</v>
      </c>
      <c r="AH34" s="874" t="s">
        <v>2</v>
      </c>
      <c r="AI34" s="283">
        <v>50</v>
      </c>
      <c r="AJ34" s="283">
        <v>15</v>
      </c>
      <c r="AK34" s="300">
        <v>20</v>
      </c>
      <c r="AL34" s="300" t="s">
        <v>2725</v>
      </c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  <c r="BN34" s="300"/>
      <c r="BO34" s="300"/>
      <c r="BP34" s="300"/>
      <c r="BQ34" s="300"/>
      <c r="BR34" s="300"/>
      <c r="BS34" s="300"/>
      <c r="BT34" s="300"/>
      <c r="BU34" s="300"/>
      <c r="BV34" s="300"/>
      <c r="BW34" s="300"/>
      <c r="BX34" s="300"/>
      <c r="BY34" s="300"/>
      <c r="BZ34" s="300"/>
      <c r="CA34" s="300"/>
      <c r="CB34" s="300"/>
      <c r="CC34" s="300"/>
      <c r="CD34" s="300"/>
      <c r="CE34" s="300"/>
      <c r="CF34" s="300"/>
      <c r="CG34" s="300"/>
      <c r="CH34" s="300"/>
      <c r="CI34" s="300"/>
      <c r="CJ34" s="300"/>
      <c r="CK34" s="300"/>
      <c r="CL34" s="300"/>
      <c r="CM34" s="300"/>
      <c r="CN34" s="300"/>
      <c r="CO34" s="300"/>
      <c r="CP34" s="300"/>
      <c r="CQ34" s="300"/>
      <c r="CR34" s="300"/>
      <c r="CS34" s="300"/>
      <c r="CT34" s="300"/>
      <c r="CU34" s="300"/>
      <c r="CV34" s="300"/>
      <c r="CW34" s="300"/>
      <c r="CX34" s="300"/>
      <c r="CY34" s="300"/>
      <c r="CZ34" s="300"/>
      <c r="DA34" s="300"/>
      <c r="DB34" s="300"/>
      <c r="DC34" s="300"/>
      <c r="DD34" s="300"/>
      <c r="DE34" s="300"/>
      <c r="DF34" s="300"/>
      <c r="DG34" s="300"/>
      <c r="DH34" s="300"/>
      <c r="DI34" s="300"/>
      <c r="DJ34" s="300"/>
      <c r="DK34" s="300"/>
      <c r="DL34" s="300"/>
      <c r="DM34" s="300"/>
      <c r="DN34" s="300"/>
      <c r="DO34" s="300"/>
      <c r="DP34" s="300"/>
      <c r="DQ34" s="300"/>
      <c r="DR34" s="300"/>
      <c r="DS34" s="300"/>
      <c r="DT34" s="300"/>
      <c r="DU34" s="300"/>
      <c r="DV34" s="300"/>
      <c r="DW34" s="300"/>
      <c r="DX34" s="300"/>
      <c r="DY34" s="300"/>
      <c r="DZ34" s="300"/>
      <c r="EA34" s="300"/>
      <c r="EB34" s="300"/>
      <c r="EC34" s="300"/>
      <c r="ED34" s="300"/>
      <c r="EE34" s="300"/>
      <c r="EF34" s="300"/>
      <c r="EG34" s="300"/>
      <c r="EH34" s="300"/>
      <c r="EI34" s="300"/>
      <c r="EJ34" s="300"/>
      <c r="EK34" s="300"/>
      <c r="EL34" s="300"/>
      <c r="EM34" s="300"/>
      <c r="EN34" s="300"/>
      <c r="EO34" s="300"/>
      <c r="EP34" s="300"/>
      <c r="EQ34" s="300"/>
      <c r="ER34" s="300"/>
      <c r="ES34" s="300"/>
      <c r="ET34" s="300"/>
      <c r="EU34" s="300"/>
      <c r="EV34" s="300"/>
      <c r="EW34" s="300"/>
      <c r="EX34" s="300"/>
      <c r="EY34" s="300"/>
      <c r="EZ34" s="300"/>
      <c r="FA34" s="300"/>
      <c r="FB34" s="300"/>
      <c r="FC34" s="300"/>
      <c r="FD34" s="300"/>
      <c r="FE34" s="300"/>
      <c r="FF34" s="300"/>
      <c r="FG34" s="300"/>
      <c r="FH34" s="300"/>
      <c r="FI34" s="300"/>
      <c r="FJ34" s="300"/>
      <c r="FK34" s="300"/>
      <c r="FL34" s="300"/>
      <c r="FM34" s="300"/>
      <c r="FN34" s="300"/>
      <c r="FO34" s="300"/>
      <c r="FP34" s="300"/>
      <c r="FQ34" s="300"/>
      <c r="FR34" s="300"/>
      <c r="FS34" s="300"/>
      <c r="FT34" s="300"/>
      <c r="FU34" s="300"/>
      <c r="FV34" s="300"/>
      <c r="FW34" s="300"/>
      <c r="FX34" s="300"/>
      <c r="FY34" s="300"/>
      <c r="FZ34" s="300"/>
      <c r="GA34" s="300"/>
      <c r="GB34" s="300"/>
      <c r="GC34" s="300"/>
      <c r="GD34" s="300"/>
      <c r="GE34" s="300"/>
      <c r="GF34" s="300"/>
      <c r="GG34" s="300"/>
      <c r="GH34" s="300"/>
      <c r="GI34" s="300"/>
      <c r="GJ34" s="300"/>
      <c r="GK34" s="300"/>
      <c r="GL34" s="300"/>
      <c r="GM34" s="300"/>
      <c r="GN34" s="300"/>
      <c r="GO34" s="300"/>
      <c r="GP34" s="300"/>
      <c r="GQ34" s="300"/>
      <c r="GR34" s="300"/>
      <c r="GS34" s="300"/>
      <c r="GT34" s="300"/>
      <c r="GU34" s="300"/>
      <c r="GV34" s="300"/>
      <c r="GW34" s="300"/>
      <c r="GX34" s="300"/>
      <c r="GY34" s="300"/>
      <c r="GZ34" s="300"/>
      <c r="HA34" s="300"/>
      <c r="HB34" s="300"/>
      <c r="HC34" s="300"/>
      <c r="HD34" s="300"/>
      <c r="HE34" s="300"/>
      <c r="HF34" s="300"/>
      <c r="HG34" s="300"/>
      <c r="HH34" s="300"/>
      <c r="HI34" s="300"/>
      <c r="HJ34" s="300"/>
      <c r="HK34" s="300"/>
      <c r="HL34" s="300"/>
      <c r="HM34" s="300"/>
      <c r="HN34" s="300"/>
      <c r="HO34" s="300"/>
      <c r="HP34" s="300"/>
      <c r="HQ34" s="300"/>
      <c r="HR34" s="300"/>
      <c r="HS34" s="300"/>
      <c r="HT34" s="300"/>
      <c r="HU34" s="300"/>
      <c r="HV34" s="300"/>
      <c r="HW34" s="300"/>
      <c r="HX34" s="300"/>
      <c r="HY34" s="300"/>
      <c r="HZ34" s="300"/>
      <c r="IA34" s="300"/>
      <c r="IB34" s="300"/>
      <c r="IC34" s="300"/>
      <c r="ID34" s="300"/>
      <c r="IE34" s="300"/>
      <c r="IF34" s="300"/>
      <c r="IG34" s="300"/>
      <c r="IH34" s="300"/>
      <c r="II34" s="300"/>
      <c r="IJ34" s="300"/>
      <c r="IK34" s="300"/>
      <c r="IL34" s="300"/>
      <c r="IM34" s="300"/>
      <c r="IN34" s="300"/>
      <c r="IO34" s="300"/>
      <c r="IP34" s="300"/>
      <c r="IQ34" s="300"/>
      <c r="IR34" s="300"/>
      <c r="IS34" s="300"/>
      <c r="IT34" s="300"/>
      <c r="IU34" s="300"/>
    </row>
    <row r="35" spans="1:270" s="284" customFormat="1" ht="15.95" customHeight="1">
      <c r="A35" s="246"/>
      <c r="B35" s="247">
        <v>43756</v>
      </c>
      <c r="C35" s="330" t="str">
        <f>"*"&amp;D35&amp;"*"</f>
        <v>*PDR1911-0424*</v>
      </c>
      <c r="D35" s="592" t="s">
        <v>2703</v>
      </c>
      <c r="E35" s="246" t="s">
        <v>2702</v>
      </c>
      <c r="F35" s="246"/>
      <c r="G35" s="498" t="s">
        <v>1762</v>
      </c>
      <c r="H35" s="250" t="s">
        <v>1761</v>
      </c>
      <c r="I35" s="248" t="s">
        <v>1760</v>
      </c>
      <c r="J35" s="611">
        <v>2500</v>
      </c>
      <c r="K35" s="247">
        <v>22961</v>
      </c>
      <c r="L35" s="250" t="s">
        <v>1261</v>
      </c>
      <c r="M35" s="250" t="s">
        <v>1999</v>
      </c>
      <c r="N35" s="592"/>
      <c r="O35" s="592" t="s">
        <v>1181</v>
      </c>
      <c r="P35" s="592"/>
      <c r="Q35" s="593"/>
      <c r="R35" s="247">
        <v>43775</v>
      </c>
      <c r="S35" s="246">
        <v>2500</v>
      </c>
      <c r="T35" s="246"/>
      <c r="U35" s="246"/>
      <c r="V35" s="246"/>
      <c r="W35" s="249"/>
      <c r="X35" s="503" t="s">
        <v>1496</v>
      </c>
      <c r="Y35" s="250" t="s">
        <v>1758</v>
      </c>
      <c r="Z35" s="592">
        <v>464</v>
      </c>
      <c r="AA35" s="251">
        <v>1305</v>
      </c>
      <c r="AB35" s="236">
        <f>S35/AI35+AJ35</f>
        <v>65</v>
      </c>
      <c r="AC35" s="236">
        <f>AB35+AC34</f>
        <v>793.3257142857143</v>
      </c>
      <c r="AD35" s="237">
        <f>(8+(AC35/60))</f>
        <v>21.222095238095239</v>
      </c>
      <c r="AE35" s="238">
        <f>FLOOR(AD35,1)</f>
        <v>21</v>
      </c>
      <c r="AF35" s="237">
        <f>(AE35+((AD35-AE35)*60*0.01))</f>
        <v>21.133257142857143</v>
      </c>
      <c r="AG35" s="245" t="s">
        <v>1243</v>
      </c>
      <c r="AH35" s="612" t="s">
        <v>1500</v>
      </c>
      <c r="AI35" s="283">
        <v>50</v>
      </c>
      <c r="AJ35" s="283">
        <v>15</v>
      </c>
      <c r="AK35" s="284">
        <v>10</v>
      </c>
      <c r="AL35" s="284" t="s">
        <v>1757</v>
      </c>
    </row>
    <row r="36" spans="1:270" s="284" customFormat="1" ht="15.95" customHeight="1">
      <c r="A36" s="246"/>
      <c r="B36" s="247">
        <v>43748</v>
      </c>
      <c r="C36" s="330" t="str">
        <f>"*"&amp;D36&amp;"*"</f>
        <v>*PDR1911-0366*</v>
      </c>
      <c r="D36" s="592" t="s">
        <v>2478</v>
      </c>
      <c r="E36" s="246" t="s">
        <v>2445</v>
      </c>
      <c r="F36" s="246"/>
      <c r="G36" s="498" t="s">
        <v>1855</v>
      </c>
      <c r="H36" s="250" t="s">
        <v>1248</v>
      </c>
      <c r="I36" s="248" t="s">
        <v>1854</v>
      </c>
      <c r="J36" s="611">
        <v>1500</v>
      </c>
      <c r="K36" s="247">
        <v>22962</v>
      </c>
      <c r="L36" s="250" t="s">
        <v>1392</v>
      </c>
      <c r="M36" s="250" t="s">
        <v>1853</v>
      </c>
      <c r="N36" s="592" t="s">
        <v>1386</v>
      </c>
      <c r="O36" s="592" t="s">
        <v>1181</v>
      </c>
      <c r="P36" s="592"/>
      <c r="Q36" s="593"/>
      <c r="R36" s="247">
        <v>43775</v>
      </c>
      <c r="S36" s="246">
        <v>1500</v>
      </c>
      <c r="T36" s="246"/>
      <c r="U36" s="246"/>
      <c r="V36" s="246"/>
      <c r="W36" s="249"/>
      <c r="X36" s="503" t="s">
        <v>1496</v>
      </c>
      <c r="Y36" s="250" t="s">
        <v>101</v>
      </c>
      <c r="Z36" s="592">
        <v>724</v>
      </c>
      <c r="AA36" s="251">
        <v>1915</v>
      </c>
      <c r="AB36" s="236">
        <f>S36/AI36+AJ36</f>
        <v>92.857142857142861</v>
      </c>
      <c r="AC36" s="236">
        <f>AB36+AC35</f>
        <v>886.18285714285719</v>
      </c>
      <c r="AD36" s="237">
        <f>(8+(AC36/60))</f>
        <v>22.769714285714286</v>
      </c>
      <c r="AE36" s="238">
        <f>FLOOR(AD36,1)</f>
        <v>22</v>
      </c>
      <c r="AF36" s="237">
        <f>(AE36+((AD36-AE36)*60*0.01))</f>
        <v>22.461828571428573</v>
      </c>
      <c r="AG36" s="245" t="s">
        <v>1391</v>
      </c>
      <c r="AH36" s="612" t="s">
        <v>65</v>
      </c>
      <c r="AI36" s="283">
        <v>35</v>
      </c>
      <c r="AJ36" s="283">
        <v>50</v>
      </c>
      <c r="AK36" s="284">
        <v>5</v>
      </c>
      <c r="AL36" s="284" t="s">
        <v>1493</v>
      </c>
    </row>
    <row r="37" spans="1:270" s="284" customFormat="1" ht="15.95" customHeight="1">
      <c r="A37" s="246"/>
      <c r="B37" s="247">
        <v>43747</v>
      </c>
      <c r="C37" s="330" t="str">
        <f>"*"&amp;D37&amp;"*"</f>
        <v>*PDR1911-0339*</v>
      </c>
      <c r="D37" s="592" t="s">
        <v>2429</v>
      </c>
      <c r="E37" s="246" t="s">
        <v>2409</v>
      </c>
      <c r="F37" s="246"/>
      <c r="G37" s="498" t="s">
        <v>1800</v>
      </c>
      <c r="H37" s="250" t="s">
        <v>1248</v>
      </c>
      <c r="I37" s="248" t="s">
        <v>1799</v>
      </c>
      <c r="J37" s="611">
        <v>400</v>
      </c>
      <c r="K37" s="247">
        <v>22962</v>
      </c>
      <c r="L37" s="250" t="s">
        <v>1798</v>
      </c>
      <c r="M37" s="250" t="s">
        <v>1797</v>
      </c>
      <c r="N37" s="592" t="s">
        <v>2427</v>
      </c>
      <c r="O37" s="592" t="s">
        <v>1181</v>
      </c>
      <c r="P37" s="592"/>
      <c r="Q37" s="593"/>
      <c r="R37" s="247">
        <v>43776</v>
      </c>
      <c r="S37" s="246">
        <v>400</v>
      </c>
      <c r="T37" s="246"/>
      <c r="U37" s="246"/>
      <c r="V37" s="246"/>
      <c r="W37" s="249"/>
      <c r="X37" s="503" t="s">
        <v>1496</v>
      </c>
      <c r="Y37" s="250" t="s">
        <v>1796</v>
      </c>
      <c r="Z37" s="592">
        <v>854</v>
      </c>
      <c r="AA37" s="251">
        <v>2220</v>
      </c>
      <c r="AB37" s="236">
        <f>S37/AI37+AJ37</f>
        <v>61.428571428571431</v>
      </c>
      <c r="AC37" s="236">
        <f>AB37+AC36</f>
        <v>947.61142857142863</v>
      </c>
      <c r="AD37" s="237">
        <f>(8+(AC37/60))</f>
        <v>23.793523809523812</v>
      </c>
      <c r="AE37" s="238">
        <f>FLOOR(AD37,1)</f>
        <v>23</v>
      </c>
      <c r="AF37" s="237">
        <f>(AE37+((AD37-AE37)*60*0.01))</f>
        <v>23.476114285714289</v>
      </c>
      <c r="AG37" s="245" t="s">
        <v>1391</v>
      </c>
      <c r="AH37" s="612" t="s">
        <v>65</v>
      </c>
      <c r="AI37" s="283">
        <v>35</v>
      </c>
      <c r="AJ37" s="283">
        <v>50</v>
      </c>
      <c r="AK37" s="284">
        <v>5</v>
      </c>
      <c r="AL37" s="284" t="s">
        <v>1795</v>
      </c>
    </row>
    <row r="38" spans="1:270" s="284" customFormat="1" ht="15.95" customHeight="1">
      <c r="A38" s="246"/>
      <c r="B38" s="247">
        <v>43762</v>
      </c>
      <c r="C38" s="330" t="str">
        <f>"*"&amp;D38&amp;"*"</f>
        <v>*PDR1911-0516*</v>
      </c>
      <c r="D38" s="592" t="s">
        <v>2865</v>
      </c>
      <c r="E38" s="246" t="s">
        <v>2864</v>
      </c>
      <c r="F38" s="246"/>
      <c r="G38" s="498" t="s">
        <v>1882</v>
      </c>
      <c r="H38" s="250" t="s">
        <v>1248</v>
      </c>
      <c r="I38" s="248" t="s">
        <v>115</v>
      </c>
      <c r="J38" s="611">
        <v>2750</v>
      </c>
      <c r="K38" s="247">
        <v>22964</v>
      </c>
      <c r="L38" s="250" t="s">
        <v>1392</v>
      </c>
      <c r="M38" s="250" t="s">
        <v>1170</v>
      </c>
      <c r="N38" s="592" t="s">
        <v>1167</v>
      </c>
      <c r="O38" s="592" t="s">
        <v>1181</v>
      </c>
      <c r="P38" s="592"/>
      <c r="Q38" s="593"/>
      <c r="R38" s="247">
        <v>43778</v>
      </c>
      <c r="S38" s="246">
        <v>2750</v>
      </c>
      <c r="T38" s="246"/>
      <c r="U38" s="246"/>
      <c r="V38" s="246"/>
      <c r="W38" s="249"/>
      <c r="X38" s="503" t="s">
        <v>1496</v>
      </c>
      <c r="Y38" s="250" t="s">
        <v>101</v>
      </c>
      <c r="Z38" s="592">
        <v>666</v>
      </c>
      <c r="AA38" s="251">
        <v>2040</v>
      </c>
      <c r="AB38" s="236">
        <f>S38/AI38+AJ38</f>
        <v>128.57142857142856</v>
      </c>
      <c r="AC38" s="236">
        <f>AB38+AC37</f>
        <v>1076.1828571428573</v>
      </c>
      <c r="AD38" s="237">
        <f>(8+(AC38/60))</f>
        <v>25.936380952380954</v>
      </c>
      <c r="AE38" s="238">
        <f>FLOOR(AD38,1)</f>
        <v>25</v>
      </c>
      <c r="AF38" s="237">
        <f>(AE38+((AD38-AE38)*60*0.01))</f>
        <v>25.561828571428574</v>
      </c>
      <c r="AG38" s="245" t="s">
        <v>1391</v>
      </c>
      <c r="AH38" s="612" t="s">
        <v>65</v>
      </c>
      <c r="AI38" s="283">
        <v>35</v>
      </c>
      <c r="AJ38" s="283">
        <v>50</v>
      </c>
      <c r="AK38" s="284">
        <v>10</v>
      </c>
      <c r="AL38" s="284" t="s">
        <v>1881</v>
      </c>
    </row>
    <row r="39" spans="1:270" s="284" customFormat="1" ht="15.95" customHeight="1">
      <c r="A39" s="246"/>
      <c r="B39" s="247">
        <v>43755</v>
      </c>
      <c r="C39" s="330" t="str">
        <f>"*"&amp;D39&amp;"*"</f>
        <v>*PDR1911-0408*</v>
      </c>
      <c r="D39" s="592" t="s">
        <v>2628</v>
      </c>
      <c r="E39" s="246" t="s">
        <v>2626</v>
      </c>
      <c r="F39" s="246"/>
      <c r="G39" s="498" t="s">
        <v>1861</v>
      </c>
      <c r="H39" s="250" t="s">
        <v>1248</v>
      </c>
      <c r="I39" s="248" t="s">
        <v>1860</v>
      </c>
      <c r="J39" s="611">
        <v>2000</v>
      </c>
      <c r="K39" s="247">
        <v>22965</v>
      </c>
      <c r="L39" s="250" t="s">
        <v>1392</v>
      </c>
      <c r="M39" s="250" t="s">
        <v>1859</v>
      </c>
      <c r="N39" s="592" t="s">
        <v>1167</v>
      </c>
      <c r="O39" s="592" t="s">
        <v>1181</v>
      </c>
      <c r="P39" s="592"/>
      <c r="Q39" s="593"/>
      <c r="R39" s="247">
        <v>43781</v>
      </c>
      <c r="S39" s="246">
        <v>2000</v>
      </c>
      <c r="T39" s="246"/>
      <c r="U39" s="246"/>
      <c r="V39" s="246"/>
      <c r="W39" s="249"/>
      <c r="X39" s="503" t="s">
        <v>1496</v>
      </c>
      <c r="Y39" s="250" t="s">
        <v>120</v>
      </c>
      <c r="Z39" s="592">
        <v>854</v>
      </c>
      <c r="AA39" s="251">
        <v>2335</v>
      </c>
      <c r="AB39" s="236">
        <f>S39/AI39+AJ39</f>
        <v>107.14285714285714</v>
      </c>
      <c r="AC39" s="236">
        <f>AB39+AC38</f>
        <v>1183.3257142857144</v>
      </c>
      <c r="AD39" s="237">
        <f>(8+(AC39/60))</f>
        <v>27.722095238095239</v>
      </c>
      <c r="AE39" s="238">
        <f>FLOOR(AD39,1)</f>
        <v>27</v>
      </c>
      <c r="AF39" s="237">
        <f>(AE39+((AD39-AE39)*60*0.01))</f>
        <v>27.433257142857144</v>
      </c>
      <c r="AG39" s="245" t="s">
        <v>1391</v>
      </c>
      <c r="AH39" s="612" t="s">
        <v>65</v>
      </c>
      <c r="AI39" s="283">
        <v>35</v>
      </c>
      <c r="AJ39" s="283">
        <v>50</v>
      </c>
      <c r="AK39" s="284">
        <v>10</v>
      </c>
      <c r="AL39" s="284" t="s">
        <v>1705</v>
      </c>
    </row>
    <row r="40" spans="1:270" s="284" customFormat="1" ht="15.95" customHeight="1">
      <c r="A40" s="246"/>
      <c r="B40" s="247">
        <v>43742</v>
      </c>
      <c r="C40" s="330" t="str">
        <f>"*"&amp;D40&amp;"*"</f>
        <v>*PDR1911-0323*</v>
      </c>
      <c r="D40" s="592" t="s">
        <v>2217</v>
      </c>
      <c r="E40" s="246" t="s">
        <v>2216</v>
      </c>
      <c r="F40" s="246"/>
      <c r="G40" s="498" t="s">
        <v>2215</v>
      </c>
      <c r="H40" s="250" t="s">
        <v>1862</v>
      </c>
      <c r="I40" s="248" t="s">
        <v>2214</v>
      </c>
      <c r="J40" s="611">
        <v>1840</v>
      </c>
      <c r="K40" s="247">
        <v>22966</v>
      </c>
      <c r="L40" s="250" t="s">
        <v>1258</v>
      </c>
      <c r="M40" s="250" t="s">
        <v>2213</v>
      </c>
      <c r="N40" s="592"/>
      <c r="O40" s="592" t="s">
        <v>1181</v>
      </c>
      <c r="P40" s="592"/>
      <c r="Q40" s="593"/>
      <c r="R40" s="247">
        <v>43781</v>
      </c>
      <c r="S40" s="246">
        <v>1840</v>
      </c>
      <c r="T40" s="246"/>
      <c r="U40" s="246"/>
      <c r="V40" s="246"/>
      <c r="W40" s="249"/>
      <c r="X40" s="503" t="s">
        <v>1497</v>
      </c>
      <c r="Y40" s="250" t="s">
        <v>2212</v>
      </c>
      <c r="Z40" s="592">
        <v>517</v>
      </c>
      <c r="AA40" s="251">
        <v>1545</v>
      </c>
      <c r="AB40" s="354">
        <f>S40/AI40+AJ40</f>
        <v>51.8</v>
      </c>
      <c r="AC40" s="354">
        <f>AB40+AC39</f>
        <v>1235.1257142857144</v>
      </c>
      <c r="AD40" s="364">
        <f>(8+(AC40/60))</f>
        <v>28.585428571428572</v>
      </c>
      <c r="AE40" s="365">
        <f>FLOOR(AD40,1)</f>
        <v>28</v>
      </c>
      <c r="AF40" s="364">
        <f>(AE40+((AD40-AE40)*60*0.01))</f>
        <v>28.351257142857143</v>
      </c>
      <c r="AG40" s="245" t="s">
        <v>1243</v>
      </c>
      <c r="AH40" s="612" t="s">
        <v>1500</v>
      </c>
      <c r="AI40" s="283">
        <v>50</v>
      </c>
      <c r="AJ40" s="283">
        <v>15</v>
      </c>
      <c r="AK40" s="284">
        <v>20</v>
      </c>
      <c r="AL40" s="284" t="s">
        <v>2211</v>
      </c>
    </row>
    <row r="41" spans="1:270" s="284" customFormat="1" ht="15.95" customHeight="1">
      <c r="A41" s="246"/>
      <c r="B41" s="247">
        <v>43756</v>
      </c>
      <c r="C41" s="330" t="str">
        <f>"*"&amp;D41&amp;"*"</f>
        <v>*PDR1911-0425*</v>
      </c>
      <c r="D41" s="592" t="s">
        <v>2704</v>
      </c>
      <c r="E41" s="246" t="s">
        <v>2702</v>
      </c>
      <c r="F41" s="246"/>
      <c r="G41" s="498" t="s">
        <v>1762</v>
      </c>
      <c r="H41" s="250" t="s">
        <v>1761</v>
      </c>
      <c r="I41" s="248" t="s">
        <v>1760</v>
      </c>
      <c r="J41" s="611">
        <v>2500</v>
      </c>
      <c r="K41" s="247">
        <v>22968</v>
      </c>
      <c r="L41" s="250" t="s">
        <v>1261</v>
      </c>
      <c r="M41" s="250" t="s">
        <v>1999</v>
      </c>
      <c r="N41" s="592"/>
      <c r="O41" s="592" t="s">
        <v>1181</v>
      </c>
      <c r="P41" s="592"/>
      <c r="Q41" s="593"/>
      <c r="R41" s="247">
        <v>43782</v>
      </c>
      <c r="S41" s="246">
        <v>2500</v>
      </c>
      <c r="T41" s="246"/>
      <c r="U41" s="246"/>
      <c r="V41" s="246"/>
      <c r="W41" s="249"/>
      <c r="X41" s="503" t="s">
        <v>1496</v>
      </c>
      <c r="Y41" s="250" t="s">
        <v>1758</v>
      </c>
      <c r="Z41" s="592">
        <v>464</v>
      </c>
      <c r="AA41" s="251">
        <v>1305</v>
      </c>
      <c r="AB41" s="236">
        <f>S41/AI41+AJ41</f>
        <v>65</v>
      </c>
      <c r="AC41" s="236">
        <f>AB41+AC40</f>
        <v>1300.1257142857144</v>
      </c>
      <c r="AD41" s="237">
        <f>(8+(AC41/60))</f>
        <v>29.668761904761904</v>
      </c>
      <c r="AE41" s="238">
        <f>FLOOR(AD41,1)</f>
        <v>29</v>
      </c>
      <c r="AF41" s="237">
        <f>(AE41+((AD41-AE41)*60*0.01))</f>
        <v>29.401257142857144</v>
      </c>
      <c r="AG41" s="245" t="s">
        <v>1243</v>
      </c>
      <c r="AH41" s="612" t="s">
        <v>1500</v>
      </c>
      <c r="AI41" s="283">
        <v>50</v>
      </c>
      <c r="AJ41" s="283">
        <v>15</v>
      </c>
      <c r="AK41" s="284">
        <v>10</v>
      </c>
      <c r="AL41" s="284" t="s">
        <v>1757</v>
      </c>
    </row>
    <row r="42" spans="1:270" s="284" customFormat="1" ht="15.95" customHeight="1">
      <c r="A42" s="246"/>
      <c r="B42" s="247">
        <v>43762</v>
      </c>
      <c r="C42" s="330" t="str">
        <f>"*"&amp;D42&amp;"*"</f>
        <v>*PDR1911-0517*</v>
      </c>
      <c r="D42" s="592" t="s">
        <v>2866</v>
      </c>
      <c r="E42" s="246" t="s">
        <v>2864</v>
      </c>
      <c r="F42" s="246"/>
      <c r="G42" s="498" t="s">
        <v>1882</v>
      </c>
      <c r="H42" s="250" t="s">
        <v>1248</v>
      </c>
      <c r="I42" s="248" t="s">
        <v>115</v>
      </c>
      <c r="J42" s="611">
        <v>2750</v>
      </c>
      <c r="K42" s="247">
        <v>22971</v>
      </c>
      <c r="L42" s="250" t="s">
        <v>1392</v>
      </c>
      <c r="M42" s="250" t="s">
        <v>1170</v>
      </c>
      <c r="N42" s="592" t="s">
        <v>1167</v>
      </c>
      <c r="O42" s="592" t="s">
        <v>1181</v>
      </c>
      <c r="P42" s="592"/>
      <c r="Q42" s="593"/>
      <c r="R42" s="247">
        <v>43785</v>
      </c>
      <c r="S42" s="246">
        <v>2750</v>
      </c>
      <c r="T42" s="246"/>
      <c r="U42" s="246"/>
      <c r="V42" s="246"/>
      <c r="W42" s="249"/>
      <c r="X42" s="503" t="s">
        <v>1496</v>
      </c>
      <c r="Y42" s="250" t="s">
        <v>101</v>
      </c>
      <c r="Z42" s="592">
        <v>666</v>
      </c>
      <c r="AA42" s="251">
        <v>2040</v>
      </c>
      <c r="AB42" s="236">
        <f>S42/AI42+AJ42</f>
        <v>128.57142857142856</v>
      </c>
      <c r="AC42" s="236">
        <f>AB42+AC41</f>
        <v>1428.6971428571428</v>
      </c>
      <c r="AD42" s="237">
        <f>(8+(AC42/60))</f>
        <v>31.811619047619047</v>
      </c>
      <c r="AE42" s="238">
        <f>FLOOR(AD42,1)</f>
        <v>31</v>
      </c>
      <c r="AF42" s="237">
        <f>(AE42+((AD42-AE42)*60*0.01))</f>
        <v>31.486971428571429</v>
      </c>
      <c r="AG42" s="245" t="s">
        <v>1391</v>
      </c>
      <c r="AH42" s="612" t="s">
        <v>65</v>
      </c>
      <c r="AI42" s="283">
        <v>35</v>
      </c>
      <c r="AJ42" s="283">
        <v>50</v>
      </c>
      <c r="AK42" s="284">
        <v>10</v>
      </c>
      <c r="AL42" s="284" t="s">
        <v>1881</v>
      </c>
    </row>
    <row r="43" spans="1:270" s="284" customFormat="1" ht="15.95" customHeight="1">
      <c r="A43" s="246"/>
      <c r="B43" s="247">
        <v>43748</v>
      </c>
      <c r="C43" s="330" t="str">
        <f>"*"&amp;D43&amp;"*"</f>
        <v>*PDR1911-0350*</v>
      </c>
      <c r="D43" s="592" t="s">
        <v>2454</v>
      </c>
      <c r="E43" s="246" t="s">
        <v>2434</v>
      </c>
      <c r="F43" s="246"/>
      <c r="G43" s="498" t="s">
        <v>2435</v>
      </c>
      <c r="H43" s="250" t="s">
        <v>1385</v>
      </c>
      <c r="I43" s="248" t="s">
        <v>2436</v>
      </c>
      <c r="J43" s="611">
        <v>300</v>
      </c>
      <c r="K43" s="247">
        <v>22971</v>
      </c>
      <c r="L43" s="250" t="s">
        <v>1247</v>
      </c>
      <c r="M43" s="250" t="s">
        <v>2437</v>
      </c>
      <c r="N43" s="592"/>
      <c r="O43" s="592" t="s">
        <v>1181</v>
      </c>
      <c r="P43" s="592"/>
      <c r="Q43" s="593"/>
      <c r="R43" s="247">
        <v>43785</v>
      </c>
      <c r="S43" s="246">
        <v>300</v>
      </c>
      <c r="T43" s="246"/>
      <c r="U43" s="246"/>
      <c r="V43" s="246"/>
      <c r="W43" s="249"/>
      <c r="X43" s="503" t="s">
        <v>1496</v>
      </c>
      <c r="Y43" s="250" t="s">
        <v>333</v>
      </c>
      <c r="Z43" s="592">
        <v>424</v>
      </c>
      <c r="AA43" s="251">
        <v>1109</v>
      </c>
      <c r="AB43" s="236">
        <f>S43/AI43+AJ43</f>
        <v>21</v>
      </c>
      <c r="AC43" s="236">
        <f>AB43+AC42</f>
        <v>1449.6971428571428</v>
      </c>
      <c r="AD43" s="237">
        <f>(8+(AC43/60))</f>
        <v>32.161619047619048</v>
      </c>
      <c r="AE43" s="238">
        <f>FLOOR(AD43,1)</f>
        <v>32</v>
      </c>
      <c r="AF43" s="237">
        <f>(AE43+((AD43-AE43)*60*0.01))</f>
        <v>32.096971428571429</v>
      </c>
      <c r="AG43" s="245" t="s">
        <v>1243</v>
      </c>
      <c r="AH43" s="612" t="s">
        <v>1500</v>
      </c>
      <c r="AI43" s="283">
        <v>50</v>
      </c>
      <c r="AJ43" s="283">
        <v>15</v>
      </c>
      <c r="AK43" s="284">
        <v>10</v>
      </c>
      <c r="AL43" s="284" t="s">
        <v>1398</v>
      </c>
      <c r="IV43" s="300"/>
      <c r="IW43" s="300"/>
      <c r="IX43" s="300"/>
      <c r="IY43" s="300"/>
      <c r="IZ43" s="300"/>
      <c r="JA43" s="300"/>
      <c r="JB43" s="300"/>
      <c r="JC43" s="300"/>
      <c r="JD43" s="300"/>
      <c r="JE43" s="300"/>
      <c r="JF43" s="300"/>
      <c r="JG43" s="300"/>
      <c r="JH43" s="300"/>
      <c r="JI43" s="300"/>
      <c r="JJ43" s="300"/>
    </row>
    <row r="44" spans="1:270" s="300" customFormat="1" ht="15.95" customHeight="1">
      <c r="A44" s="246"/>
      <c r="B44" s="247">
        <v>43748</v>
      </c>
      <c r="C44" s="330" t="str">
        <f>"*"&amp;D44&amp;"*"</f>
        <v>*PDR1911-0352*</v>
      </c>
      <c r="D44" s="592" t="s">
        <v>2456</v>
      </c>
      <c r="E44" s="246" t="s">
        <v>2434</v>
      </c>
      <c r="F44" s="246"/>
      <c r="G44" s="498" t="s">
        <v>2439</v>
      </c>
      <c r="H44" s="250" t="s">
        <v>1385</v>
      </c>
      <c r="I44" s="248" t="s">
        <v>2440</v>
      </c>
      <c r="J44" s="611">
        <v>500</v>
      </c>
      <c r="K44" s="247">
        <v>22971</v>
      </c>
      <c r="L44" s="250" t="s">
        <v>1258</v>
      </c>
      <c r="M44" s="250" t="s">
        <v>2441</v>
      </c>
      <c r="N44" s="592"/>
      <c r="O44" s="592" t="s">
        <v>1181</v>
      </c>
      <c r="P44" s="592"/>
      <c r="Q44" s="593"/>
      <c r="R44" s="247">
        <v>43785</v>
      </c>
      <c r="S44" s="246">
        <v>500</v>
      </c>
      <c r="T44" s="246"/>
      <c r="U44" s="246"/>
      <c r="V44" s="246"/>
      <c r="W44" s="249"/>
      <c r="X44" s="503" t="s">
        <v>1496</v>
      </c>
      <c r="Y44" s="250" t="s">
        <v>2442</v>
      </c>
      <c r="Z44" s="592">
        <v>619</v>
      </c>
      <c r="AA44" s="251">
        <v>1765</v>
      </c>
      <c r="AB44" s="812">
        <f>S44/AI44+AJ44</f>
        <v>25</v>
      </c>
      <c r="AC44" s="812">
        <f>AB44+AC43</f>
        <v>1474.6971428571428</v>
      </c>
      <c r="AD44" s="245">
        <f>(8+(AC44/60))</f>
        <v>32.578285714285713</v>
      </c>
      <c r="AE44" s="813">
        <f>FLOOR(AD44,1)</f>
        <v>32</v>
      </c>
      <c r="AF44" s="245">
        <f>(AE44+((AD44-AE44)*60*0.01))</f>
        <v>32.346971428571429</v>
      </c>
      <c r="AG44" s="245" t="s">
        <v>1243</v>
      </c>
      <c r="AH44" s="612" t="s">
        <v>1500</v>
      </c>
      <c r="AI44" s="283">
        <v>50</v>
      </c>
      <c r="AJ44" s="283">
        <v>15</v>
      </c>
      <c r="AK44" s="283">
        <v>10</v>
      </c>
      <c r="AL44" s="283" t="s">
        <v>2443</v>
      </c>
      <c r="AM44" s="283"/>
      <c r="AN44" s="284"/>
      <c r="AO44" s="284"/>
      <c r="AP44" s="284"/>
      <c r="AQ44" s="284"/>
      <c r="AR44" s="284"/>
      <c r="AS44" s="284"/>
      <c r="AT44" s="284"/>
      <c r="AU44" s="284"/>
      <c r="AV44" s="284"/>
      <c r="AW44" s="284"/>
      <c r="AX44" s="284"/>
      <c r="AY44" s="284"/>
      <c r="AZ44" s="284"/>
      <c r="BA44" s="284"/>
      <c r="BB44" s="284"/>
      <c r="BC44" s="284"/>
      <c r="BD44" s="284"/>
      <c r="BE44" s="284"/>
      <c r="BF44" s="284"/>
      <c r="BG44" s="284"/>
      <c r="BH44" s="284"/>
      <c r="BI44" s="284"/>
      <c r="BJ44" s="284"/>
      <c r="BK44" s="284"/>
      <c r="BL44" s="284"/>
      <c r="BM44" s="284"/>
      <c r="BN44" s="284"/>
      <c r="BO44" s="284"/>
      <c r="BP44" s="284"/>
      <c r="BQ44" s="284"/>
      <c r="BR44" s="284"/>
      <c r="BS44" s="284"/>
      <c r="BT44" s="284"/>
      <c r="BU44" s="284"/>
      <c r="BV44" s="284"/>
      <c r="BW44" s="284"/>
      <c r="BX44" s="284"/>
      <c r="BY44" s="284"/>
      <c r="BZ44" s="284"/>
      <c r="CA44" s="284"/>
      <c r="CB44" s="284"/>
      <c r="CC44" s="284"/>
      <c r="CD44" s="284"/>
      <c r="CE44" s="284"/>
      <c r="CF44" s="284"/>
      <c r="CG44" s="284"/>
      <c r="CH44" s="284"/>
      <c r="CI44" s="284"/>
      <c r="CJ44" s="284"/>
      <c r="CK44" s="284"/>
      <c r="CL44" s="284"/>
      <c r="CM44" s="284"/>
      <c r="CN44" s="284"/>
      <c r="CO44" s="284"/>
      <c r="CP44" s="284"/>
      <c r="CQ44" s="284"/>
      <c r="CR44" s="284"/>
      <c r="CS44" s="284"/>
      <c r="CT44" s="284"/>
      <c r="CU44" s="284"/>
      <c r="CV44" s="284"/>
      <c r="CW44" s="284"/>
      <c r="CX44" s="284"/>
      <c r="CY44" s="284"/>
      <c r="CZ44" s="284"/>
      <c r="DA44" s="284"/>
      <c r="DB44" s="284"/>
      <c r="DC44" s="284"/>
      <c r="DD44" s="284"/>
      <c r="DE44" s="284"/>
      <c r="DF44" s="284"/>
      <c r="DG44" s="284"/>
      <c r="DH44" s="284"/>
      <c r="DI44" s="284"/>
      <c r="DJ44" s="284"/>
      <c r="DK44" s="284"/>
      <c r="DL44" s="284"/>
      <c r="DM44" s="284"/>
      <c r="DN44" s="284"/>
      <c r="DO44" s="284"/>
      <c r="DP44" s="284"/>
      <c r="DQ44" s="284"/>
      <c r="DR44" s="284"/>
      <c r="DS44" s="284"/>
      <c r="DT44" s="284"/>
      <c r="DU44" s="284"/>
      <c r="DV44" s="284"/>
      <c r="DW44" s="284"/>
      <c r="DX44" s="284"/>
      <c r="DY44" s="284"/>
      <c r="DZ44" s="284"/>
      <c r="EA44" s="284"/>
      <c r="EB44" s="284"/>
      <c r="EC44" s="284"/>
      <c r="ED44" s="284"/>
      <c r="EE44" s="284"/>
      <c r="EF44" s="284"/>
      <c r="EG44" s="284"/>
      <c r="EH44" s="284"/>
      <c r="EI44" s="284"/>
      <c r="EJ44" s="284"/>
      <c r="EK44" s="284"/>
      <c r="EL44" s="284"/>
      <c r="EM44" s="284"/>
      <c r="EN44" s="284"/>
      <c r="EO44" s="284"/>
      <c r="EP44" s="284"/>
      <c r="EQ44" s="284"/>
      <c r="ER44" s="284"/>
      <c r="ES44" s="284"/>
      <c r="ET44" s="284"/>
      <c r="EU44" s="284"/>
      <c r="EV44" s="284"/>
      <c r="EW44" s="284"/>
      <c r="EX44" s="284"/>
      <c r="EY44" s="284"/>
      <c r="EZ44" s="284"/>
      <c r="FA44" s="284"/>
      <c r="FB44" s="284"/>
      <c r="FC44" s="284"/>
      <c r="FD44" s="284"/>
      <c r="FE44" s="284"/>
      <c r="FF44" s="284"/>
      <c r="FG44" s="284"/>
      <c r="FH44" s="284"/>
      <c r="FI44" s="284"/>
      <c r="FJ44" s="284"/>
      <c r="FK44" s="284"/>
      <c r="FL44" s="284"/>
      <c r="FM44" s="284"/>
      <c r="FN44" s="284"/>
      <c r="FO44" s="284"/>
      <c r="FP44" s="284"/>
      <c r="FQ44" s="284"/>
      <c r="FR44" s="284"/>
      <c r="FS44" s="284"/>
      <c r="FT44" s="284"/>
      <c r="FU44" s="284"/>
      <c r="FV44" s="284"/>
      <c r="FW44" s="284"/>
      <c r="FX44" s="284"/>
      <c r="FY44" s="284"/>
      <c r="FZ44" s="284"/>
      <c r="GA44" s="284"/>
      <c r="GB44" s="284"/>
      <c r="GC44" s="284"/>
      <c r="GD44" s="284"/>
      <c r="GE44" s="284"/>
      <c r="GF44" s="284"/>
      <c r="GG44" s="284"/>
      <c r="GH44" s="284"/>
      <c r="GI44" s="284"/>
      <c r="GJ44" s="284"/>
      <c r="GK44" s="284"/>
      <c r="GL44" s="284"/>
      <c r="GM44" s="284"/>
      <c r="GN44" s="284"/>
      <c r="GO44" s="284"/>
      <c r="GP44" s="284"/>
      <c r="GQ44" s="284"/>
      <c r="GR44" s="284"/>
      <c r="GS44" s="284"/>
      <c r="GT44" s="284"/>
      <c r="GU44" s="284"/>
      <c r="GV44" s="284"/>
      <c r="GW44" s="284"/>
      <c r="GX44" s="284"/>
      <c r="GY44" s="284"/>
      <c r="GZ44" s="284"/>
      <c r="HA44" s="284"/>
      <c r="HB44" s="284"/>
      <c r="HC44" s="284"/>
      <c r="HD44" s="284"/>
      <c r="HE44" s="284"/>
      <c r="HF44" s="284"/>
      <c r="HG44" s="284"/>
      <c r="HH44" s="284"/>
      <c r="HI44" s="284"/>
      <c r="HJ44" s="284"/>
      <c r="HK44" s="284"/>
      <c r="HL44" s="284"/>
      <c r="HM44" s="284"/>
      <c r="HN44" s="284"/>
      <c r="HO44" s="284"/>
      <c r="HP44" s="284"/>
      <c r="HQ44" s="284"/>
      <c r="HR44" s="284"/>
      <c r="HS44" s="284"/>
      <c r="HT44" s="284"/>
      <c r="HU44" s="284"/>
      <c r="HV44" s="284"/>
      <c r="HW44" s="284"/>
      <c r="HX44" s="284"/>
      <c r="HY44" s="284"/>
      <c r="HZ44" s="284"/>
      <c r="IA44" s="284"/>
      <c r="IB44" s="284"/>
      <c r="IC44" s="284"/>
      <c r="ID44" s="284"/>
      <c r="IE44" s="284"/>
      <c r="IF44" s="284"/>
      <c r="IG44" s="284"/>
      <c r="IH44" s="284"/>
      <c r="II44" s="284"/>
      <c r="IJ44" s="284"/>
      <c r="IK44" s="284"/>
      <c r="IL44" s="284"/>
      <c r="IM44" s="284"/>
      <c r="IN44" s="284"/>
      <c r="IO44" s="284"/>
      <c r="IP44" s="284"/>
      <c r="IQ44" s="284"/>
      <c r="IR44" s="284"/>
      <c r="IS44" s="284"/>
      <c r="IT44" s="284"/>
      <c r="IU44" s="284"/>
    </row>
    <row r="45" spans="1:270" s="300" customFormat="1" ht="15.95" customHeight="1">
      <c r="A45" s="246"/>
      <c r="B45" s="247">
        <v>43755</v>
      </c>
      <c r="C45" s="330" t="str">
        <f>"*"&amp;D45&amp;"*"</f>
        <v>*PDR1911-0409*</v>
      </c>
      <c r="D45" s="592" t="s">
        <v>2629</v>
      </c>
      <c r="E45" s="246" t="s">
        <v>2626</v>
      </c>
      <c r="F45" s="246"/>
      <c r="G45" s="498" t="s">
        <v>1861</v>
      </c>
      <c r="H45" s="250" t="s">
        <v>1248</v>
      </c>
      <c r="I45" s="248" t="s">
        <v>1860</v>
      </c>
      <c r="J45" s="611">
        <v>2000</v>
      </c>
      <c r="K45" s="247">
        <v>22972</v>
      </c>
      <c r="L45" s="250" t="s">
        <v>1392</v>
      </c>
      <c r="M45" s="250" t="s">
        <v>1859</v>
      </c>
      <c r="N45" s="592" t="s">
        <v>1167</v>
      </c>
      <c r="O45" s="592" t="s">
        <v>1181</v>
      </c>
      <c r="P45" s="592"/>
      <c r="Q45" s="593"/>
      <c r="R45" s="247">
        <v>43788</v>
      </c>
      <c r="S45" s="246">
        <v>2000</v>
      </c>
      <c r="T45" s="246"/>
      <c r="U45" s="246"/>
      <c r="V45" s="246"/>
      <c r="W45" s="249"/>
      <c r="X45" s="503" t="s">
        <v>1496</v>
      </c>
      <c r="Y45" s="250" t="s">
        <v>120</v>
      </c>
      <c r="Z45" s="592">
        <v>854</v>
      </c>
      <c r="AA45" s="251">
        <v>2335</v>
      </c>
      <c r="AB45" s="812">
        <f>S45/AI45+AJ45</f>
        <v>107.14285714285714</v>
      </c>
      <c r="AC45" s="812">
        <f>AB45+AC44</f>
        <v>1581.84</v>
      </c>
      <c r="AD45" s="245">
        <f>(8+(AC45/60))</f>
        <v>34.363999999999997</v>
      </c>
      <c r="AE45" s="813">
        <f>FLOOR(AD45,1)</f>
        <v>34</v>
      </c>
      <c r="AF45" s="245">
        <f>(AE45+((AD45-AE45)*60*0.01))</f>
        <v>34.218399999999995</v>
      </c>
      <c r="AG45" s="245" t="s">
        <v>1391</v>
      </c>
      <c r="AH45" s="612" t="s">
        <v>65</v>
      </c>
      <c r="AI45" s="283">
        <v>35</v>
      </c>
      <c r="AJ45" s="283">
        <v>50</v>
      </c>
      <c r="AK45" s="283">
        <v>10</v>
      </c>
      <c r="AL45" s="283" t="s">
        <v>1705</v>
      </c>
      <c r="AM45" s="283"/>
      <c r="AN45" s="284"/>
      <c r="AO45" s="284"/>
      <c r="AP45" s="284"/>
      <c r="AQ45" s="284"/>
      <c r="AR45" s="284"/>
      <c r="AS45" s="284"/>
      <c r="AT45" s="284"/>
      <c r="AU45" s="284"/>
      <c r="AV45" s="284"/>
      <c r="AW45" s="284"/>
      <c r="AX45" s="284"/>
      <c r="AY45" s="284"/>
      <c r="AZ45" s="284"/>
      <c r="BA45" s="284"/>
      <c r="BB45" s="284"/>
      <c r="BC45" s="284"/>
      <c r="BD45" s="284"/>
      <c r="BE45" s="284"/>
      <c r="BF45" s="284"/>
      <c r="BG45" s="284"/>
      <c r="BH45" s="284"/>
      <c r="BI45" s="284"/>
      <c r="BJ45" s="284"/>
      <c r="BK45" s="284"/>
      <c r="BL45" s="284"/>
      <c r="BM45" s="284"/>
      <c r="BN45" s="284"/>
      <c r="BO45" s="284"/>
      <c r="BP45" s="284"/>
      <c r="BQ45" s="284"/>
      <c r="BR45" s="284"/>
      <c r="BS45" s="284"/>
      <c r="BT45" s="284"/>
      <c r="BU45" s="284"/>
      <c r="BV45" s="284"/>
      <c r="BW45" s="284"/>
      <c r="BX45" s="284"/>
      <c r="BY45" s="284"/>
      <c r="BZ45" s="284"/>
      <c r="CA45" s="284"/>
      <c r="CB45" s="284"/>
      <c r="CC45" s="284"/>
      <c r="CD45" s="284"/>
      <c r="CE45" s="284"/>
      <c r="CF45" s="284"/>
      <c r="CG45" s="284"/>
      <c r="CH45" s="284"/>
      <c r="CI45" s="284"/>
      <c r="CJ45" s="284"/>
      <c r="CK45" s="284"/>
      <c r="CL45" s="284"/>
      <c r="CM45" s="284"/>
      <c r="CN45" s="284"/>
      <c r="CO45" s="284"/>
      <c r="CP45" s="284"/>
      <c r="CQ45" s="284"/>
      <c r="CR45" s="284"/>
      <c r="CS45" s="284"/>
      <c r="CT45" s="284"/>
      <c r="CU45" s="284"/>
      <c r="CV45" s="284"/>
      <c r="CW45" s="284"/>
      <c r="CX45" s="284"/>
      <c r="CY45" s="284"/>
      <c r="CZ45" s="284"/>
      <c r="DA45" s="284"/>
      <c r="DB45" s="284"/>
      <c r="DC45" s="284"/>
      <c r="DD45" s="284"/>
      <c r="DE45" s="284"/>
      <c r="DF45" s="284"/>
      <c r="DG45" s="284"/>
      <c r="DH45" s="284"/>
      <c r="DI45" s="284"/>
      <c r="DJ45" s="284"/>
      <c r="DK45" s="284"/>
      <c r="DL45" s="284"/>
      <c r="DM45" s="284"/>
      <c r="DN45" s="284"/>
      <c r="DO45" s="284"/>
      <c r="DP45" s="284"/>
      <c r="DQ45" s="284"/>
      <c r="DR45" s="284"/>
      <c r="DS45" s="284"/>
      <c r="DT45" s="284"/>
      <c r="DU45" s="284"/>
      <c r="DV45" s="284"/>
      <c r="DW45" s="284"/>
      <c r="DX45" s="284"/>
      <c r="DY45" s="284"/>
      <c r="DZ45" s="284"/>
      <c r="EA45" s="284"/>
      <c r="EB45" s="284"/>
      <c r="EC45" s="284"/>
      <c r="ED45" s="284"/>
      <c r="EE45" s="284"/>
      <c r="EF45" s="284"/>
      <c r="EG45" s="284"/>
      <c r="EH45" s="284"/>
      <c r="EI45" s="284"/>
      <c r="EJ45" s="284"/>
      <c r="EK45" s="284"/>
      <c r="EL45" s="284"/>
      <c r="EM45" s="284"/>
      <c r="EN45" s="284"/>
      <c r="EO45" s="284"/>
      <c r="EP45" s="284"/>
      <c r="EQ45" s="284"/>
      <c r="ER45" s="284"/>
      <c r="ES45" s="284"/>
      <c r="ET45" s="284"/>
      <c r="EU45" s="284"/>
      <c r="EV45" s="284"/>
      <c r="EW45" s="284"/>
      <c r="EX45" s="284"/>
      <c r="EY45" s="284"/>
      <c r="EZ45" s="284"/>
      <c r="FA45" s="284"/>
      <c r="FB45" s="284"/>
      <c r="FC45" s="284"/>
      <c r="FD45" s="284"/>
      <c r="FE45" s="284"/>
      <c r="FF45" s="284"/>
      <c r="FG45" s="284"/>
      <c r="FH45" s="284"/>
      <c r="FI45" s="284"/>
      <c r="FJ45" s="284"/>
      <c r="FK45" s="284"/>
      <c r="FL45" s="284"/>
      <c r="FM45" s="284"/>
      <c r="FN45" s="284"/>
      <c r="FO45" s="284"/>
      <c r="FP45" s="284"/>
      <c r="FQ45" s="284"/>
      <c r="FR45" s="284"/>
      <c r="FS45" s="284"/>
      <c r="FT45" s="284"/>
      <c r="FU45" s="284"/>
      <c r="FV45" s="284"/>
      <c r="FW45" s="284"/>
      <c r="FX45" s="284"/>
      <c r="FY45" s="284"/>
      <c r="FZ45" s="284"/>
      <c r="GA45" s="284"/>
      <c r="GB45" s="284"/>
      <c r="GC45" s="284"/>
      <c r="GD45" s="284"/>
      <c r="GE45" s="284"/>
      <c r="GF45" s="284"/>
      <c r="GG45" s="284"/>
      <c r="GH45" s="284"/>
      <c r="GI45" s="284"/>
      <c r="GJ45" s="284"/>
      <c r="GK45" s="284"/>
      <c r="GL45" s="284"/>
      <c r="GM45" s="284"/>
      <c r="GN45" s="284"/>
      <c r="GO45" s="284"/>
      <c r="GP45" s="284"/>
      <c r="GQ45" s="284"/>
      <c r="GR45" s="284"/>
      <c r="GS45" s="284"/>
      <c r="GT45" s="284"/>
      <c r="GU45" s="284"/>
      <c r="GV45" s="284"/>
      <c r="GW45" s="284"/>
      <c r="GX45" s="284"/>
      <c r="GY45" s="284"/>
      <c r="GZ45" s="284"/>
      <c r="HA45" s="284"/>
      <c r="HB45" s="284"/>
      <c r="HC45" s="284"/>
      <c r="HD45" s="284"/>
      <c r="HE45" s="284"/>
      <c r="HF45" s="284"/>
      <c r="HG45" s="284"/>
      <c r="HH45" s="284"/>
      <c r="HI45" s="284"/>
      <c r="HJ45" s="284"/>
      <c r="HK45" s="284"/>
      <c r="HL45" s="284"/>
      <c r="HM45" s="284"/>
      <c r="HN45" s="284"/>
      <c r="HO45" s="284"/>
      <c r="HP45" s="284"/>
      <c r="HQ45" s="284"/>
      <c r="HR45" s="284"/>
      <c r="HS45" s="284"/>
      <c r="HT45" s="284"/>
      <c r="HU45" s="284"/>
      <c r="HV45" s="284"/>
      <c r="HW45" s="284"/>
      <c r="HX45" s="284"/>
      <c r="HY45" s="284"/>
      <c r="HZ45" s="284"/>
      <c r="IA45" s="284"/>
      <c r="IB45" s="284"/>
      <c r="IC45" s="284"/>
      <c r="ID45" s="284"/>
      <c r="IE45" s="284"/>
      <c r="IF45" s="284"/>
      <c r="IG45" s="284"/>
      <c r="IH45" s="284"/>
      <c r="II45" s="284"/>
      <c r="IJ45" s="284"/>
      <c r="IK45" s="284"/>
      <c r="IL45" s="284"/>
      <c r="IM45" s="284"/>
      <c r="IN45" s="284"/>
      <c r="IO45" s="284"/>
      <c r="IP45" s="284"/>
      <c r="IQ45" s="284"/>
      <c r="IR45" s="284"/>
      <c r="IS45" s="284"/>
      <c r="IT45" s="284"/>
      <c r="IU45" s="284"/>
    </row>
    <row r="46" spans="1:270" s="300" customFormat="1" ht="15.95" customHeight="1">
      <c r="A46" s="246"/>
      <c r="B46" s="247">
        <v>43756</v>
      </c>
      <c r="C46" s="330" t="str">
        <f>"*"&amp;D46&amp;"*"</f>
        <v>*PDR1911-0426*</v>
      </c>
      <c r="D46" s="592" t="s">
        <v>2705</v>
      </c>
      <c r="E46" s="246" t="s">
        <v>2702</v>
      </c>
      <c r="F46" s="246"/>
      <c r="G46" s="498" t="s">
        <v>1762</v>
      </c>
      <c r="H46" s="250" t="s">
        <v>1761</v>
      </c>
      <c r="I46" s="248" t="s">
        <v>1760</v>
      </c>
      <c r="J46" s="611">
        <v>2500</v>
      </c>
      <c r="K46" s="247">
        <v>22975</v>
      </c>
      <c r="L46" s="250" t="s">
        <v>1261</v>
      </c>
      <c r="M46" s="250" t="s">
        <v>1999</v>
      </c>
      <c r="N46" s="592"/>
      <c r="O46" s="592" t="s">
        <v>1181</v>
      </c>
      <c r="P46" s="592"/>
      <c r="Q46" s="593"/>
      <c r="R46" s="247">
        <v>43789</v>
      </c>
      <c r="S46" s="246">
        <v>2500</v>
      </c>
      <c r="T46" s="246"/>
      <c r="U46" s="246"/>
      <c r="V46" s="246"/>
      <c r="W46" s="249"/>
      <c r="X46" s="503" t="s">
        <v>1496</v>
      </c>
      <c r="Y46" s="250" t="s">
        <v>1758</v>
      </c>
      <c r="Z46" s="592">
        <v>464</v>
      </c>
      <c r="AA46" s="251">
        <v>1305</v>
      </c>
      <c r="AB46" s="812">
        <f>S46/AI46+AJ46</f>
        <v>65</v>
      </c>
      <c r="AC46" s="812">
        <f>AB46+AC45</f>
        <v>1646.84</v>
      </c>
      <c r="AD46" s="245">
        <f>(8+(AC46/60))</f>
        <v>35.447333333333333</v>
      </c>
      <c r="AE46" s="813">
        <f>FLOOR(AD46,1)</f>
        <v>35</v>
      </c>
      <c r="AF46" s="245">
        <f>(AE46+((AD46-AE46)*60*0.01))</f>
        <v>35.2684</v>
      </c>
      <c r="AG46" s="245" t="s">
        <v>1243</v>
      </c>
      <c r="AH46" s="612" t="s">
        <v>1500</v>
      </c>
      <c r="AI46" s="283">
        <v>50</v>
      </c>
      <c r="AJ46" s="283">
        <v>15</v>
      </c>
      <c r="AK46" s="283">
        <v>10</v>
      </c>
      <c r="AL46" s="283" t="s">
        <v>1757</v>
      </c>
      <c r="AM46" s="283"/>
      <c r="AN46" s="284"/>
      <c r="AO46" s="284"/>
      <c r="AP46" s="284"/>
      <c r="AQ46" s="284"/>
      <c r="AR46" s="284"/>
      <c r="AS46" s="284"/>
      <c r="AT46" s="284"/>
      <c r="AU46" s="284"/>
      <c r="AV46" s="284"/>
      <c r="AW46" s="284"/>
      <c r="AX46" s="284"/>
      <c r="AY46" s="284"/>
      <c r="AZ46" s="284"/>
      <c r="BA46" s="284"/>
      <c r="BB46" s="284"/>
      <c r="BC46" s="284"/>
      <c r="BD46" s="284"/>
      <c r="BE46" s="284"/>
      <c r="BF46" s="284"/>
      <c r="BG46" s="284"/>
      <c r="BH46" s="284"/>
      <c r="BI46" s="284"/>
      <c r="BJ46" s="284"/>
      <c r="BK46" s="284"/>
      <c r="BL46" s="284"/>
      <c r="BM46" s="284"/>
      <c r="BN46" s="284"/>
      <c r="BO46" s="284"/>
      <c r="BP46" s="284"/>
      <c r="BQ46" s="284"/>
      <c r="BR46" s="284"/>
      <c r="BS46" s="284"/>
      <c r="BT46" s="284"/>
      <c r="BU46" s="284"/>
      <c r="BV46" s="284"/>
      <c r="BW46" s="284"/>
      <c r="BX46" s="284"/>
      <c r="BY46" s="284"/>
      <c r="BZ46" s="284"/>
      <c r="CA46" s="284"/>
      <c r="CB46" s="284"/>
      <c r="CC46" s="284"/>
      <c r="CD46" s="284"/>
      <c r="CE46" s="284"/>
      <c r="CF46" s="284"/>
      <c r="CG46" s="284"/>
      <c r="CH46" s="284"/>
      <c r="CI46" s="284"/>
      <c r="CJ46" s="284"/>
      <c r="CK46" s="284"/>
      <c r="CL46" s="284"/>
      <c r="CM46" s="284"/>
      <c r="CN46" s="284"/>
      <c r="CO46" s="284"/>
      <c r="CP46" s="284"/>
      <c r="CQ46" s="284"/>
      <c r="CR46" s="284"/>
      <c r="CS46" s="284"/>
      <c r="CT46" s="284"/>
      <c r="CU46" s="284"/>
      <c r="CV46" s="284"/>
      <c r="CW46" s="284"/>
      <c r="CX46" s="284"/>
      <c r="CY46" s="284"/>
      <c r="CZ46" s="284"/>
      <c r="DA46" s="284"/>
      <c r="DB46" s="284"/>
      <c r="DC46" s="284"/>
      <c r="DD46" s="284"/>
      <c r="DE46" s="284"/>
      <c r="DF46" s="284"/>
      <c r="DG46" s="284"/>
      <c r="DH46" s="284"/>
      <c r="DI46" s="284"/>
      <c r="DJ46" s="284"/>
      <c r="DK46" s="284"/>
      <c r="DL46" s="284"/>
      <c r="DM46" s="284"/>
      <c r="DN46" s="284"/>
      <c r="DO46" s="284"/>
      <c r="DP46" s="284"/>
      <c r="DQ46" s="284"/>
      <c r="DR46" s="284"/>
      <c r="DS46" s="284"/>
      <c r="DT46" s="284"/>
      <c r="DU46" s="284"/>
      <c r="DV46" s="284"/>
      <c r="DW46" s="284"/>
      <c r="DX46" s="284"/>
      <c r="DY46" s="284"/>
      <c r="DZ46" s="284"/>
      <c r="EA46" s="284"/>
      <c r="EB46" s="284"/>
      <c r="EC46" s="284"/>
      <c r="ED46" s="284"/>
      <c r="EE46" s="284"/>
      <c r="EF46" s="284"/>
      <c r="EG46" s="284"/>
      <c r="EH46" s="284"/>
      <c r="EI46" s="284"/>
      <c r="EJ46" s="284"/>
      <c r="EK46" s="284"/>
      <c r="EL46" s="284"/>
      <c r="EM46" s="284"/>
      <c r="EN46" s="284"/>
      <c r="EO46" s="284"/>
      <c r="EP46" s="284"/>
      <c r="EQ46" s="284"/>
      <c r="ER46" s="284"/>
      <c r="ES46" s="284"/>
      <c r="ET46" s="284"/>
      <c r="EU46" s="284"/>
      <c r="EV46" s="284"/>
      <c r="EW46" s="284"/>
      <c r="EX46" s="284"/>
      <c r="EY46" s="284"/>
      <c r="EZ46" s="284"/>
      <c r="FA46" s="284"/>
      <c r="FB46" s="284"/>
      <c r="FC46" s="284"/>
      <c r="FD46" s="284"/>
      <c r="FE46" s="284"/>
      <c r="FF46" s="284"/>
      <c r="FG46" s="284"/>
      <c r="FH46" s="284"/>
      <c r="FI46" s="284"/>
      <c r="FJ46" s="284"/>
      <c r="FK46" s="284"/>
      <c r="FL46" s="284"/>
      <c r="FM46" s="284"/>
      <c r="FN46" s="284"/>
      <c r="FO46" s="284"/>
      <c r="FP46" s="284"/>
      <c r="FQ46" s="284"/>
      <c r="FR46" s="284"/>
      <c r="FS46" s="284"/>
      <c r="FT46" s="284"/>
      <c r="FU46" s="284"/>
      <c r="FV46" s="284"/>
      <c r="FW46" s="284"/>
      <c r="FX46" s="284"/>
      <c r="FY46" s="284"/>
      <c r="FZ46" s="284"/>
      <c r="GA46" s="284"/>
      <c r="GB46" s="284"/>
      <c r="GC46" s="284"/>
      <c r="GD46" s="284"/>
      <c r="GE46" s="284"/>
      <c r="GF46" s="284"/>
      <c r="GG46" s="284"/>
      <c r="GH46" s="284"/>
      <c r="GI46" s="284"/>
      <c r="GJ46" s="284"/>
      <c r="GK46" s="284"/>
      <c r="GL46" s="284"/>
      <c r="GM46" s="284"/>
      <c r="GN46" s="284"/>
      <c r="GO46" s="284"/>
      <c r="GP46" s="284"/>
      <c r="GQ46" s="284"/>
      <c r="GR46" s="284"/>
      <c r="GS46" s="284"/>
      <c r="GT46" s="284"/>
      <c r="GU46" s="284"/>
      <c r="GV46" s="284"/>
      <c r="GW46" s="284"/>
      <c r="GX46" s="284"/>
      <c r="GY46" s="284"/>
      <c r="GZ46" s="284"/>
      <c r="HA46" s="284"/>
      <c r="HB46" s="284"/>
      <c r="HC46" s="284"/>
      <c r="HD46" s="284"/>
      <c r="HE46" s="284"/>
      <c r="HF46" s="284"/>
      <c r="HG46" s="284"/>
      <c r="HH46" s="284"/>
      <c r="HI46" s="284"/>
      <c r="HJ46" s="284"/>
      <c r="HK46" s="284"/>
      <c r="HL46" s="284"/>
      <c r="HM46" s="284"/>
      <c r="HN46" s="284"/>
      <c r="HO46" s="284"/>
      <c r="HP46" s="284"/>
      <c r="HQ46" s="284"/>
      <c r="HR46" s="284"/>
      <c r="HS46" s="284"/>
      <c r="HT46" s="284"/>
      <c r="HU46" s="284"/>
      <c r="HV46" s="284"/>
      <c r="HW46" s="284"/>
      <c r="HX46" s="284"/>
      <c r="HY46" s="284"/>
      <c r="HZ46" s="284"/>
      <c r="IA46" s="284"/>
      <c r="IB46" s="284"/>
      <c r="IC46" s="284"/>
      <c r="ID46" s="284"/>
      <c r="IE46" s="284"/>
      <c r="IF46" s="284"/>
      <c r="IG46" s="284"/>
      <c r="IH46" s="284"/>
      <c r="II46" s="284"/>
      <c r="IJ46" s="284"/>
      <c r="IK46" s="284"/>
      <c r="IL46" s="284"/>
      <c r="IM46" s="284"/>
      <c r="IN46" s="284"/>
      <c r="IO46" s="284"/>
      <c r="IP46" s="284"/>
      <c r="IQ46" s="284"/>
      <c r="IR46" s="284"/>
      <c r="IS46" s="284"/>
      <c r="IT46" s="284"/>
      <c r="IU46" s="284"/>
    </row>
    <row r="47" spans="1:270" s="300" customFormat="1" ht="15.95" customHeight="1">
      <c r="A47" s="246"/>
      <c r="B47" s="247">
        <v>43762</v>
      </c>
      <c r="C47" s="330" t="str">
        <f>"*"&amp;D47&amp;"*"</f>
        <v>*PDR1911-0518*</v>
      </c>
      <c r="D47" s="592" t="s">
        <v>2867</v>
      </c>
      <c r="E47" s="246" t="s">
        <v>2864</v>
      </c>
      <c r="F47" s="246"/>
      <c r="G47" s="498" t="s">
        <v>1882</v>
      </c>
      <c r="H47" s="250" t="s">
        <v>1248</v>
      </c>
      <c r="I47" s="248" t="s">
        <v>115</v>
      </c>
      <c r="J47" s="611">
        <v>2750</v>
      </c>
      <c r="K47" s="247">
        <v>22978</v>
      </c>
      <c r="L47" s="250" t="s">
        <v>1392</v>
      </c>
      <c r="M47" s="250" t="s">
        <v>1170</v>
      </c>
      <c r="N47" s="592" t="s">
        <v>1167</v>
      </c>
      <c r="O47" s="592" t="s">
        <v>1181</v>
      </c>
      <c r="P47" s="592"/>
      <c r="Q47" s="593"/>
      <c r="R47" s="247">
        <v>43792</v>
      </c>
      <c r="S47" s="246">
        <v>2750</v>
      </c>
      <c r="T47" s="246"/>
      <c r="U47" s="246"/>
      <c r="V47" s="246"/>
      <c r="W47" s="249"/>
      <c r="X47" s="503" t="s">
        <v>1496</v>
      </c>
      <c r="Y47" s="250" t="s">
        <v>101</v>
      </c>
      <c r="Z47" s="592">
        <v>666</v>
      </c>
      <c r="AA47" s="251">
        <v>2040</v>
      </c>
      <c r="AB47" s="812">
        <f>S47/AI47+AJ47</f>
        <v>128.57142857142856</v>
      </c>
      <c r="AC47" s="812">
        <f>AB47+AC46</f>
        <v>1775.4114285714286</v>
      </c>
      <c r="AD47" s="245">
        <f>(8+(AC47/60))</f>
        <v>37.590190476190472</v>
      </c>
      <c r="AE47" s="813">
        <f>FLOOR(AD47,1)</f>
        <v>37</v>
      </c>
      <c r="AF47" s="245">
        <f>(AE47+((AD47-AE47)*60*0.01))</f>
        <v>37.354114285714282</v>
      </c>
      <c r="AG47" s="245" t="s">
        <v>1391</v>
      </c>
      <c r="AH47" s="612" t="s">
        <v>65</v>
      </c>
      <c r="AI47" s="283">
        <v>35</v>
      </c>
      <c r="AJ47" s="283">
        <v>50</v>
      </c>
      <c r="AK47" s="283">
        <v>10</v>
      </c>
      <c r="AL47" s="283" t="s">
        <v>1881</v>
      </c>
      <c r="AM47" s="283"/>
      <c r="AN47" s="284"/>
      <c r="AO47" s="284"/>
      <c r="AP47" s="284"/>
      <c r="AQ47" s="284"/>
      <c r="AR47" s="284"/>
      <c r="AS47" s="284"/>
      <c r="AT47" s="284"/>
      <c r="AU47" s="284"/>
      <c r="AV47" s="284"/>
      <c r="AW47" s="284"/>
      <c r="AX47" s="284"/>
      <c r="AY47" s="284"/>
      <c r="AZ47" s="284"/>
      <c r="BA47" s="284"/>
      <c r="BB47" s="284"/>
      <c r="BC47" s="284"/>
      <c r="BD47" s="284"/>
      <c r="BE47" s="284"/>
      <c r="BF47" s="284"/>
      <c r="BG47" s="284"/>
      <c r="BH47" s="284"/>
      <c r="BI47" s="284"/>
      <c r="BJ47" s="284"/>
      <c r="BK47" s="284"/>
      <c r="BL47" s="284"/>
      <c r="BM47" s="284"/>
      <c r="BN47" s="284"/>
      <c r="BO47" s="284"/>
      <c r="BP47" s="284"/>
      <c r="BQ47" s="284"/>
      <c r="BR47" s="284"/>
      <c r="BS47" s="284"/>
      <c r="BT47" s="284"/>
      <c r="BU47" s="284"/>
      <c r="BV47" s="284"/>
      <c r="BW47" s="284"/>
      <c r="BX47" s="284"/>
      <c r="BY47" s="284"/>
      <c r="BZ47" s="284"/>
      <c r="CA47" s="284"/>
      <c r="CB47" s="284"/>
      <c r="CC47" s="284"/>
      <c r="CD47" s="284"/>
      <c r="CE47" s="284"/>
      <c r="CF47" s="284"/>
      <c r="CG47" s="284"/>
      <c r="CH47" s="284"/>
      <c r="CI47" s="284"/>
      <c r="CJ47" s="284"/>
      <c r="CK47" s="284"/>
      <c r="CL47" s="284"/>
      <c r="CM47" s="284"/>
      <c r="CN47" s="284"/>
      <c r="CO47" s="284"/>
      <c r="CP47" s="284"/>
      <c r="CQ47" s="284"/>
      <c r="CR47" s="284"/>
      <c r="CS47" s="284"/>
      <c r="CT47" s="284"/>
      <c r="CU47" s="284"/>
      <c r="CV47" s="284"/>
      <c r="CW47" s="284"/>
      <c r="CX47" s="284"/>
      <c r="CY47" s="284"/>
      <c r="CZ47" s="284"/>
      <c r="DA47" s="284"/>
      <c r="DB47" s="284"/>
      <c r="DC47" s="284"/>
      <c r="DD47" s="284"/>
      <c r="DE47" s="284"/>
      <c r="DF47" s="284"/>
      <c r="DG47" s="284"/>
      <c r="DH47" s="284"/>
      <c r="DI47" s="284"/>
      <c r="DJ47" s="284"/>
      <c r="DK47" s="284"/>
      <c r="DL47" s="284"/>
      <c r="DM47" s="284"/>
      <c r="DN47" s="284"/>
      <c r="DO47" s="284"/>
      <c r="DP47" s="284"/>
      <c r="DQ47" s="284"/>
      <c r="DR47" s="284"/>
      <c r="DS47" s="284"/>
      <c r="DT47" s="284"/>
      <c r="DU47" s="284"/>
      <c r="DV47" s="284"/>
      <c r="DW47" s="284"/>
      <c r="DX47" s="284"/>
      <c r="DY47" s="284"/>
      <c r="DZ47" s="284"/>
      <c r="EA47" s="284"/>
      <c r="EB47" s="284"/>
      <c r="EC47" s="284"/>
      <c r="ED47" s="284"/>
      <c r="EE47" s="284"/>
      <c r="EF47" s="284"/>
      <c r="EG47" s="284"/>
      <c r="EH47" s="284"/>
      <c r="EI47" s="284"/>
      <c r="EJ47" s="284"/>
      <c r="EK47" s="284"/>
      <c r="EL47" s="284"/>
      <c r="EM47" s="284"/>
      <c r="EN47" s="284"/>
      <c r="EO47" s="284"/>
      <c r="EP47" s="284"/>
      <c r="EQ47" s="284"/>
      <c r="ER47" s="284"/>
      <c r="ES47" s="284"/>
      <c r="ET47" s="284"/>
      <c r="EU47" s="284"/>
      <c r="EV47" s="284"/>
      <c r="EW47" s="284"/>
      <c r="EX47" s="284"/>
      <c r="EY47" s="284"/>
      <c r="EZ47" s="284"/>
      <c r="FA47" s="284"/>
      <c r="FB47" s="284"/>
      <c r="FC47" s="284"/>
      <c r="FD47" s="284"/>
      <c r="FE47" s="284"/>
      <c r="FF47" s="284"/>
      <c r="FG47" s="284"/>
      <c r="FH47" s="284"/>
      <c r="FI47" s="284"/>
      <c r="FJ47" s="284"/>
      <c r="FK47" s="284"/>
      <c r="FL47" s="284"/>
      <c r="FM47" s="284"/>
      <c r="FN47" s="284"/>
      <c r="FO47" s="284"/>
      <c r="FP47" s="284"/>
      <c r="FQ47" s="284"/>
      <c r="FR47" s="284"/>
      <c r="FS47" s="284"/>
      <c r="FT47" s="284"/>
      <c r="FU47" s="284"/>
      <c r="FV47" s="284"/>
      <c r="FW47" s="284"/>
      <c r="FX47" s="284"/>
      <c r="FY47" s="284"/>
      <c r="FZ47" s="284"/>
      <c r="GA47" s="284"/>
      <c r="GB47" s="284"/>
      <c r="GC47" s="284"/>
      <c r="GD47" s="284"/>
      <c r="GE47" s="284"/>
      <c r="GF47" s="284"/>
      <c r="GG47" s="284"/>
      <c r="GH47" s="284"/>
      <c r="GI47" s="284"/>
      <c r="GJ47" s="284"/>
      <c r="GK47" s="284"/>
      <c r="GL47" s="284"/>
      <c r="GM47" s="284"/>
      <c r="GN47" s="284"/>
      <c r="GO47" s="284"/>
      <c r="GP47" s="284"/>
      <c r="GQ47" s="284"/>
      <c r="GR47" s="284"/>
      <c r="GS47" s="284"/>
      <c r="GT47" s="284"/>
      <c r="GU47" s="284"/>
      <c r="GV47" s="284"/>
      <c r="GW47" s="284"/>
      <c r="GX47" s="284"/>
      <c r="GY47" s="284"/>
      <c r="GZ47" s="284"/>
      <c r="HA47" s="284"/>
      <c r="HB47" s="284"/>
      <c r="HC47" s="284"/>
      <c r="HD47" s="284"/>
      <c r="HE47" s="284"/>
      <c r="HF47" s="284"/>
      <c r="HG47" s="284"/>
      <c r="HH47" s="284"/>
      <c r="HI47" s="284"/>
      <c r="HJ47" s="284"/>
      <c r="HK47" s="284"/>
      <c r="HL47" s="284"/>
      <c r="HM47" s="284"/>
      <c r="HN47" s="284"/>
      <c r="HO47" s="284"/>
      <c r="HP47" s="284"/>
      <c r="HQ47" s="284"/>
      <c r="HR47" s="284"/>
      <c r="HS47" s="284"/>
      <c r="HT47" s="284"/>
      <c r="HU47" s="284"/>
      <c r="HV47" s="284"/>
      <c r="HW47" s="284"/>
      <c r="HX47" s="284"/>
      <c r="HY47" s="284"/>
      <c r="HZ47" s="284"/>
      <c r="IA47" s="284"/>
      <c r="IB47" s="284"/>
      <c r="IC47" s="284"/>
      <c r="ID47" s="284"/>
      <c r="IE47" s="284"/>
      <c r="IF47" s="284"/>
      <c r="IG47" s="284"/>
      <c r="IH47" s="284"/>
      <c r="II47" s="284"/>
      <c r="IJ47" s="284"/>
      <c r="IK47" s="284"/>
      <c r="IL47" s="284"/>
      <c r="IM47" s="284"/>
      <c r="IN47" s="284"/>
      <c r="IO47" s="284"/>
      <c r="IP47" s="284"/>
      <c r="IQ47" s="284"/>
      <c r="IR47" s="284"/>
      <c r="IS47" s="284"/>
      <c r="IT47" s="284"/>
      <c r="IU47" s="284"/>
      <c r="IV47" s="284"/>
      <c r="IW47" s="284"/>
      <c r="IX47" s="284"/>
      <c r="IY47" s="284"/>
      <c r="IZ47" s="284"/>
      <c r="JA47" s="284"/>
      <c r="JB47" s="284"/>
      <c r="JC47" s="284"/>
      <c r="JD47" s="284"/>
      <c r="JE47" s="284"/>
      <c r="JF47" s="284"/>
      <c r="JG47" s="284"/>
      <c r="JH47" s="284"/>
      <c r="JI47" s="284"/>
      <c r="JJ47" s="284"/>
    </row>
    <row r="48" spans="1:270" s="300" customFormat="1" ht="15.95" customHeight="1">
      <c r="A48" s="246"/>
      <c r="B48" s="247">
        <v>43748</v>
      </c>
      <c r="C48" s="330" t="str">
        <f>"*"&amp;D48&amp;"*"</f>
        <v>*PDR1911-0370*</v>
      </c>
      <c r="D48" s="592" t="s">
        <v>2459</v>
      </c>
      <c r="E48" s="246" t="s">
        <v>2445</v>
      </c>
      <c r="F48" s="246"/>
      <c r="G48" s="498" t="s">
        <v>1647</v>
      </c>
      <c r="H48" s="250" t="s">
        <v>1248</v>
      </c>
      <c r="I48" s="248" t="s">
        <v>1648</v>
      </c>
      <c r="J48" s="611">
        <v>1500</v>
      </c>
      <c r="K48" s="247">
        <v>43801</v>
      </c>
      <c r="L48" s="250" t="s">
        <v>1392</v>
      </c>
      <c r="M48" s="250" t="s">
        <v>1649</v>
      </c>
      <c r="N48" s="592" t="s">
        <v>1386</v>
      </c>
      <c r="O48" s="592" t="s">
        <v>1181</v>
      </c>
      <c r="P48" s="592"/>
      <c r="Q48" s="593"/>
      <c r="R48" s="247">
        <v>43796</v>
      </c>
      <c r="S48" s="246">
        <v>1500</v>
      </c>
      <c r="T48" s="246"/>
      <c r="U48" s="246"/>
      <c r="V48" s="246"/>
      <c r="W48" s="249"/>
      <c r="X48" s="503" t="s">
        <v>1496</v>
      </c>
      <c r="Y48" s="250" t="s">
        <v>101</v>
      </c>
      <c r="Z48" s="592">
        <v>745</v>
      </c>
      <c r="AA48" s="251">
        <v>2357</v>
      </c>
      <c r="AB48" s="812">
        <f>S48/AI48+AJ48</f>
        <v>92.857142857142861</v>
      </c>
      <c r="AC48" s="812">
        <f>AB48+AC47</f>
        <v>1868.2685714285715</v>
      </c>
      <c r="AD48" s="245">
        <f>(8+(AC48/60))</f>
        <v>39.137809523809523</v>
      </c>
      <c r="AE48" s="813">
        <f>FLOOR(AD48,1)</f>
        <v>39</v>
      </c>
      <c r="AF48" s="245">
        <f>(AE48+((AD48-AE48)*60*0.01))</f>
        <v>39.082685714285716</v>
      </c>
      <c r="AG48" s="245" t="s">
        <v>1243</v>
      </c>
      <c r="AH48" s="612" t="s">
        <v>1500</v>
      </c>
      <c r="AI48" s="283">
        <v>35</v>
      </c>
      <c r="AJ48" s="283">
        <v>50</v>
      </c>
      <c r="AK48" s="283">
        <v>10</v>
      </c>
      <c r="AL48" s="283" t="s">
        <v>1650</v>
      </c>
      <c r="AM48" s="283"/>
      <c r="AN48" s="284"/>
      <c r="AO48" s="284"/>
      <c r="AP48" s="284"/>
      <c r="AQ48" s="284"/>
      <c r="AR48" s="284"/>
      <c r="AS48" s="284"/>
      <c r="AT48" s="284"/>
      <c r="AU48" s="284"/>
      <c r="AV48" s="284"/>
      <c r="AW48" s="284"/>
      <c r="AX48" s="284"/>
      <c r="AY48" s="284"/>
      <c r="AZ48" s="284"/>
      <c r="BA48" s="284"/>
      <c r="BB48" s="284"/>
      <c r="BC48" s="284"/>
      <c r="BD48" s="284"/>
      <c r="BE48" s="284"/>
      <c r="BF48" s="284"/>
      <c r="BG48" s="284"/>
      <c r="BH48" s="284"/>
      <c r="BI48" s="284"/>
      <c r="BJ48" s="284"/>
      <c r="BK48" s="284"/>
      <c r="BL48" s="284"/>
      <c r="BM48" s="284"/>
      <c r="BN48" s="284"/>
      <c r="BO48" s="284"/>
      <c r="BP48" s="284"/>
      <c r="BQ48" s="284"/>
      <c r="BR48" s="284"/>
      <c r="BS48" s="284"/>
      <c r="BT48" s="284"/>
      <c r="BU48" s="284"/>
      <c r="BV48" s="284"/>
      <c r="BW48" s="284"/>
      <c r="BX48" s="284"/>
      <c r="BY48" s="284"/>
      <c r="BZ48" s="284"/>
      <c r="CA48" s="284"/>
      <c r="CB48" s="284"/>
      <c r="CC48" s="284"/>
      <c r="CD48" s="284"/>
      <c r="CE48" s="284"/>
      <c r="CF48" s="284"/>
      <c r="CG48" s="284"/>
      <c r="CH48" s="284"/>
      <c r="CI48" s="284"/>
      <c r="CJ48" s="284"/>
      <c r="CK48" s="284"/>
      <c r="CL48" s="284"/>
      <c r="CM48" s="284"/>
      <c r="CN48" s="284"/>
      <c r="CO48" s="284"/>
      <c r="CP48" s="284"/>
      <c r="CQ48" s="284"/>
      <c r="CR48" s="284"/>
      <c r="CS48" s="284"/>
      <c r="CT48" s="284"/>
      <c r="CU48" s="284"/>
      <c r="CV48" s="284"/>
      <c r="CW48" s="284"/>
      <c r="CX48" s="284"/>
      <c r="CY48" s="284"/>
      <c r="CZ48" s="284"/>
      <c r="DA48" s="284"/>
      <c r="DB48" s="284"/>
      <c r="DC48" s="284"/>
      <c r="DD48" s="284"/>
      <c r="DE48" s="284"/>
      <c r="DF48" s="284"/>
      <c r="DG48" s="284"/>
      <c r="DH48" s="284"/>
      <c r="DI48" s="284"/>
      <c r="DJ48" s="284"/>
      <c r="DK48" s="284"/>
      <c r="DL48" s="284"/>
      <c r="DM48" s="284"/>
      <c r="DN48" s="284"/>
      <c r="DO48" s="284"/>
      <c r="DP48" s="284"/>
      <c r="DQ48" s="284"/>
      <c r="DR48" s="284"/>
      <c r="DS48" s="284"/>
      <c r="DT48" s="284"/>
      <c r="DU48" s="284"/>
      <c r="DV48" s="284"/>
      <c r="DW48" s="284"/>
      <c r="DX48" s="284"/>
      <c r="DY48" s="284"/>
      <c r="DZ48" s="284"/>
      <c r="EA48" s="284"/>
      <c r="EB48" s="284"/>
      <c r="EC48" s="284"/>
      <c r="ED48" s="284"/>
      <c r="EE48" s="284"/>
      <c r="EF48" s="284"/>
      <c r="EG48" s="284"/>
      <c r="EH48" s="284"/>
      <c r="EI48" s="284"/>
      <c r="EJ48" s="284"/>
      <c r="EK48" s="284"/>
      <c r="EL48" s="284"/>
      <c r="EM48" s="284"/>
      <c r="EN48" s="284"/>
      <c r="EO48" s="284"/>
      <c r="EP48" s="284"/>
      <c r="EQ48" s="284"/>
      <c r="ER48" s="284"/>
      <c r="ES48" s="284"/>
      <c r="ET48" s="284"/>
      <c r="EU48" s="284"/>
      <c r="EV48" s="284"/>
      <c r="EW48" s="284"/>
      <c r="EX48" s="284"/>
      <c r="EY48" s="284"/>
      <c r="EZ48" s="284"/>
      <c r="FA48" s="284"/>
      <c r="FB48" s="284"/>
      <c r="FC48" s="284"/>
      <c r="FD48" s="284"/>
      <c r="FE48" s="284"/>
      <c r="FF48" s="284"/>
      <c r="FG48" s="284"/>
      <c r="FH48" s="284"/>
      <c r="FI48" s="284"/>
      <c r="FJ48" s="284"/>
      <c r="FK48" s="284"/>
      <c r="FL48" s="284"/>
      <c r="FM48" s="284"/>
      <c r="FN48" s="284"/>
      <c r="FO48" s="284"/>
      <c r="FP48" s="284"/>
      <c r="FQ48" s="284"/>
      <c r="FR48" s="284"/>
      <c r="FS48" s="284"/>
      <c r="FT48" s="284"/>
      <c r="FU48" s="284"/>
      <c r="FV48" s="284"/>
      <c r="FW48" s="284"/>
      <c r="FX48" s="284"/>
      <c r="FY48" s="284"/>
      <c r="FZ48" s="284"/>
      <c r="GA48" s="284"/>
      <c r="GB48" s="284"/>
      <c r="GC48" s="284"/>
      <c r="GD48" s="284"/>
      <c r="GE48" s="284"/>
      <c r="GF48" s="284"/>
      <c r="GG48" s="284"/>
      <c r="GH48" s="284"/>
      <c r="GI48" s="284"/>
      <c r="GJ48" s="284"/>
      <c r="GK48" s="284"/>
      <c r="GL48" s="284"/>
      <c r="GM48" s="284"/>
      <c r="GN48" s="284"/>
      <c r="GO48" s="284"/>
      <c r="GP48" s="284"/>
      <c r="GQ48" s="284"/>
      <c r="GR48" s="284"/>
      <c r="GS48" s="284"/>
      <c r="GT48" s="284"/>
      <c r="GU48" s="284"/>
      <c r="GV48" s="284"/>
      <c r="GW48" s="284"/>
      <c r="GX48" s="284"/>
      <c r="GY48" s="284"/>
      <c r="GZ48" s="284"/>
      <c r="HA48" s="284"/>
      <c r="HB48" s="284"/>
      <c r="HC48" s="284"/>
      <c r="HD48" s="284"/>
      <c r="HE48" s="284"/>
      <c r="HF48" s="284"/>
      <c r="HG48" s="284"/>
      <c r="HH48" s="284"/>
      <c r="HI48" s="284"/>
      <c r="HJ48" s="284"/>
      <c r="HK48" s="284"/>
      <c r="HL48" s="284"/>
      <c r="HM48" s="284"/>
      <c r="HN48" s="284"/>
      <c r="HO48" s="284"/>
      <c r="HP48" s="284"/>
      <c r="HQ48" s="284"/>
      <c r="HR48" s="284"/>
      <c r="HS48" s="284"/>
      <c r="HT48" s="284"/>
      <c r="HU48" s="284"/>
      <c r="HV48" s="284"/>
      <c r="HW48" s="284"/>
      <c r="HX48" s="284"/>
      <c r="HY48" s="284"/>
      <c r="HZ48" s="284"/>
      <c r="IA48" s="284"/>
      <c r="IB48" s="284"/>
      <c r="IC48" s="284"/>
      <c r="ID48" s="284"/>
      <c r="IE48" s="284"/>
      <c r="IF48" s="284"/>
      <c r="IG48" s="284"/>
      <c r="IH48" s="284"/>
      <c r="II48" s="284"/>
      <c r="IJ48" s="284"/>
      <c r="IK48" s="284"/>
      <c r="IL48" s="284"/>
      <c r="IM48" s="284"/>
      <c r="IN48" s="284"/>
      <c r="IO48" s="284"/>
      <c r="IP48" s="284"/>
      <c r="IQ48" s="284"/>
      <c r="IR48" s="284"/>
      <c r="IS48" s="284"/>
      <c r="IT48" s="284"/>
      <c r="IU48" s="284"/>
    </row>
    <row r="49" spans="1:38" s="284" customFormat="1" ht="15.95" customHeight="1">
      <c r="A49" s="246"/>
      <c r="B49" s="247">
        <v>43748</v>
      </c>
      <c r="C49" s="330" t="str">
        <f>"*"&amp;D49&amp;"*"</f>
        <v>*PDR1911-0375*</v>
      </c>
      <c r="D49" s="592" t="s">
        <v>2460</v>
      </c>
      <c r="E49" s="246" t="s">
        <v>2461</v>
      </c>
      <c r="F49" s="246"/>
      <c r="G49" s="498" t="s">
        <v>1401</v>
      </c>
      <c r="H49" s="250" t="s">
        <v>1248</v>
      </c>
      <c r="I49" s="248" t="s">
        <v>1400</v>
      </c>
      <c r="J49" s="611">
        <v>1000</v>
      </c>
      <c r="K49" s="247">
        <v>23007</v>
      </c>
      <c r="L49" s="250" t="s">
        <v>1392</v>
      </c>
      <c r="M49" s="250" t="s">
        <v>1399</v>
      </c>
      <c r="N49" s="592" t="s">
        <v>1386</v>
      </c>
      <c r="O49" s="592" t="s">
        <v>1181</v>
      </c>
      <c r="P49" s="592"/>
      <c r="Q49" s="593"/>
      <c r="R49" s="247">
        <v>43819</v>
      </c>
      <c r="S49" s="246">
        <v>1000</v>
      </c>
      <c r="T49" s="246"/>
      <c r="U49" s="246"/>
      <c r="V49" s="246"/>
      <c r="W49" s="249"/>
      <c r="X49" s="503" t="s">
        <v>1497</v>
      </c>
      <c r="Y49" s="250" t="s">
        <v>168</v>
      </c>
      <c r="Z49" s="592">
        <v>773</v>
      </c>
      <c r="AA49" s="251">
        <v>2163</v>
      </c>
      <c r="AB49" s="236">
        <f>S49/AI49+AJ49</f>
        <v>78.571428571428569</v>
      </c>
      <c r="AC49" s="236">
        <f>AB49+AC43</f>
        <v>1528.2685714285715</v>
      </c>
      <c r="AD49" s="237">
        <f>(8+(AC49/60))</f>
        <v>33.471142857142858</v>
      </c>
      <c r="AE49" s="238">
        <f>FLOOR(AD49,1)</f>
        <v>33</v>
      </c>
      <c r="AF49" s="237">
        <f>(AE49+((AD49-AE49)*60*0.01))</f>
        <v>33.282685714285712</v>
      </c>
      <c r="AG49" s="245" t="s">
        <v>1243</v>
      </c>
      <c r="AH49" s="612" t="s">
        <v>1500</v>
      </c>
      <c r="AI49" s="283">
        <v>35</v>
      </c>
      <c r="AJ49" s="283">
        <v>50</v>
      </c>
      <c r="AK49" s="284">
        <v>20</v>
      </c>
      <c r="AL49" s="284" t="s">
        <v>2446</v>
      </c>
    </row>
    <row r="50" spans="1:38" s="284" customFormat="1" ht="14.1" customHeight="1">
      <c r="A50" s="246"/>
      <c r="B50" s="304">
        <v>43677</v>
      </c>
      <c r="C50" s="330" t="str">
        <f t="shared" ref="C50:C62" si="0">"*"&amp;D50&amp;"*"</f>
        <v>*PDR1911-0097*</v>
      </c>
      <c r="D50" s="592" t="s">
        <v>1779</v>
      </c>
      <c r="E50" s="246" t="s">
        <v>1778</v>
      </c>
      <c r="F50" s="246"/>
      <c r="G50" s="498" t="s">
        <v>1556</v>
      </c>
      <c r="H50" s="250" t="s">
        <v>1557</v>
      </c>
      <c r="I50" s="248" t="s">
        <v>1558</v>
      </c>
      <c r="J50" s="611">
        <v>1000</v>
      </c>
      <c r="K50" s="247">
        <v>22951</v>
      </c>
      <c r="L50" s="250" t="s">
        <v>1559</v>
      </c>
      <c r="M50" s="250" t="s">
        <v>1560</v>
      </c>
      <c r="N50" s="592"/>
      <c r="O50" s="592" t="s">
        <v>1181</v>
      </c>
      <c r="P50" s="248"/>
      <c r="Q50" s="248"/>
      <c r="R50" s="247">
        <v>43829</v>
      </c>
      <c r="S50" s="246">
        <v>1000</v>
      </c>
      <c r="T50" s="246"/>
      <c r="U50" s="591" t="s">
        <v>1532</v>
      </c>
      <c r="V50" s="246"/>
      <c r="W50" s="249"/>
      <c r="X50" s="503" t="s">
        <v>1561</v>
      </c>
      <c r="Y50" s="250" t="s">
        <v>958</v>
      </c>
      <c r="Z50" s="592">
        <v>369</v>
      </c>
      <c r="AA50" s="251">
        <v>1325</v>
      </c>
      <c r="AB50" s="354">
        <f t="shared" ref="AB50:AB62" si="1">S50/AI50+AJ50</f>
        <v>35</v>
      </c>
      <c r="AC50" s="354">
        <f>AB50+[1]รวมOrderทั้งหมด!AC46</f>
        <v>65.2</v>
      </c>
      <c r="AD50" s="364">
        <f t="shared" ref="AD50:AD62" si="2">(8+(AC50/60))</f>
        <v>9.086666666666666</v>
      </c>
      <c r="AE50" s="365">
        <f t="shared" ref="AE50:AE62" si="3">FLOOR(AD50,1)</f>
        <v>9</v>
      </c>
      <c r="AF50" s="364">
        <f t="shared" ref="AF50:AF62" si="4">(AE50+((AD50-AE50)*60*0.01))</f>
        <v>9.0519999999999996</v>
      </c>
      <c r="AG50" s="245" t="s">
        <v>1243</v>
      </c>
      <c r="AH50" s="612" t="s">
        <v>2</v>
      </c>
      <c r="AI50" s="283">
        <v>50</v>
      </c>
      <c r="AJ50" s="283">
        <v>15</v>
      </c>
      <c r="AK50" s="284">
        <v>10</v>
      </c>
      <c r="AL50" s="284">
        <v>0</v>
      </c>
    </row>
    <row r="51" spans="1:38" s="284" customFormat="1" ht="14.1" customHeight="1">
      <c r="A51" s="246"/>
      <c r="B51" s="247">
        <v>43749</v>
      </c>
      <c r="C51" s="330" t="str">
        <f t="shared" ref="C51:C56" si="5">"*"&amp;D51&amp;"*"</f>
        <v>*PDR1911-0377*</v>
      </c>
      <c r="D51" s="592" t="s">
        <v>2492</v>
      </c>
      <c r="E51" s="246" t="s">
        <v>2486</v>
      </c>
      <c r="F51" s="246"/>
      <c r="G51" s="498" t="s">
        <v>1695</v>
      </c>
      <c r="H51" s="250" t="s">
        <v>1664</v>
      </c>
      <c r="I51" s="248" t="s">
        <v>1694</v>
      </c>
      <c r="J51" s="611">
        <v>2000</v>
      </c>
      <c r="K51" s="247">
        <v>22951</v>
      </c>
      <c r="L51" s="250" t="s">
        <v>1261</v>
      </c>
      <c r="M51" s="250" t="s">
        <v>1693</v>
      </c>
      <c r="N51" s="592"/>
      <c r="O51" s="592" t="s">
        <v>1181</v>
      </c>
      <c r="P51" s="592"/>
      <c r="Q51" s="593"/>
      <c r="R51" s="247">
        <v>43829</v>
      </c>
      <c r="S51" s="611">
        <v>2000</v>
      </c>
      <c r="T51" s="246"/>
      <c r="U51" s="591" t="s">
        <v>1532</v>
      </c>
      <c r="V51" s="246"/>
      <c r="W51" s="249"/>
      <c r="X51" s="503" t="s">
        <v>1496</v>
      </c>
      <c r="Y51" s="250" t="s">
        <v>1692</v>
      </c>
      <c r="Z51" s="592">
        <v>542</v>
      </c>
      <c r="AA51" s="251">
        <v>1479</v>
      </c>
      <c r="AB51" s="354">
        <f t="shared" ref="AB51:AB56" si="6">S51/AI51+AJ51</f>
        <v>55</v>
      </c>
      <c r="AC51" s="354">
        <f>AB51+[1]รวมOrderทั้งหมด!AC47</f>
        <v>120</v>
      </c>
      <c r="AD51" s="364">
        <f t="shared" ref="AD51:AD56" si="7">(8+(AC51/60))</f>
        <v>10</v>
      </c>
      <c r="AE51" s="365">
        <f t="shared" ref="AE51:AE56" si="8">FLOOR(AD51,1)</f>
        <v>10</v>
      </c>
      <c r="AF51" s="364">
        <f t="shared" ref="AF51:AF56" si="9">(AE51+((AD51-AE51)*60*0.01))</f>
        <v>10</v>
      </c>
      <c r="AG51" s="245" t="s">
        <v>1243</v>
      </c>
      <c r="AH51" s="612" t="s">
        <v>1500</v>
      </c>
      <c r="AI51" s="283">
        <v>50</v>
      </c>
      <c r="AJ51" s="283">
        <v>15</v>
      </c>
      <c r="AK51" s="284">
        <v>10</v>
      </c>
      <c r="AL51" s="284" t="s">
        <v>1665</v>
      </c>
    </row>
    <row r="52" spans="1:38" s="284" customFormat="1" ht="14.1" customHeight="1">
      <c r="A52" s="246"/>
      <c r="B52" s="247">
        <v>43749</v>
      </c>
      <c r="C52" s="330" t="str">
        <f t="shared" si="5"/>
        <v>*PDR1911-0378*</v>
      </c>
      <c r="D52" s="592" t="s">
        <v>2491</v>
      </c>
      <c r="E52" s="246" t="s">
        <v>2486</v>
      </c>
      <c r="F52" s="246"/>
      <c r="G52" s="498" t="s">
        <v>1695</v>
      </c>
      <c r="H52" s="250" t="s">
        <v>1664</v>
      </c>
      <c r="I52" s="248" t="s">
        <v>1694</v>
      </c>
      <c r="J52" s="611">
        <v>2000</v>
      </c>
      <c r="K52" s="247">
        <v>22951</v>
      </c>
      <c r="L52" s="250" t="s">
        <v>1261</v>
      </c>
      <c r="M52" s="250" t="s">
        <v>1693</v>
      </c>
      <c r="N52" s="592"/>
      <c r="O52" s="592" t="s">
        <v>1181</v>
      </c>
      <c r="P52" s="592"/>
      <c r="Q52" s="593"/>
      <c r="R52" s="247">
        <v>43829</v>
      </c>
      <c r="S52" s="611">
        <v>2000</v>
      </c>
      <c r="T52" s="246"/>
      <c r="U52" s="591" t="s">
        <v>1532</v>
      </c>
      <c r="V52" s="246"/>
      <c r="W52" s="249"/>
      <c r="X52" s="503" t="s">
        <v>1496</v>
      </c>
      <c r="Y52" s="250" t="s">
        <v>1692</v>
      </c>
      <c r="Z52" s="592">
        <v>542</v>
      </c>
      <c r="AA52" s="251">
        <v>1479</v>
      </c>
      <c r="AB52" s="354">
        <f t="shared" si="6"/>
        <v>55</v>
      </c>
      <c r="AC52" s="354">
        <f>AB52+[1]รวมOrderทั้งหมด!AC48</f>
        <v>120</v>
      </c>
      <c r="AD52" s="364">
        <f t="shared" si="7"/>
        <v>10</v>
      </c>
      <c r="AE52" s="365">
        <f t="shared" si="8"/>
        <v>10</v>
      </c>
      <c r="AF52" s="364">
        <f t="shared" si="9"/>
        <v>10</v>
      </c>
      <c r="AG52" s="245" t="s">
        <v>1243</v>
      </c>
      <c r="AH52" s="612" t="s">
        <v>1500</v>
      </c>
      <c r="AI52" s="283">
        <v>50</v>
      </c>
      <c r="AJ52" s="283">
        <v>15</v>
      </c>
      <c r="AK52" s="284">
        <v>10</v>
      </c>
      <c r="AL52" s="284" t="s">
        <v>1665</v>
      </c>
    </row>
    <row r="53" spans="1:38" s="284" customFormat="1" ht="14.1" customHeight="1">
      <c r="A53" s="246"/>
      <c r="B53" s="247">
        <v>43749</v>
      </c>
      <c r="C53" s="330" t="str">
        <f t="shared" si="5"/>
        <v>*PDR1911-0379*</v>
      </c>
      <c r="D53" s="592" t="s">
        <v>2490</v>
      </c>
      <c r="E53" s="246" t="s">
        <v>2486</v>
      </c>
      <c r="F53" s="246"/>
      <c r="G53" s="498" t="s">
        <v>1695</v>
      </c>
      <c r="H53" s="250" t="s">
        <v>1664</v>
      </c>
      <c r="I53" s="248" t="s">
        <v>1694</v>
      </c>
      <c r="J53" s="611">
        <v>2000</v>
      </c>
      <c r="K53" s="247">
        <v>22951</v>
      </c>
      <c r="L53" s="250" t="s">
        <v>1261</v>
      </c>
      <c r="M53" s="250" t="s">
        <v>1693</v>
      </c>
      <c r="N53" s="592"/>
      <c r="O53" s="592" t="s">
        <v>1181</v>
      </c>
      <c r="P53" s="592"/>
      <c r="Q53" s="593"/>
      <c r="R53" s="247">
        <v>43829</v>
      </c>
      <c r="S53" s="611">
        <v>2000</v>
      </c>
      <c r="T53" s="246"/>
      <c r="U53" s="591" t="s">
        <v>1532</v>
      </c>
      <c r="V53" s="246"/>
      <c r="W53" s="249"/>
      <c r="X53" s="503" t="s">
        <v>1496</v>
      </c>
      <c r="Y53" s="250" t="s">
        <v>1692</v>
      </c>
      <c r="Z53" s="592">
        <v>542</v>
      </c>
      <c r="AA53" s="251">
        <v>1479</v>
      </c>
      <c r="AB53" s="354">
        <f t="shared" si="6"/>
        <v>55</v>
      </c>
      <c r="AC53" s="354">
        <f>AB53+[1]รวมOrderทั้งหมด!AC49</f>
        <v>73</v>
      </c>
      <c r="AD53" s="364">
        <f t="shared" si="7"/>
        <v>9.2166666666666668</v>
      </c>
      <c r="AE53" s="365">
        <f t="shared" si="8"/>
        <v>9</v>
      </c>
      <c r="AF53" s="364">
        <f t="shared" si="9"/>
        <v>9.1300000000000008</v>
      </c>
      <c r="AG53" s="245" t="s">
        <v>1243</v>
      </c>
      <c r="AH53" s="612" t="s">
        <v>1500</v>
      </c>
      <c r="AI53" s="283">
        <v>50</v>
      </c>
      <c r="AJ53" s="283">
        <v>15</v>
      </c>
      <c r="AK53" s="284">
        <v>10</v>
      </c>
      <c r="AL53" s="284" t="s">
        <v>1665</v>
      </c>
    </row>
    <row r="54" spans="1:38" s="284" customFormat="1" ht="14.1" customHeight="1">
      <c r="A54" s="246"/>
      <c r="B54" s="247">
        <v>43749</v>
      </c>
      <c r="C54" s="330" t="str">
        <f t="shared" si="5"/>
        <v>*PDR1911-0380*</v>
      </c>
      <c r="D54" s="592" t="s">
        <v>2489</v>
      </c>
      <c r="E54" s="246" t="s">
        <v>2486</v>
      </c>
      <c r="F54" s="246"/>
      <c r="G54" s="498" t="s">
        <v>1695</v>
      </c>
      <c r="H54" s="250" t="s">
        <v>1664</v>
      </c>
      <c r="I54" s="248" t="s">
        <v>1694</v>
      </c>
      <c r="J54" s="611">
        <v>2000</v>
      </c>
      <c r="K54" s="247">
        <v>22951</v>
      </c>
      <c r="L54" s="250" t="s">
        <v>1261</v>
      </c>
      <c r="M54" s="250" t="s">
        <v>1693</v>
      </c>
      <c r="N54" s="592"/>
      <c r="O54" s="592" t="s">
        <v>1181</v>
      </c>
      <c r="P54" s="592"/>
      <c r="Q54" s="593"/>
      <c r="R54" s="247">
        <v>43829</v>
      </c>
      <c r="S54" s="611">
        <v>2000</v>
      </c>
      <c r="T54" s="246"/>
      <c r="U54" s="591" t="s">
        <v>1532</v>
      </c>
      <c r="V54" s="246"/>
      <c r="W54" s="249"/>
      <c r="X54" s="503" t="s">
        <v>1496</v>
      </c>
      <c r="Y54" s="250" t="s">
        <v>1692</v>
      </c>
      <c r="Z54" s="592">
        <v>542</v>
      </c>
      <c r="AA54" s="251">
        <v>1479</v>
      </c>
      <c r="AB54" s="354">
        <f t="shared" si="6"/>
        <v>55</v>
      </c>
      <c r="AC54" s="354">
        <f>AB54+[1]รวมOrderทั้งหมด!AC50</f>
        <v>82.1</v>
      </c>
      <c r="AD54" s="364">
        <f t="shared" si="7"/>
        <v>9.3683333333333323</v>
      </c>
      <c r="AE54" s="365">
        <f t="shared" si="8"/>
        <v>9</v>
      </c>
      <c r="AF54" s="364">
        <f t="shared" si="9"/>
        <v>9.2210000000000001</v>
      </c>
      <c r="AG54" s="245" t="s">
        <v>1243</v>
      </c>
      <c r="AH54" s="612" t="s">
        <v>1500</v>
      </c>
      <c r="AI54" s="283">
        <v>50</v>
      </c>
      <c r="AJ54" s="283">
        <v>15</v>
      </c>
      <c r="AK54" s="284">
        <v>10</v>
      </c>
      <c r="AL54" s="284" t="s">
        <v>1665</v>
      </c>
    </row>
    <row r="55" spans="1:38" s="284" customFormat="1" ht="14.1" customHeight="1">
      <c r="A55" s="246"/>
      <c r="B55" s="247">
        <v>43749</v>
      </c>
      <c r="C55" s="330" t="str">
        <f t="shared" si="5"/>
        <v>*PDR1911-0381*</v>
      </c>
      <c r="D55" s="592" t="s">
        <v>2488</v>
      </c>
      <c r="E55" s="246" t="s">
        <v>2486</v>
      </c>
      <c r="F55" s="246"/>
      <c r="G55" s="498" t="s">
        <v>1695</v>
      </c>
      <c r="H55" s="250" t="s">
        <v>1664</v>
      </c>
      <c r="I55" s="248" t="s">
        <v>1694</v>
      </c>
      <c r="J55" s="611">
        <v>2000</v>
      </c>
      <c r="K55" s="247">
        <v>22951</v>
      </c>
      <c r="L55" s="250" t="s">
        <v>1261</v>
      </c>
      <c r="M55" s="250" t="s">
        <v>1693</v>
      </c>
      <c r="N55" s="592"/>
      <c r="O55" s="592" t="s">
        <v>1181</v>
      </c>
      <c r="P55" s="592"/>
      <c r="Q55" s="593"/>
      <c r="R55" s="247">
        <v>43829</v>
      </c>
      <c r="S55" s="611">
        <v>2000</v>
      </c>
      <c r="T55" s="246"/>
      <c r="U55" s="591" t="s">
        <v>1532</v>
      </c>
      <c r="V55" s="246"/>
      <c r="W55" s="249"/>
      <c r="X55" s="503" t="s">
        <v>1496</v>
      </c>
      <c r="Y55" s="250" t="s">
        <v>1692</v>
      </c>
      <c r="Z55" s="592">
        <v>542</v>
      </c>
      <c r="AA55" s="251">
        <v>1479</v>
      </c>
      <c r="AB55" s="354">
        <f t="shared" si="6"/>
        <v>55</v>
      </c>
      <c r="AC55" s="354">
        <f>AB55+[1]รวมOrderทั้งหมด!AC51</f>
        <v>75</v>
      </c>
      <c r="AD55" s="364">
        <f t="shared" si="7"/>
        <v>9.25</v>
      </c>
      <c r="AE55" s="365">
        <f t="shared" si="8"/>
        <v>9</v>
      </c>
      <c r="AF55" s="364">
        <f t="shared" si="9"/>
        <v>9.15</v>
      </c>
      <c r="AG55" s="245" t="s">
        <v>1243</v>
      </c>
      <c r="AH55" s="612" t="s">
        <v>1500</v>
      </c>
      <c r="AI55" s="283">
        <v>50</v>
      </c>
      <c r="AJ55" s="283">
        <v>15</v>
      </c>
      <c r="AK55" s="284">
        <v>10</v>
      </c>
      <c r="AL55" s="284" t="s">
        <v>1665</v>
      </c>
    </row>
    <row r="56" spans="1:38" s="284" customFormat="1" ht="14.1" customHeight="1">
      <c r="A56" s="246"/>
      <c r="B56" s="247">
        <v>43749</v>
      </c>
      <c r="C56" s="330" t="str">
        <f t="shared" si="5"/>
        <v>*PDR1911-0382*</v>
      </c>
      <c r="D56" s="592" t="s">
        <v>2487</v>
      </c>
      <c r="E56" s="246" t="s">
        <v>2486</v>
      </c>
      <c r="F56" s="246"/>
      <c r="G56" s="498" t="s">
        <v>1695</v>
      </c>
      <c r="H56" s="250" t="s">
        <v>1664</v>
      </c>
      <c r="I56" s="248" t="s">
        <v>1694</v>
      </c>
      <c r="J56" s="611">
        <v>952</v>
      </c>
      <c r="K56" s="247">
        <v>22951</v>
      </c>
      <c r="L56" s="250" t="s">
        <v>1261</v>
      </c>
      <c r="M56" s="250" t="s">
        <v>1693</v>
      </c>
      <c r="N56" s="592"/>
      <c r="O56" s="592" t="s">
        <v>1181</v>
      </c>
      <c r="P56" s="592"/>
      <c r="Q56" s="593"/>
      <c r="R56" s="247">
        <v>43829</v>
      </c>
      <c r="S56" s="611">
        <v>952</v>
      </c>
      <c r="T56" s="246"/>
      <c r="U56" s="591" t="s">
        <v>1532</v>
      </c>
      <c r="V56" s="246"/>
      <c r="W56" s="249"/>
      <c r="X56" s="503" t="s">
        <v>1496</v>
      </c>
      <c r="Y56" s="250" t="s">
        <v>1692</v>
      </c>
      <c r="Z56" s="592">
        <v>542</v>
      </c>
      <c r="AA56" s="251">
        <v>1479</v>
      </c>
      <c r="AB56" s="354">
        <f t="shared" si="6"/>
        <v>34.04</v>
      </c>
      <c r="AC56" s="354">
        <f>AB56+[1]รวมOrderทั้งหมด!AC52</f>
        <v>66.14</v>
      </c>
      <c r="AD56" s="364">
        <f t="shared" si="7"/>
        <v>9.1023333333333341</v>
      </c>
      <c r="AE56" s="365">
        <f t="shared" si="8"/>
        <v>9</v>
      </c>
      <c r="AF56" s="364">
        <f t="shared" si="9"/>
        <v>9.0614000000000008</v>
      </c>
      <c r="AG56" s="245" t="s">
        <v>1243</v>
      </c>
      <c r="AH56" s="612" t="s">
        <v>1500</v>
      </c>
      <c r="AI56" s="283">
        <v>50</v>
      </c>
      <c r="AJ56" s="283">
        <v>15</v>
      </c>
      <c r="AK56" s="284">
        <v>10</v>
      </c>
      <c r="AL56" s="284" t="s">
        <v>1665</v>
      </c>
    </row>
    <row r="57" spans="1:38" s="284" customFormat="1" ht="14.1" customHeight="1">
      <c r="A57" s="246"/>
      <c r="B57" s="247">
        <v>43640</v>
      </c>
      <c r="C57" s="330" t="str">
        <f t="shared" si="0"/>
        <v>*PDR1911-0072*</v>
      </c>
      <c r="D57" s="592" t="s">
        <v>1728</v>
      </c>
      <c r="E57" s="246" t="s">
        <v>1726</v>
      </c>
      <c r="F57" s="246"/>
      <c r="G57" s="498" t="s">
        <v>1711</v>
      </c>
      <c r="H57" s="250" t="s">
        <v>1664</v>
      </c>
      <c r="I57" s="248" t="s">
        <v>1712</v>
      </c>
      <c r="J57" s="246">
        <v>2000</v>
      </c>
      <c r="K57" s="247">
        <v>22951</v>
      </c>
      <c r="L57" s="248" t="s">
        <v>1261</v>
      </c>
      <c r="M57" s="250" t="s">
        <v>1713</v>
      </c>
      <c r="N57" s="592"/>
      <c r="O57" s="247" t="s">
        <v>1181</v>
      </c>
      <c r="P57" s="247"/>
      <c r="Q57" s="247"/>
      <c r="R57" s="247">
        <v>43829</v>
      </c>
      <c r="S57" s="246">
        <v>2000</v>
      </c>
      <c r="T57" s="246"/>
      <c r="U57" s="591" t="s">
        <v>1532</v>
      </c>
      <c r="V57" s="246"/>
      <c r="W57" s="249"/>
      <c r="X57" s="503" t="s">
        <v>1496</v>
      </c>
      <c r="Y57" s="250" t="s">
        <v>1662</v>
      </c>
      <c r="Z57" s="592">
        <v>378</v>
      </c>
      <c r="AA57" s="251">
        <v>1151</v>
      </c>
      <c r="AB57" s="354">
        <f t="shared" si="1"/>
        <v>55</v>
      </c>
      <c r="AC57" s="354">
        <f>AB57+[1]รวมOrderทั้งหมด!AC48</f>
        <v>120</v>
      </c>
      <c r="AD57" s="364">
        <f t="shared" si="2"/>
        <v>10</v>
      </c>
      <c r="AE57" s="365">
        <f t="shared" si="3"/>
        <v>10</v>
      </c>
      <c r="AF57" s="364">
        <f t="shared" si="4"/>
        <v>10</v>
      </c>
      <c r="AG57" s="245" t="s">
        <v>1243</v>
      </c>
      <c r="AH57" s="873" t="s">
        <v>2</v>
      </c>
      <c r="AI57" s="283">
        <v>50</v>
      </c>
      <c r="AJ57" s="283">
        <v>15</v>
      </c>
      <c r="AK57" s="284">
        <v>10</v>
      </c>
      <c r="AL57" s="284" t="s">
        <v>1714</v>
      </c>
    </row>
    <row r="58" spans="1:38" s="284" customFormat="1" ht="14.1" customHeight="1">
      <c r="A58" s="246"/>
      <c r="B58" s="247">
        <v>43640</v>
      </c>
      <c r="C58" s="330" t="str">
        <f t="shared" si="0"/>
        <v>*PDR1911-0073*</v>
      </c>
      <c r="D58" s="592" t="s">
        <v>1727</v>
      </c>
      <c r="E58" s="246" t="s">
        <v>1726</v>
      </c>
      <c r="F58" s="246"/>
      <c r="G58" s="498" t="s">
        <v>1711</v>
      </c>
      <c r="H58" s="250" t="s">
        <v>1664</v>
      </c>
      <c r="I58" s="248" t="s">
        <v>1712</v>
      </c>
      <c r="J58" s="246">
        <v>1863</v>
      </c>
      <c r="K58" s="247">
        <v>22951</v>
      </c>
      <c r="L58" s="248" t="s">
        <v>1261</v>
      </c>
      <c r="M58" s="250" t="s">
        <v>1713</v>
      </c>
      <c r="N58" s="592"/>
      <c r="O58" s="247" t="s">
        <v>1181</v>
      </c>
      <c r="P58" s="247"/>
      <c r="Q58" s="247"/>
      <c r="R58" s="247">
        <v>43829</v>
      </c>
      <c r="S58" s="246">
        <v>1863</v>
      </c>
      <c r="T58" s="246"/>
      <c r="U58" s="591" t="s">
        <v>1532</v>
      </c>
      <c r="V58" s="246"/>
      <c r="W58" s="249"/>
      <c r="X58" s="503" t="s">
        <v>1496</v>
      </c>
      <c r="Y58" s="250" t="s">
        <v>1662</v>
      </c>
      <c r="Z58" s="592">
        <v>378</v>
      </c>
      <c r="AA58" s="251">
        <v>1151</v>
      </c>
      <c r="AB58" s="354">
        <f t="shared" si="1"/>
        <v>52.26</v>
      </c>
      <c r="AC58" s="354">
        <f>AB58+[1]รวมOrderทั้งหมด!AC49</f>
        <v>70.259999999999991</v>
      </c>
      <c r="AD58" s="364">
        <f t="shared" si="2"/>
        <v>9.1709999999999994</v>
      </c>
      <c r="AE58" s="365">
        <f t="shared" si="3"/>
        <v>9</v>
      </c>
      <c r="AF58" s="364">
        <f t="shared" si="4"/>
        <v>9.1025999999999989</v>
      </c>
      <c r="AG58" s="245" t="s">
        <v>1243</v>
      </c>
      <c r="AH58" s="873" t="s">
        <v>2</v>
      </c>
      <c r="AI58" s="283">
        <v>50</v>
      </c>
      <c r="AJ58" s="283">
        <v>15</v>
      </c>
      <c r="AK58" s="284">
        <v>10</v>
      </c>
      <c r="AL58" s="284" t="s">
        <v>1714</v>
      </c>
    </row>
    <row r="59" spans="1:38" s="284" customFormat="1" ht="14.1" customHeight="1">
      <c r="A59" s="246"/>
      <c r="B59" s="304">
        <v>43671</v>
      </c>
      <c r="C59" s="330" t="str">
        <f t="shared" si="0"/>
        <v>*PDR1911-0094*</v>
      </c>
      <c r="D59" s="592" t="s">
        <v>1769</v>
      </c>
      <c r="E59" s="246" t="s">
        <v>1768</v>
      </c>
      <c r="F59" s="246"/>
      <c r="G59" s="498" t="s">
        <v>1710</v>
      </c>
      <c r="H59" s="250" t="s">
        <v>1248</v>
      </c>
      <c r="I59" s="248" t="s">
        <v>1709</v>
      </c>
      <c r="J59" s="611">
        <v>500</v>
      </c>
      <c r="K59" s="247">
        <v>22951</v>
      </c>
      <c r="L59" s="250" t="s">
        <v>1581</v>
      </c>
      <c r="M59" s="250" t="s">
        <v>1708</v>
      </c>
      <c r="N59" s="592" t="s">
        <v>1167</v>
      </c>
      <c r="O59" s="592" t="s">
        <v>1181</v>
      </c>
      <c r="P59" s="248"/>
      <c r="Q59" s="248"/>
      <c r="R59" s="247">
        <v>43829</v>
      </c>
      <c r="S59" s="246">
        <v>500</v>
      </c>
      <c r="T59" s="246"/>
      <c r="U59" s="591" t="s">
        <v>1532</v>
      </c>
      <c r="V59" s="246"/>
      <c r="W59" s="249"/>
      <c r="X59" s="503" t="s">
        <v>1496</v>
      </c>
      <c r="Y59" s="250" t="s">
        <v>120</v>
      </c>
      <c r="Z59" s="592">
        <v>849</v>
      </c>
      <c r="AA59" s="251">
        <v>2415</v>
      </c>
      <c r="AB59" s="354">
        <f t="shared" si="1"/>
        <v>60</v>
      </c>
      <c r="AC59" s="354">
        <f>AB59+'[1]4-10'!AC33</f>
        <v>825.88000000000011</v>
      </c>
      <c r="AD59" s="364">
        <f t="shared" si="2"/>
        <v>21.76466666666667</v>
      </c>
      <c r="AE59" s="365">
        <f t="shared" si="3"/>
        <v>21</v>
      </c>
      <c r="AF59" s="364">
        <f t="shared" si="4"/>
        <v>21.458800000000004</v>
      </c>
      <c r="AG59" s="245" t="s">
        <v>1391</v>
      </c>
      <c r="AH59" s="612" t="s">
        <v>1443</v>
      </c>
      <c r="AI59" s="283">
        <v>50</v>
      </c>
      <c r="AJ59" s="283">
        <v>50</v>
      </c>
      <c r="AK59" s="284" t="s">
        <v>1707</v>
      </c>
      <c r="AL59" s="284" t="s">
        <v>1705</v>
      </c>
    </row>
    <row r="60" spans="1:38" s="284" customFormat="1" ht="14.1" customHeight="1">
      <c r="A60" s="246"/>
      <c r="B60" s="304">
        <v>43687</v>
      </c>
      <c r="C60" s="330" t="str">
        <f t="shared" si="0"/>
        <v>*PDR1911-0168*</v>
      </c>
      <c r="D60" s="592" t="s">
        <v>1807</v>
      </c>
      <c r="E60" s="246" t="s">
        <v>1805</v>
      </c>
      <c r="F60" s="246"/>
      <c r="G60" s="498" t="s">
        <v>1653</v>
      </c>
      <c r="H60" s="250" t="s">
        <v>1248</v>
      </c>
      <c r="I60" s="248" t="s">
        <v>1654</v>
      </c>
      <c r="J60" s="611">
        <v>400</v>
      </c>
      <c r="K60" s="247">
        <v>22951</v>
      </c>
      <c r="L60" s="250" t="s">
        <v>1258</v>
      </c>
      <c r="M60" s="250" t="s">
        <v>1655</v>
      </c>
      <c r="N60" s="592"/>
      <c r="O60" s="592" t="s">
        <v>1181</v>
      </c>
      <c r="P60" s="248"/>
      <c r="Q60" s="248"/>
      <c r="R60" s="247">
        <v>43829</v>
      </c>
      <c r="S60" s="246">
        <v>400</v>
      </c>
      <c r="T60" s="246"/>
      <c r="U60" s="591" t="s">
        <v>1532</v>
      </c>
      <c r="V60" s="246"/>
      <c r="W60" s="249"/>
      <c r="X60" s="503" t="s">
        <v>1496</v>
      </c>
      <c r="Y60" s="250" t="s">
        <v>165</v>
      </c>
      <c r="Z60" s="592">
        <v>370</v>
      </c>
      <c r="AA60" s="251">
        <v>700</v>
      </c>
      <c r="AB60" s="354">
        <f t="shared" si="1"/>
        <v>23</v>
      </c>
      <c r="AC60" s="354">
        <f>AB60+[1]รวมOrderทั้งหมด!AC50</f>
        <v>50.1</v>
      </c>
      <c r="AD60" s="364">
        <f t="shared" si="2"/>
        <v>8.8350000000000009</v>
      </c>
      <c r="AE60" s="365">
        <f t="shared" si="3"/>
        <v>8</v>
      </c>
      <c r="AF60" s="364">
        <f t="shared" si="4"/>
        <v>8.5010000000000012</v>
      </c>
      <c r="AG60" s="245" t="s">
        <v>1389</v>
      </c>
      <c r="AH60" s="873" t="s">
        <v>2</v>
      </c>
      <c r="AI60" s="283">
        <v>50</v>
      </c>
      <c r="AJ60" s="283">
        <v>15</v>
      </c>
      <c r="AK60" s="284">
        <v>10</v>
      </c>
      <c r="AL60" s="284" t="s">
        <v>1656</v>
      </c>
    </row>
    <row r="61" spans="1:38" s="284" customFormat="1" ht="14.1" customHeight="1">
      <c r="A61" s="246"/>
      <c r="B61" s="304">
        <v>43687</v>
      </c>
      <c r="C61" s="330" t="str">
        <f t="shared" si="0"/>
        <v>*PDR1911-0167*</v>
      </c>
      <c r="D61" s="592" t="s">
        <v>1806</v>
      </c>
      <c r="E61" s="246" t="s">
        <v>1805</v>
      </c>
      <c r="F61" s="246"/>
      <c r="G61" s="498" t="s">
        <v>1800</v>
      </c>
      <c r="H61" s="250" t="s">
        <v>1248</v>
      </c>
      <c r="I61" s="248" t="s">
        <v>1799</v>
      </c>
      <c r="J61" s="611">
        <v>800</v>
      </c>
      <c r="K61" s="247">
        <v>22951</v>
      </c>
      <c r="L61" s="250" t="s">
        <v>1798</v>
      </c>
      <c r="M61" s="250" t="s">
        <v>1797</v>
      </c>
      <c r="N61" s="592"/>
      <c r="O61" s="592" t="s">
        <v>1181</v>
      </c>
      <c r="P61" s="248"/>
      <c r="Q61" s="248"/>
      <c r="R61" s="247">
        <v>43829</v>
      </c>
      <c r="S61" s="246">
        <v>800</v>
      </c>
      <c r="T61" s="246"/>
      <c r="U61" s="591" t="s">
        <v>1532</v>
      </c>
      <c r="V61" s="246"/>
      <c r="W61" s="249"/>
      <c r="X61" s="503" t="s">
        <v>1496</v>
      </c>
      <c r="Y61" s="250" t="s">
        <v>1796</v>
      </c>
      <c r="Z61" s="592">
        <v>854</v>
      </c>
      <c r="AA61" s="251">
        <v>2220</v>
      </c>
      <c r="AB61" s="354">
        <f t="shared" si="1"/>
        <v>31</v>
      </c>
      <c r="AC61" s="354">
        <f>AB61+[1]รวมOrderทั้งหมด!AC51</f>
        <v>51</v>
      </c>
      <c r="AD61" s="364">
        <f t="shared" si="2"/>
        <v>8.85</v>
      </c>
      <c r="AE61" s="365">
        <f t="shared" si="3"/>
        <v>8</v>
      </c>
      <c r="AF61" s="364">
        <f t="shared" si="4"/>
        <v>8.51</v>
      </c>
      <c r="AG61" s="245" t="s">
        <v>1391</v>
      </c>
      <c r="AH61" s="612" t="s">
        <v>1443</v>
      </c>
      <c r="AI61" s="283">
        <v>50</v>
      </c>
      <c r="AJ61" s="283">
        <v>15</v>
      </c>
      <c r="AK61" s="284">
        <v>0</v>
      </c>
      <c r="AL61" s="284" t="s">
        <v>1795</v>
      </c>
    </row>
    <row r="62" spans="1:38" s="284" customFormat="1" ht="14.1" customHeight="1">
      <c r="A62" s="246"/>
      <c r="B62" s="304">
        <v>43693</v>
      </c>
      <c r="C62" s="330" t="str">
        <f t="shared" si="0"/>
        <v>*PDR1911-0184*</v>
      </c>
      <c r="D62" s="592" t="s">
        <v>1811</v>
      </c>
      <c r="E62" s="246" t="s">
        <v>1810</v>
      </c>
      <c r="F62" s="246"/>
      <c r="G62" s="498" t="s">
        <v>1677</v>
      </c>
      <c r="H62" s="250" t="s">
        <v>1248</v>
      </c>
      <c r="I62" s="248" t="s">
        <v>1678</v>
      </c>
      <c r="J62" s="611">
        <v>800</v>
      </c>
      <c r="K62" s="247">
        <v>22951</v>
      </c>
      <c r="L62" s="250" t="s">
        <v>1258</v>
      </c>
      <c r="M62" s="250" t="s">
        <v>1715</v>
      </c>
      <c r="N62" s="592"/>
      <c r="O62" s="592" t="s">
        <v>1181</v>
      </c>
      <c r="P62" s="248"/>
      <c r="Q62" s="248"/>
      <c r="R62" s="247">
        <v>43829</v>
      </c>
      <c r="S62" s="246">
        <v>400</v>
      </c>
      <c r="T62" s="246"/>
      <c r="U62" s="591" t="s">
        <v>1532</v>
      </c>
      <c r="V62" s="246"/>
      <c r="W62" s="249"/>
      <c r="X62" s="503" t="s">
        <v>1496</v>
      </c>
      <c r="Y62" s="250" t="s">
        <v>1679</v>
      </c>
      <c r="Z62" s="592">
        <v>464</v>
      </c>
      <c r="AA62" s="251">
        <v>1936</v>
      </c>
      <c r="AB62" s="354">
        <f t="shared" si="1"/>
        <v>23</v>
      </c>
      <c r="AC62" s="354">
        <f>AB62+[1]รวมOrderทั้งหมด!AC52</f>
        <v>55.1</v>
      </c>
      <c r="AD62" s="364">
        <f t="shared" si="2"/>
        <v>8.918333333333333</v>
      </c>
      <c r="AE62" s="365">
        <f t="shared" si="3"/>
        <v>8</v>
      </c>
      <c r="AF62" s="364">
        <f t="shared" si="4"/>
        <v>8.5510000000000002</v>
      </c>
      <c r="AG62" s="245" t="s">
        <v>1243</v>
      </c>
      <c r="AH62" s="612" t="s">
        <v>1794</v>
      </c>
      <c r="AI62" s="283">
        <v>50</v>
      </c>
      <c r="AJ62" s="283">
        <v>15</v>
      </c>
      <c r="AK62" s="284">
        <v>10</v>
      </c>
      <c r="AL62" s="284" t="s">
        <v>1704</v>
      </c>
    </row>
    <row r="63" spans="1:38" s="469" customFormat="1" ht="20.100000000000001" customHeight="1">
      <c r="A63" s="366"/>
      <c r="B63" s="366"/>
      <c r="C63" s="372"/>
      <c r="D63" s="367"/>
      <c r="E63" s="366"/>
      <c r="F63" s="366"/>
      <c r="G63" s="367"/>
      <c r="H63" s="371"/>
      <c r="I63" s="369"/>
      <c r="J63" s="366"/>
      <c r="K63" s="370"/>
      <c r="L63" s="369"/>
      <c r="M63" s="371"/>
      <c r="N63" s="367"/>
      <c r="O63" s="396"/>
      <c r="P63" s="367"/>
      <c r="Q63" s="367"/>
      <c r="R63" s="372"/>
      <c r="S63" s="373"/>
      <c r="T63" s="373"/>
      <c r="U63" s="366"/>
      <c r="V63" s="366"/>
      <c r="W63" s="374"/>
      <c r="X63" s="366"/>
      <c r="Y63" s="371"/>
      <c r="Z63" s="367"/>
      <c r="AA63" s="375"/>
      <c r="AB63" s="354"/>
      <c r="AC63" s="354"/>
      <c r="AD63" s="364"/>
      <c r="AE63" s="365"/>
      <c r="AF63" s="379"/>
      <c r="AG63" s="376"/>
      <c r="AH63" s="403"/>
      <c r="AI63" s="406"/>
      <c r="AJ63" s="406"/>
      <c r="AK63" s="406"/>
      <c r="AL63" s="397"/>
    </row>
    <row r="64" spans="1:38" s="404" customFormat="1" ht="20.100000000000001" customHeight="1">
      <c r="A64" s="373"/>
      <c r="B64" s="373"/>
      <c r="C64" s="372"/>
      <c r="D64" s="490"/>
      <c r="E64" s="490"/>
      <c r="F64" s="490"/>
      <c r="G64" s="490"/>
      <c r="H64" s="377"/>
      <c r="I64" s="368"/>
      <c r="J64" s="373"/>
      <c r="K64" s="372"/>
      <c r="L64" s="368"/>
      <c r="M64" s="377"/>
      <c r="N64" s="490"/>
      <c r="O64" s="402"/>
      <c r="P64" s="383"/>
      <c r="Q64" s="383"/>
      <c r="R64" s="372"/>
      <c r="S64" s="373"/>
      <c r="T64" s="489"/>
      <c r="U64" s="373"/>
      <c r="V64" s="384"/>
      <c r="W64" s="384"/>
      <c r="X64" s="490"/>
      <c r="Y64" s="377"/>
      <c r="Z64" s="385"/>
      <c r="AA64" s="385"/>
      <c r="AB64" s="487"/>
      <c r="AC64" s="487"/>
      <c r="AD64" s="376"/>
      <c r="AE64" s="488"/>
      <c r="AF64" s="376"/>
      <c r="AG64" s="389"/>
      <c r="AH64" s="405"/>
      <c r="AI64" s="403"/>
      <c r="AJ64" s="403"/>
      <c r="AK64" s="403"/>
      <c r="AL64" s="389"/>
    </row>
    <row r="65" spans="1:38" s="284" customFormat="1" ht="20.100000000000001" customHeight="1">
      <c r="A65" s="246"/>
      <c r="B65" s="247">
        <v>43761</v>
      </c>
      <c r="C65" s="330" t="str">
        <f>"*"&amp;D65&amp;"*"</f>
        <v>*PDW1910-0177*</v>
      </c>
      <c r="D65" s="592" t="s">
        <v>2844</v>
      </c>
      <c r="E65" s="246" t="s">
        <v>2843</v>
      </c>
      <c r="F65" s="246"/>
      <c r="G65" s="498" t="s">
        <v>2842</v>
      </c>
      <c r="H65" s="250" t="s">
        <v>1862</v>
      </c>
      <c r="I65" s="248" t="s">
        <v>2841</v>
      </c>
      <c r="J65" s="611">
        <v>1</v>
      </c>
      <c r="K65" s="247">
        <v>22947</v>
      </c>
      <c r="L65" s="250" t="s">
        <v>1261</v>
      </c>
      <c r="M65" s="250" t="s">
        <v>2840</v>
      </c>
      <c r="N65" s="592"/>
      <c r="O65" s="592" t="s">
        <v>1181</v>
      </c>
      <c r="P65" s="592"/>
      <c r="Q65" s="593"/>
      <c r="R65" s="247"/>
      <c r="S65" s="246"/>
      <c r="T65" s="246"/>
      <c r="U65" s="503" t="s">
        <v>2845</v>
      </c>
      <c r="V65" s="246"/>
      <c r="W65" s="249"/>
      <c r="X65" s="503" t="s">
        <v>2839</v>
      </c>
      <c r="Y65" s="250" t="s">
        <v>2212</v>
      </c>
      <c r="Z65" s="592">
        <v>418</v>
      </c>
      <c r="AA65" s="251">
        <v>1375</v>
      </c>
      <c r="AB65" s="354"/>
      <c r="AC65" s="354"/>
      <c r="AD65" s="364"/>
      <c r="AE65" s="365"/>
      <c r="AF65" s="364"/>
      <c r="AG65" s="245" t="s">
        <v>1243</v>
      </c>
      <c r="AH65" s="612" t="s">
        <v>1500</v>
      </c>
      <c r="AI65" s="283">
        <v>50</v>
      </c>
      <c r="AJ65" s="283">
        <v>15</v>
      </c>
      <c r="AK65" s="284">
        <v>20</v>
      </c>
      <c r="AL65" s="284" t="s">
        <v>2838</v>
      </c>
    </row>
    <row r="66" spans="1:38" s="757" customFormat="1" ht="19.5" customHeight="1">
      <c r="A66" s="246" t="s">
        <v>1418</v>
      </c>
      <c r="B66" s="247">
        <v>43743</v>
      </c>
      <c r="C66" s="330" t="str">
        <f>"*"&amp;D66&amp;"*"</f>
        <v>*PDE1812-0193*</v>
      </c>
      <c r="D66" s="592" t="s">
        <v>2274</v>
      </c>
      <c r="E66" s="246" t="s">
        <v>2144</v>
      </c>
      <c r="F66" s="246"/>
      <c r="G66" s="498" t="s">
        <v>2143</v>
      </c>
      <c r="H66" s="250" t="s">
        <v>2142</v>
      </c>
      <c r="I66" s="248" t="s">
        <v>2141</v>
      </c>
      <c r="J66" s="611">
        <v>50</v>
      </c>
      <c r="K66" s="247">
        <v>22926</v>
      </c>
      <c r="L66" s="250" t="s">
        <v>1247</v>
      </c>
      <c r="M66" s="250"/>
      <c r="N66" s="709" t="s">
        <v>2275</v>
      </c>
      <c r="O66" s="592" t="s">
        <v>1181</v>
      </c>
      <c r="P66" s="592"/>
      <c r="Q66" s="593" t="s">
        <v>1916</v>
      </c>
      <c r="R66" s="247">
        <v>43745</v>
      </c>
      <c r="S66" s="246">
        <v>10</v>
      </c>
      <c r="T66" s="246"/>
      <c r="U66" s="503" t="s">
        <v>2824</v>
      </c>
      <c r="V66" s="809" t="s">
        <v>2484</v>
      </c>
      <c r="W66" s="249"/>
      <c r="X66" s="503" t="s">
        <v>1497</v>
      </c>
      <c r="Y66" s="250" t="s">
        <v>2140</v>
      </c>
      <c r="Z66" s="592">
        <v>505</v>
      </c>
      <c r="AA66" s="251">
        <v>1111</v>
      </c>
      <c r="AB66" s="354">
        <f>S66/AI66+AJ66</f>
        <v>15.2</v>
      </c>
      <c r="AC66" s="354">
        <f>AB66+'24-10'!AC22</f>
        <v>509.03999999999996</v>
      </c>
      <c r="AD66" s="364">
        <f>(8+(AC66/60))</f>
        <v>16.484000000000002</v>
      </c>
      <c r="AE66" s="365">
        <f>FLOOR(AD66,1)</f>
        <v>16</v>
      </c>
      <c r="AF66" s="364">
        <f>(AE66+((AD66-AE66)*60*0.01))</f>
        <v>16.290400000000002</v>
      </c>
      <c r="AG66" s="245" t="s">
        <v>1243</v>
      </c>
      <c r="AH66" s="282" t="s">
        <v>2</v>
      </c>
      <c r="AI66" s="281">
        <v>50</v>
      </c>
      <c r="AJ66" s="281">
        <v>15</v>
      </c>
      <c r="AK66" s="281">
        <v>10</v>
      </c>
      <c r="AL66" s="281">
        <v>0</v>
      </c>
    </row>
    <row r="67" spans="1:38" s="284" customFormat="1" ht="20.100000000000001" customHeight="1">
      <c r="A67" s="246" t="s">
        <v>1418</v>
      </c>
      <c r="B67" s="247">
        <v>43741</v>
      </c>
      <c r="C67" s="330" t="str">
        <f>"*"&amp;D67&amp;"*"</f>
        <v>*PDE1812-0192*</v>
      </c>
      <c r="D67" s="592" t="s">
        <v>2145</v>
      </c>
      <c r="E67" s="246" t="s">
        <v>2144</v>
      </c>
      <c r="F67" s="246"/>
      <c r="G67" s="498" t="s">
        <v>2143</v>
      </c>
      <c r="H67" s="250" t="s">
        <v>2142</v>
      </c>
      <c r="I67" s="248" t="s">
        <v>2141</v>
      </c>
      <c r="J67" s="611">
        <v>1</v>
      </c>
      <c r="K67" s="247">
        <v>22924</v>
      </c>
      <c r="L67" s="250" t="s">
        <v>1247</v>
      </c>
      <c r="M67" s="250">
        <v>0</v>
      </c>
      <c r="N67" s="592"/>
      <c r="O67" s="592" t="s">
        <v>1181</v>
      </c>
      <c r="P67" s="248"/>
      <c r="Q67" s="248"/>
      <c r="R67" s="247">
        <v>43742</v>
      </c>
      <c r="S67" s="246">
        <v>10</v>
      </c>
      <c r="T67" s="246"/>
      <c r="U67" s="246"/>
      <c r="V67" s="246"/>
      <c r="W67" s="249"/>
      <c r="X67" s="503" t="s">
        <v>1497</v>
      </c>
      <c r="Y67" s="250" t="s">
        <v>2140</v>
      </c>
      <c r="Z67" s="592">
        <v>502</v>
      </c>
      <c r="AA67" s="251">
        <v>1111</v>
      </c>
      <c r="AB67" s="354">
        <f>S67/AI67+AJ67</f>
        <v>15.2</v>
      </c>
      <c r="AC67" s="354">
        <f>AB67+'7-10'!AC16</f>
        <v>327</v>
      </c>
      <c r="AD67" s="364">
        <f>(8+(AC67/60))</f>
        <v>13.45</v>
      </c>
      <c r="AE67" s="365">
        <f>FLOOR(AD67,1)</f>
        <v>13</v>
      </c>
      <c r="AF67" s="364">
        <f>(AE67+((AD67-AE67)*60*0.01))</f>
        <v>13.27</v>
      </c>
      <c r="AG67" s="245" t="s">
        <v>1243</v>
      </c>
      <c r="AH67" s="612" t="s">
        <v>1500</v>
      </c>
      <c r="AI67" s="283">
        <v>50</v>
      </c>
      <c r="AJ67" s="283">
        <v>15</v>
      </c>
      <c r="AK67" s="284">
        <v>10</v>
      </c>
      <c r="AL67" s="284">
        <v>0</v>
      </c>
    </row>
    <row r="68" spans="1:38" s="610" customFormat="1" ht="20.100000000000001" customHeight="1">
      <c r="A68" s="596"/>
      <c r="B68" s="597">
        <v>43714</v>
      </c>
      <c r="C68" s="598" t="str">
        <f>"*"&amp;D68&amp;"*"</f>
        <v>*PDR1910-0072*</v>
      </c>
      <c r="D68" s="599" t="s">
        <v>1869</v>
      </c>
      <c r="E68" s="596" t="s">
        <v>1868</v>
      </c>
      <c r="F68" s="596"/>
      <c r="G68" s="600" t="s">
        <v>1867</v>
      </c>
      <c r="H68" s="602" t="s">
        <v>1248</v>
      </c>
      <c r="I68" s="601" t="s">
        <v>170</v>
      </c>
      <c r="J68" s="596">
        <v>1400</v>
      </c>
      <c r="K68" s="597">
        <v>22926</v>
      </c>
      <c r="L68" s="601" t="s">
        <v>1392</v>
      </c>
      <c r="M68" s="602" t="s">
        <v>1866</v>
      </c>
      <c r="N68" s="599" t="s">
        <v>1865</v>
      </c>
      <c r="O68" s="597" t="s">
        <v>1181</v>
      </c>
      <c r="P68" s="603"/>
      <c r="Q68" s="597"/>
      <c r="R68" s="597">
        <v>43741</v>
      </c>
      <c r="S68" s="596">
        <v>1400</v>
      </c>
      <c r="T68" s="596"/>
      <c r="U68" s="527" t="s">
        <v>1870</v>
      </c>
      <c r="V68" s="596"/>
      <c r="W68" s="605"/>
      <c r="X68" s="606" t="s">
        <v>1497</v>
      </c>
      <c r="Y68" s="602" t="s">
        <v>168</v>
      </c>
      <c r="Z68" s="599">
        <v>721</v>
      </c>
      <c r="AA68" s="607">
        <v>1712</v>
      </c>
      <c r="AB68" s="508"/>
      <c r="AC68" s="508"/>
      <c r="AD68" s="509"/>
      <c r="AE68" s="510"/>
      <c r="AF68" s="509"/>
      <c r="AG68" s="608" t="s">
        <v>1391</v>
      </c>
      <c r="AH68" s="878" t="s">
        <v>1443</v>
      </c>
      <c r="AI68" s="609"/>
      <c r="AJ68" s="609"/>
      <c r="AK68" s="609">
        <v>20</v>
      </c>
      <c r="AL68" s="609" t="s">
        <v>1864</v>
      </c>
    </row>
    <row r="69" spans="1:38" s="610" customFormat="1" ht="20.100000000000001" customHeight="1">
      <c r="A69" s="596"/>
      <c r="B69" s="597">
        <v>43623</v>
      </c>
      <c r="C69" s="598" t="str">
        <f t="shared" ref="C69:C74" si="10">"*"&amp;D69&amp;"*"</f>
        <v>*PDR1911-0046*</v>
      </c>
      <c r="D69" s="599" t="s">
        <v>1697</v>
      </c>
      <c r="E69" s="596" t="s">
        <v>1696</v>
      </c>
      <c r="F69" s="596"/>
      <c r="G69" s="600" t="s">
        <v>1695</v>
      </c>
      <c r="H69" s="602" t="s">
        <v>1664</v>
      </c>
      <c r="I69" s="601" t="s">
        <v>1694</v>
      </c>
      <c r="J69" s="596">
        <v>1745</v>
      </c>
      <c r="K69" s="597">
        <v>22951</v>
      </c>
      <c r="L69" s="601" t="s">
        <v>1261</v>
      </c>
      <c r="M69" s="602" t="s">
        <v>1693</v>
      </c>
      <c r="N69" s="599" t="s">
        <v>1812</v>
      </c>
      <c r="O69" s="597" t="s">
        <v>1181</v>
      </c>
      <c r="P69" s="603"/>
      <c r="Q69" s="597"/>
      <c r="R69" s="597">
        <v>43829</v>
      </c>
      <c r="S69" s="596">
        <v>1745</v>
      </c>
      <c r="T69" s="596"/>
      <c r="U69" s="527" t="s">
        <v>1532</v>
      </c>
      <c r="V69" s="596"/>
      <c r="W69" s="605"/>
      <c r="X69" s="606" t="s">
        <v>1496</v>
      </c>
      <c r="Y69" s="602" t="s">
        <v>1692</v>
      </c>
      <c r="Z69" s="599">
        <v>542</v>
      </c>
      <c r="AA69" s="607">
        <v>1479</v>
      </c>
      <c r="AB69" s="508">
        <f t="shared" ref="AB69:AB74" si="11">S69/AI69+AJ69</f>
        <v>49.9</v>
      </c>
      <c r="AC69" s="508" t="e">
        <f>AB69+#REF!</f>
        <v>#REF!</v>
      </c>
      <c r="AD69" s="509" t="e">
        <f t="shared" ref="AD69:AD74" si="12">(8+(AC69/60))</f>
        <v>#REF!</v>
      </c>
      <c r="AE69" s="510" t="e">
        <f t="shared" ref="AE69:AE74" si="13">FLOOR(AD69,1)</f>
        <v>#REF!</v>
      </c>
      <c r="AF69" s="509" t="e">
        <f t="shared" ref="AF69:AF74" si="14">(AE69+((AD69-AE69)*60*0.01))</f>
        <v>#REF!</v>
      </c>
      <c r="AG69" s="608" t="s">
        <v>1243</v>
      </c>
      <c r="AH69" s="878" t="s">
        <v>1500</v>
      </c>
      <c r="AI69" s="609">
        <v>50</v>
      </c>
      <c r="AJ69" s="609">
        <v>15</v>
      </c>
      <c r="AK69" s="609">
        <v>10</v>
      </c>
      <c r="AL69" s="609" t="s">
        <v>1665</v>
      </c>
    </row>
    <row r="70" spans="1:38" s="610" customFormat="1" ht="20.100000000000001" customHeight="1">
      <c r="A70" s="596">
        <v>10</v>
      </c>
      <c r="B70" s="597">
        <v>43671</v>
      </c>
      <c r="C70" s="598" t="str">
        <f t="shared" si="10"/>
        <v>*PDR1907-1234*</v>
      </c>
      <c r="D70" s="599" t="s">
        <v>1776</v>
      </c>
      <c r="E70" s="596" t="s">
        <v>1775</v>
      </c>
      <c r="F70" s="596"/>
      <c r="G70" s="600" t="s">
        <v>1774</v>
      </c>
      <c r="H70" s="602" t="s">
        <v>1773</v>
      </c>
      <c r="I70" s="601" t="s">
        <v>1772</v>
      </c>
      <c r="J70" s="596">
        <v>2250</v>
      </c>
      <c r="K70" s="597">
        <v>22857</v>
      </c>
      <c r="L70" s="601" t="s">
        <v>1258</v>
      </c>
      <c r="M70" s="602" t="s">
        <v>1771</v>
      </c>
      <c r="N70" s="599" t="s">
        <v>366</v>
      </c>
      <c r="O70" s="597"/>
      <c r="P70" s="603">
        <v>43672</v>
      </c>
      <c r="Q70" s="597"/>
      <c r="R70" s="597">
        <v>43673</v>
      </c>
      <c r="S70" s="596">
        <v>2250</v>
      </c>
      <c r="T70" s="596"/>
      <c r="U70" s="527" t="s">
        <v>1777</v>
      </c>
      <c r="V70" s="596"/>
      <c r="W70" s="605"/>
      <c r="X70" s="606" t="s">
        <v>1496</v>
      </c>
      <c r="Y70" s="602" t="s">
        <v>382</v>
      </c>
      <c r="Z70" s="599">
        <v>430</v>
      </c>
      <c r="AA70" s="607">
        <v>1265</v>
      </c>
      <c r="AB70" s="508">
        <f t="shared" si="11"/>
        <v>60</v>
      </c>
      <c r="AC70" s="508" t="e">
        <f>AB70+#REF!</f>
        <v>#REF!</v>
      </c>
      <c r="AD70" s="509" t="e">
        <f t="shared" si="12"/>
        <v>#REF!</v>
      </c>
      <c r="AE70" s="510" t="e">
        <f t="shared" si="13"/>
        <v>#REF!</v>
      </c>
      <c r="AF70" s="509" t="e">
        <f t="shared" si="14"/>
        <v>#REF!</v>
      </c>
      <c r="AG70" s="608" t="s">
        <v>1243</v>
      </c>
      <c r="AH70" s="878" t="s">
        <v>2</v>
      </c>
      <c r="AI70" s="609">
        <v>50</v>
      </c>
      <c r="AJ70" s="609">
        <v>15</v>
      </c>
      <c r="AK70" s="609">
        <v>10</v>
      </c>
      <c r="AL70" s="609" t="s">
        <v>1770</v>
      </c>
    </row>
    <row r="71" spans="1:38" s="284" customFormat="1" ht="20.100000000000001" customHeight="1">
      <c r="A71" s="246"/>
      <c r="B71" s="247">
        <v>43638</v>
      </c>
      <c r="C71" s="330" t="str">
        <f t="shared" si="10"/>
        <v>*PDR1911-0069*</v>
      </c>
      <c r="D71" s="592" t="s">
        <v>1717</v>
      </c>
      <c r="E71" s="246" t="s">
        <v>1716</v>
      </c>
      <c r="F71" s="246"/>
      <c r="G71" s="498" t="s">
        <v>1677</v>
      </c>
      <c r="H71" s="250" t="s">
        <v>1248</v>
      </c>
      <c r="I71" s="248" t="s">
        <v>1678</v>
      </c>
      <c r="J71" s="246">
        <v>308</v>
      </c>
      <c r="K71" s="247">
        <v>43665</v>
      </c>
      <c r="L71" s="248" t="s">
        <v>1258</v>
      </c>
      <c r="M71" s="250" t="s">
        <v>1715</v>
      </c>
      <c r="N71" s="592"/>
      <c r="O71" s="247"/>
      <c r="P71" s="247"/>
      <c r="Q71" s="247">
        <v>43638</v>
      </c>
      <c r="R71" s="247">
        <v>43662</v>
      </c>
      <c r="S71" s="246">
        <v>154</v>
      </c>
      <c r="T71" s="246"/>
      <c r="U71" s="366" t="s">
        <v>1756</v>
      </c>
      <c r="V71" s="246"/>
      <c r="W71" s="249"/>
      <c r="X71" s="503" t="s">
        <v>1496</v>
      </c>
      <c r="Y71" s="500" t="s">
        <v>1679</v>
      </c>
      <c r="Z71" s="592">
        <v>464</v>
      </c>
      <c r="AA71" s="251">
        <v>1936</v>
      </c>
      <c r="AB71" s="354">
        <f t="shared" si="11"/>
        <v>3.08</v>
      </c>
      <c r="AC71" s="354" t="e">
        <f>AB71+#REF!</f>
        <v>#REF!</v>
      </c>
      <c r="AD71" s="364" t="e">
        <f t="shared" si="12"/>
        <v>#REF!</v>
      </c>
      <c r="AE71" s="365" t="e">
        <f t="shared" si="13"/>
        <v>#REF!</v>
      </c>
      <c r="AF71" s="364" t="e">
        <f t="shared" si="14"/>
        <v>#REF!</v>
      </c>
      <c r="AG71" s="245" t="s">
        <v>1243</v>
      </c>
      <c r="AH71" s="282" t="s">
        <v>1633</v>
      </c>
      <c r="AI71" s="281">
        <v>50</v>
      </c>
      <c r="AJ71" s="281"/>
      <c r="AK71" s="281">
        <v>10</v>
      </c>
      <c r="AL71" s="281" t="s">
        <v>1704</v>
      </c>
    </row>
    <row r="72" spans="1:38" s="610" customFormat="1" ht="20.100000000000001" customHeight="1">
      <c r="A72" s="596"/>
      <c r="B72" s="597">
        <v>43654</v>
      </c>
      <c r="C72" s="598" t="str">
        <f t="shared" si="10"/>
        <v>*PDR1908-0098*</v>
      </c>
      <c r="D72" s="599" t="s">
        <v>1747</v>
      </c>
      <c r="E72" s="596" t="s">
        <v>1746</v>
      </c>
      <c r="F72" s="596"/>
      <c r="G72" s="600" t="s">
        <v>1745</v>
      </c>
      <c r="H72" s="602" t="s">
        <v>1744</v>
      </c>
      <c r="I72" s="601" t="s">
        <v>1743</v>
      </c>
      <c r="J72" s="596">
        <v>1650</v>
      </c>
      <c r="K72" s="597">
        <v>22859</v>
      </c>
      <c r="L72" s="601" t="s">
        <v>1258</v>
      </c>
      <c r="M72" s="602" t="s">
        <v>1742</v>
      </c>
      <c r="N72" s="599"/>
      <c r="O72" s="597"/>
      <c r="P72" s="603"/>
      <c r="Q72" s="597">
        <v>43655</v>
      </c>
      <c r="R72" s="597">
        <v>43675</v>
      </c>
      <c r="S72" s="596">
        <v>1655</v>
      </c>
      <c r="T72" s="596"/>
      <c r="U72" s="527" t="s">
        <v>1752</v>
      </c>
      <c r="V72" s="596"/>
      <c r="W72" s="605"/>
      <c r="X72" s="606" t="s">
        <v>1741</v>
      </c>
      <c r="Y72" s="602" t="s">
        <v>1740</v>
      </c>
      <c r="Z72" s="599">
        <v>485</v>
      </c>
      <c r="AA72" s="607">
        <v>1395</v>
      </c>
      <c r="AB72" s="508">
        <f t="shared" si="11"/>
        <v>48.1</v>
      </c>
      <c r="AC72" s="508" t="e">
        <f>AB72+#REF!</f>
        <v>#REF!</v>
      </c>
      <c r="AD72" s="509" t="e">
        <f t="shared" si="12"/>
        <v>#REF!</v>
      </c>
      <c r="AE72" s="510" t="e">
        <f t="shared" si="13"/>
        <v>#REF!</v>
      </c>
      <c r="AF72" s="509" t="e">
        <f t="shared" si="14"/>
        <v>#REF!</v>
      </c>
      <c r="AG72" s="608" t="s">
        <v>1243</v>
      </c>
      <c r="AH72" s="878" t="s">
        <v>1500</v>
      </c>
      <c r="AI72" s="609">
        <v>50</v>
      </c>
      <c r="AJ72" s="609">
        <v>15</v>
      </c>
      <c r="AK72" s="609">
        <v>20</v>
      </c>
      <c r="AL72" s="609" t="s">
        <v>1739</v>
      </c>
    </row>
    <row r="73" spans="1:38" s="610" customFormat="1" ht="20.100000000000001" customHeight="1">
      <c r="A73" s="596"/>
      <c r="B73" s="597">
        <v>43654</v>
      </c>
      <c r="C73" s="598" t="str">
        <f t="shared" si="10"/>
        <v>*PDR1907-0796*</v>
      </c>
      <c r="D73" s="599" t="s">
        <v>1749</v>
      </c>
      <c r="E73" s="596" t="s">
        <v>1746</v>
      </c>
      <c r="F73" s="596"/>
      <c r="G73" s="600" t="s">
        <v>1745</v>
      </c>
      <c r="H73" s="602" t="s">
        <v>1744</v>
      </c>
      <c r="I73" s="601" t="s">
        <v>1743</v>
      </c>
      <c r="J73" s="596">
        <v>1650</v>
      </c>
      <c r="K73" s="597">
        <v>22854</v>
      </c>
      <c r="L73" s="601" t="s">
        <v>1258</v>
      </c>
      <c r="M73" s="602" t="s">
        <v>1742</v>
      </c>
      <c r="N73" s="599"/>
      <c r="O73" s="597"/>
      <c r="P73" s="603"/>
      <c r="Q73" s="597">
        <v>43655</v>
      </c>
      <c r="R73" s="597">
        <v>43671</v>
      </c>
      <c r="S73" s="596">
        <v>1655</v>
      </c>
      <c r="T73" s="596"/>
      <c r="U73" s="527" t="s">
        <v>1752</v>
      </c>
      <c r="V73" s="596"/>
      <c r="W73" s="605"/>
      <c r="X73" s="606" t="s">
        <v>1748</v>
      </c>
      <c r="Y73" s="602" t="s">
        <v>1740</v>
      </c>
      <c r="Z73" s="599">
        <v>485</v>
      </c>
      <c r="AA73" s="607">
        <v>1395</v>
      </c>
      <c r="AB73" s="508">
        <f t="shared" si="11"/>
        <v>48.1</v>
      </c>
      <c r="AC73" s="508" t="e">
        <f>AB73+#REF!</f>
        <v>#REF!</v>
      </c>
      <c r="AD73" s="509" t="e">
        <f t="shared" si="12"/>
        <v>#REF!</v>
      </c>
      <c r="AE73" s="510" t="e">
        <f t="shared" si="13"/>
        <v>#REF!</v>
      </c>
      <c r="AF73" s="509" t="e">
        <f t="shared" si="14"/>
        <v>#REF!</v>
      </c>
      <c r="AG73" s="608" t="s">
        <v>1243</v>
      </c>
      <c r="AH73" s="878" t="s">
        <v>1500</v>
      </c>
      <c r="AI73" s="609">
        <v>50</v>
      </c>
      <c r="AJ73" s="609">
        <v>15</v>
      </c>
      <c r="AK73" s="609">
        <v>20</v>
      </c>
      <c r="AL73" s="609" t="s">
        <v>1739</v>
      </c>
    </row>
    <row r="74" spans="1:38" s="610" customFormat="1" ht="20.100000000000001" customHeight="1">
      <c r="A74" s="596"/>
      <c r="B74" s="597">
        <v>43654</v>
      </c>
      <c r="C74" s="598" t="str">
        <f t="shared" si="10"/>
        <v>*PDR1907-0795*</v>
      </c>
      <c r="D74" s="599" t="s">
        <v>1751</v>
      </c>
      <c r="E74" s="596" t="s">
        <v>1746</v>
      </c>
      <c r="F74" s="596"/>
      <c r="G74" s="600" t="s">
        <v>1745</v>
      </c>
      <c r="H74" s="602" t="s">
        <v>1744</v>
      </c>
      <c r="I74" s="601" t="s">
        <v>1743</v>
      </c>
      <c r="J74" s="596">
        <v>1650</v>
      </c>
      <c r="K74" s="597">
        <v>22849</v>
      </c>
      <c r="L74" s="601" t="s">
        <v>1258</v>
      </c>
      <c r="M74" s="602" t="s">
        <v>1742</v>
      </c>
      <c r="N74" s="599"/>
      <c r="O74" s="597"/>
      <c r="P74" s="603"/>
      <c r="Q74" s="597">
        <v>43655</v>
      </c>
      <c r="R74" s="597">
        <v>43665</v>
      </c>
      <c r="S74" s="596">
        <v>1655</v>
      </c>
      <c r="T74" s="596"/>
      <c r="U74" s="527" t="s">
        <v>1752</v>
      </c>
      <c r="V74" s="596"/>
      <c r="W74" s="605"/>
      <c r="X74" s="606" t="s">
        <v>1750</v>
      </c>
      <c r="Y74" s="602" t="s">
        <v>1740</v>
      </c>
      <c r="Z74" s="599">
        <v>485</v>
      </c>
      <c r="AA74" s="607">
        <v>1395</v>
      </c>
      <c r="AB74" s="508">
        <f t="shared" si="11"/>
        <v>48.1</v>
      </c>
      <c r="AC74" s="508" t="e">
        <f>AB74+#REF!</f>
        <v>#REF!</v>
      </c>
      <c r="AD74" s="509" t="e">
        <f t="shared" si="12"/>
        <v>#REF!</v>
      </c>
      <c r="AE74" s="510" t="e">
        <f t="shared" si="13"/>
        <v>#REF!</v>
      </c>
      <c r="AF74" s="509" t="e">
        <f t="shared" si="14"/>
        <v>#REF!</v>
      </c>
      <c r="AG74" s="608" t="s">
        <v>1243</v>
      </c>
      <c r="AH74" s="878" t="s">
        <v>1500</v>
      </c>
      <c r="AI74" s="609">
        <v>50</v>
      </c>
      <c r="AJ74" s="609">
        <v>15</v>
      </c>
      <c r="AK74" s="609">
        <v>20</v>
      </c>
      <c r="AL74" s="609" t="s">
        <v>1739</v>
      </c>
    </row>
    <row r="75" spans="1:38" s="610" customFormat="1" ht="20.100000000000001" customHeight="1">
      <c r="A75" s="596">
        <v>100</v>
      </c>
      <c r="B75" s="597">
        <v>43641</v>
      </c>
      <c r="C75" s="598" t="str">
        <f t="shared" ref="C75" si="15">"*"&amp;D75&amp;"*"</f>
        <v>*PDR1906-1531*</v>
      </c>
      <c r="D75" s="599" t="s">
        <v>1731</v>
      </c>
      <c r="E75" s="596" t="s">
        <v>1730</v>
      </c>
      <c r="F75" s="596"/>
      <c r="G75" s="600" t="s">
        <v>1675</v>
      </c>
      <c r="H75" s="602" t="s">
        <v>1241</v>
      </c>
      <c r="I75" s="601" t="s">
        <v>1674</v>
      </c>
      <c r="J75" s="596">
        <v>600</v>
      </c>
      <c r="K75" s="597">
        <v>22825</v>
      </c>
      <c r="L75" s="601" t="s">
        <v>1673</v>
      </c>
      <c r="M75" s="602" t="s">
        <v>1672</v>
      </c>
      <c r="N75" s="599" t="s">
        <v>1152</v>
      </c>
      <c r="O75" s="597" t="s">
        <v>1181</v>
      </c>
      <c r="P75" s="603" t="s">
        <v>1733</v>
      </c>
      <c r="Q75" s="597"/>
      <c r="R75" s="597">
        <v>43642</v>
      </c>
      <c r="S75" s="596">
        <v>1200</v>
      </c>
      <c r="T75" s="596"/>
      <c r="U75" s="604" t="s">
        <v>1732</v>
      </c>
      <c r="V75" s="596"/>
      <c r="W75" s="605"/>
      <c r="X75" s="606" t="s">
        <v>1503</v>
      </c>
      <c r="Y75" s="602" t="s">
        <v>1593</v>
      </c>
      <c r="Z75" s="599">
        <v>358</v>
      </c>
      <c r="AA75" s="607">
        <v>1449</v>
      </c>
      <c r="AB75" s="508">
        <f t="shared" ref="AB75" si="16">S75/AI75+AJ75</f>
        <v>24</v>
      </c>
      <c r="AC75" s="508">
        <f t="shared" ref="AC75" si="17">AB75+AC64</f>
        <v>24</v>
      </c>
      <c r="AD75" s="509">
        <f t="shared" ref="AD75" si="18">(8+(AC75/60))</f>
        <v>8.4</v>
      </c>
      <c r="AE75" s="510">
        <f t="shared" ref="AE75" si="19">FLOOR(AD75,1)</f>
        <v>8</v>
      </c>
      <c r="AF75" s="509">
        <f t="shared" ref="AF75" si="20">(AE75+((AD75-AE75)*60*0.01))</f>
        <v>8.24</v>
      </c>
      <c r="AG75" s="608" t="s">
        <v>1391</v>
      </c>
      <c r="AH75" s="878" t="s">
        <v>1153</v>
      </c>
      <c r="AI75" s="609">
        <v>50</v>
      </c>
      <c r="AJ75" s="609">
        <v>0</v>
      </c>
      <c r="AK75" s="609">
        <v>10</v>
      </c>
      <c r="AL75" s="609">
        <v>0</v>
      </c>
    </row>
    <row r="76" spans="1:38" s="539" customFormat="1" ht="20.100000000000001" customHeight="1">
      <c r="A76" s="527">
        <v>30</v>
      </c>
      <c r="B76" s="527">
        <v>43624</v>
      </c>
      <c r="C76" s="528" t="str">
        <f>"*"&amp;D76&amp;"*"</f>
        <v>*PDR1906-0871*</v>
      </c>
      <c r="D76" s="529" t="s">
        <v>1703</v>
      </c>
      <c r="E76" s="527" t="s">
        <v>1701</v>
      </c>
      <c r="F76" s="529"/>
      <c r="G76" s="527" t="s">
        <v>1700</v>
      </c>
      <c r="H76" s="531" t="s">
        <v>1241</v>
      </c>
      <c r="I76" s="530" t="s">
        <v>1699</v>
      </c>
      <c r="J76" s="527">
        <v>800</v>
      </c>
      <c r="K76" s="528">
        <v>22810</v>
      </c>
      <c r="L76" s="530" t="s">
        <v>1394</v>
      </c>
      <c r="M76" s="531" t="s">
        <v>1698</v>
      </c>
      <c r="N76" s="529" t="s">
        <v>1152</v>
      </c>
      <c r="O76" s="529" t="s">
        <v>1181</v>
      </c>
      <c r="P76" s="529"/>
      <c r="Q76" s="527"/>
      <c r="R76" s="528">
        <v>43628</v>
      </c>
      <c r="S76" s="527">
        <v>1600</v>
      </c>
      <c r="T76" s="527"/>
      <c r="U76" s="527" t="s">
        <v>1706</v>
      </c>
      <c r="V76" s="527"/>
      <c r="W76" s="532"/>
      <c r="X76" s="527" t="s">
        <v>1503</v>
      </c>
      <c r="Y76" s="531" t="s">
        <v>87</v>
      </c>
      <c r="Z76" s="529">
        <v>368</v>
      </c>
      <c r="AA76" s="533">
        <v>1431</v>
      </c>
      <c r="AB76" s="534">
        <f>S76/AI76+AJ76</f>
        <v>47</v>
      </c>
      <c r="AC76" s="534" t="e">
        <f>AB76+#REF!</f>
        <v>#REF!</v>
      </c>
      <c r="AD76" s="535" t="e">
        <f>(8+(AC76/60))</f>
        <v>#REF!</v>
      </c>
      <c r="AE76" s="536" t="e">
        <f>FLOOR(AD76,1)</f>
        <v>#REF!</v>
      </c>
      <c r="AF76" s="535" t="e">
        <f>(AE76+((AD76-AE76)*60*0.01))</f>
        <v>#REF!</v>
      </c>
      <c r="AG76" s="535" t="s">
        <v>1391</v>
      </c>
      <c r="AH76" s="879" t="s">
        <v>1153</v>
      </c>
      <c r="AI76" s="538">
        <v>50</v>
      </c>
      <c r="AJ76" s="538">
        <v>15</v>
      </c>
      <c r="AK76" s="531">
        <v>10</v>
      </c>
      <c r="AL76" s="537">
        <v>0</v>
      </c>
    </row>
    <row r="77" spans="1:38" s="539" customFormat="1" ht="20.100000000000001" customHeight="1">
      <c r="A77" s="527"/>
      <c r="B77" s="527">
        <v>43621</v>
      </c>
      <c r="C77" s="528" t="str">
        <f t="shared" ref="C77:C82" si="21">"*"&amp;D77&amp;"*"</f>
        <v>*PDR1906-0738*</v>
      </c>
      <c r="D77" s="529" t="s">
        <v>1688</v>
      </c>
      <c r="E77" s="527" t="s">
        <v>1684</v>
      </c>
      <c r="F77" s="529"/>
      <c r="G77" s="527" t="s">
        <v>1687</v>
      </c>
      <c r="H77" s="531" t="s">
        <v>1683</v>
      </c>
      <c r="I77" s="530" t="s">
        <v>1686</v>
      </c>
      <c r="J77" s="527">
        <v>500</v>
      </c>
      <c r="K77" s="528">
        <v>22807</v>
      </c>
      <c r="L77" s="530" t="s">
        <v>1258</v>
      </c>
      <c r="M77" s="531" t="s">
        <v>1685</v>
      </c>
      <c r="N77" s="529" t="s">
        <v>1691</v>
      </c>
      <c r="O77" s="529" t="s">
        <v>1181</v>
      </c>
      <c r="P77" s="529"/>
      <c r="Q77" s="527"/>
      <c r="R77" s="528">
        <v>43623</v>
      </c>
      <c r="S77" s="527">
        <v>510</v>
      </c>
      <c r="T77" s="527"/>
      <c r="U77" s="527" t="s">
        <v>1690</v>
      </c>
      <c r="V77" s="527" t="s">
        <v>1181</v>
      </c>
      <c r="W77" s="532"/>
      <c r="X77" s="527" t="s">
        <v>1496</v>
      </c>
      <c r="Y77" s="531" t="s">
        <v>1682</v>
      </c>
      <c r="Z77" s="529">
        <v>632</v>
      </c>
      <c r="AA77" s="533">
        <v>1795</v>
      </c>
      <c r="AB77" s="534">
        <f>S77/AI77+AJ77</f>
        <v>25.2</v>
      </c>
      <c r="AC77" s="534" t="e">
        <f>AB77+#REF!</f>
        <v>#REF!</v>
      </c>
      <c r="AD77" s="535" t="e">
        <f>(8+(AC77/60))</f>
        <v>#REF!</v>
      </c>
      <c r="AE77" s="536" t="e">
        <f>FLOOR(AD77,1)</f>
        <v>#REF!</v>
      </c>
      <c r="AF77" s="535" t="e">
        <f>(AE77+((AD77-AE77)*60*0.01))</f>
        <v>#REF!</v>
      </c>
      <c r="AG77" s="535" t="s">
        <v>1391</v>
      </c>
      <c r="AH77" s="879" t="s">
        <v>1443</v>
      </c>
      <c r="AI77" s="538">
        <v>50</v>
      </c>
      <c r="AJ77" s="538">
        <v>15</v>
      </c>
      <c r="AK77" s="531">
        <v>10</v>
      </c>
      <c r="AL77" s="537">
        <v>0</v>
      </c>
    </row>
    <row r="78" spans="1:38" s="539" customFormat="1" ht="20.100000000000001" customHeight="1">
      <c r="A78" s="527" t="s">
        <v>66</v>
      </c>
      <c r="B78" s="527">
        <v>43601</v>
      </c>
      <c r="C78" s="528" t="str">
        <f t="shared" si="21"/>
        <v>*PDW1905-0083*</v>
      </c>
      <c r="D78" s="529" t="s">
        <v>1676</v>
      </c>
      <c r="E78" s="527" t="s">
        <v>1666</v>
      </c>
      <c r="F78" s="529"/>
      <c r="G78" s="527" t="s">
        <v>1667</v>
      </c>
      <c r="H78" s="531" t="s">
        <v>1635</v>
      </c>
      <c r="I78" s="530" t="s">
        <v>1668</v>
      </c>
      <c r="J78" s="527">
        <v>40</v>
      </c>
      <c r="K78" s="528">
        <v>22790</v>
      </c>
      <c r="L78" s="530" t="s">
        <v>1669</v>
      </c>
      <c r="M78" s="531" t="s">
        <v>1670</v>
      </c>
      <c r="N78" s="529" t="s">
        <v>1661</v>
      </c>
      <c r="O78" s="529"/>
      <c r="P78" s="529">
        <v>43601</v>
      </c>
      <c r="Q78" s="527"/>
      <c r="R78" s="528">
        <v>43615</v>
      </c>
      <c r="S78" s="527">
        <v>45</v>
      </c>
      <c r="T78" s="527"/>
      <c r="U78" s="527" t="s">
        <v>1689</v>
      </c>
      <c r="V78" s="527" t="s">
        <v>1681</v>
      </c>
      <c r="W78" s="532"/>
      <c r="X78" s="527" t="s">
        <v>1497</v>
      </c>
      <c r="Y78" s="531" t="s">
        <v>1671</v>
      </c>
      <c r="Z78" s="529">
        <v>490</v>
      </c>
      <c r="AA78" s="533">
        <v>1783</v>
      </c>
      <c r="AB78" s="534">
        <f>S78/AI78+AJ78</f>
        <v>15.9</v>
      </c>
      <c r="AC78" s="534" t="e">
        <f>AB78+#REF!</f>
        <v>#REF!</v>
      </c>
      <c r="AD78" s="535" t="e">
        <f>(8+(AC78/60))</f>
        <v>#REF!</v>
      </c>
      <c r="AE78" s="536" t="e">
        <f>FLOOR(AD78,1)</f>
        <v>#REF!</v>
      </c>
      <c r="AF78" s="535" t="e">
        <f>(AE78+((AD78-AE78)*60*0.01))</f>
        <v>#REF!</v>
      </c>
      <c r="AG78" s="535" t="s">
        <v>1243</v>
      </c>
      <c r="AH78" s="879" t="s">
        <v>2</v>
      </c>
      <c r="AI78" s="538">
        <v>50</v>
      </c>
      <c r="AJ78" s="538">
        <v>15</v>
      </c>
      <c r="AK78" s="531">
        <v>10</v>
      </c>
      <c r="AL78" s="537">
        <v>0</v>
      </c>
    </row>
    <row r="79" spans="1:38" s="539" customFormat="1" ht="20.100000000000001" customHeight="1">
      <c r="A79" s="527"/>
      <c r="B79" s="527">
        <v>43595</v>
      </c>
      <c r="C79" s="528" t="str">
        <f t="shared" si="21"/>
        <v>*PDR1906-0084*</v>
      </c>
      <c r="D79" s="529" t="s">
        <v>1659</v>
      </c>
      <c r="E79" s="527" t="s">
        <v>1652</v>
      </c>
      <c r="F79" s="529"/>
      <c r="G79" s="527" t="s">
        <v>1653</v>
      </c>
      <c r="H79" s="531" t="s">
        <v>1248</v>
      </c>
      <c r="I79" s="530" t="s">
        <v>1654</v>
      </c>
      <c r="J79" s="527">
        <v>10000</v>
      </c>
      <c r="K79" s="528">
        <v>22810</v>
      </c>
      <c r="L79" s="530" t="s">
        <v>1258</v>
      </c>
      <c r="M79" s="531" t="s">
        <v>1655</v>
      </c>
      <c r="N79" s="529"/>
      <c r="O79" s="529" t="s">
        <v>1181</v>
      </c>
      <c r="P79" s="529"/>
      <c r="Q79" s="527"/>
      <c r="R79" s="528">
        <v>43626</v>
      </c>
      <c r="S79" s="527">
        <v>10003</v>
      </c>
      <c r="T79" s="527"/>
      <c r="U79" s="527" t="s">
        <v>1680</v>
      </c>
      <c r="V79" s="527"/>
      <c r="W79" s="532"/>
      <c r="X79" s="527" t="s">
        <v>1496</v>
      </c>
      <c r="Y79" s="531" t="s">
        <v>165</v>
      </c>
      <c r="Z79" s="529">
        <v>370</v>
      </c>
      <c r="AA79" s="533">
        <v>700</v>
      </c>
      <c r="AB79" s="534">
        <f>S79/AI79+AJ79</f>
        <v>215.06</v>
      </c>
      <c r="AC79" s="534" t="e">
        <f>AB79+#REF!</f>
        <v>#REF!</v>
      </c>
      <c r="AD79" s="535" t="e">
        <f>(8+(AC79/60))</f>
        <v>#REF!</v>
      </c>
      <c r="AE79" s="536" t="e">
        <f>FLOOR(AD79,1)</f>
        <v>#REF!</v>
      </c>
      <c r="AF79" s="535" t="e">
        <f>(AE79+((AD79-AE79)*60*0.01))</f>
        <v>#REF!</v>
      </c>
      <c r="AG79" s="535" t="s">
        <v>1389</v>
      </c>
      <c r="AH79" s="879" t="s">
        <v>1500</v>
      </c>
      <c r="AI79" s="538">
        <v>50</v>
      </c>
      <c r="AJ79" s="538">
        <v>15</v>
      </c>
      <c r="AK79" s="531">
        <v>10</v>
      </c>
      <c r="AL79" s="537" t="s">
        <v>1656</v>
      </c>
    </row>
    <row r="80" spans="1:38" s="539" customFormat="1" ht="20.100000000000001" customHeight="1">
      <c r="A80" s="527"/>
      <c r="B80" s="527">
        <v>43565</v>
      </c>
      <c r="C80" s="528" t="str">
        <f t="shared" si="21"/>
        <v>*PDR1905-0124*</v>
      </c>
      <c r="D80" s="529" t="s">
        <v>1634</v>
      </c>
      <c r="E80" s="527" t="s">
        <v>1624</v>
      </c>
      <c r="F80" s="529"/>
      <c r="G80" s="527" t="s">
        <v>1625</v>
      </c>
      <c r="H80" s="531" t="s">
        <v>1557</v>
      </c>
      <c r="I80" s="530" t="s">
        <v>1626</v>
      </c>
      <c r="J80" s="527">
        <v>500</v>
      </c>
      <c r="K80" s="528">
        <v>22767</v>
      </c>
      <c r="L80" s="530" t="s">
        <v>1247</v>
      </c>
      <c r="M80" s="531" t="s">
        <v>1627</v>
      </c>
      <c r="N80" s="529"/>
      <c r="O80" s="529" t="s">
        <v>1181</v>
      </c>
      <c r="P80" s="529"/>
      <c r="Q80" s="527" t="s">
        <v>1532</v>
      </c>
      <c r="R80" s="528">
        <v>43829</v>
      </c>
      <c r="S80" s="527">
        <v>505</v>
      </c>
      <c r="T80" s="527"/>
      <c r="U80" s="527" t="s">
        <v>1663</v>
      </c>
      <c r="V80" s="527"/>
      <c r="W80" s="532"/>
      <c r="X80" s="527" t="s">
        <v>1628</v>
      </c>
      <c r="Y80" s="531" t="s">
        <v>958</v>
      </c>
      <c r="Z80" s="529">
        <v>440</v>
      </c>
      <c r="AA80" s="533">
        <v>1095</v>
      </c>
      <c r="AB80" s="534">
        <f t="shared" ref="AB80:AB85" si="22">S80/AI80+AJ80</f>
        <v>25.1</v>
      </c>
      <c r="AC80" s="534" t="e">
        <f>AB80+#REF!</f>
        <v>#REF!</v>
      </c>
      <c r="AD80" s="535" t="e">
        <f t="shared" ref="AD80:AD85" si="23">(8+(AC80/60))</f>
        <v>#REF!</v>
      </c>
      <c r="AE80" s="536" t="e">
        <f t="shared" ref="AE80:AE85" si="24">FLOOR(AD80,1)</f>
        <v>#REF!</v>
      </c>
      <c r="AF80" s="535" t="e">
        <f t="shared" ref="AF80:AF85" si="25">(AE80+((AD80-AE80)*60*0.01))</f>
        <v>#REF!</v>
      </c>
      <c r="AG80" s="535" t="s">
        <v>1243</v>
      </c>
      <c r="AH80" s="879" t="s">
        <v>2</v>
      </c>
      <c r="AI80" s="538">
        <v>50</v>
      </c>
      <c r="AJ80" s="538">
        <v>15</v>
      </c>
      <c r="AK80" s="531">
        <v>10</v>
      </c>
      <c r="AL80" s="537">
        <v>0</v>
      </c>
    </row>
    <row r="81" spans="1:255" s="539" customFormat="1" ht="20.100000000000001" customHeight="1">
      <c r="A81" s="527" t="s">
        <v>1418</v>
      </c>
      <c r="B81" s="527">
        <v>43579</v>
      </c>
      <c r="C81" s="528" t="str">
        <f t="shared" si="21"/>
        <v>*PDE1812-0083*</v>
      </c>
      <c r="D81" s="529" t="s">
        <v>1644</v>
      </c>
      <c r="E81" s="527" t="s">
        <v>1640</v>
      </c>
      <c r="F81" s="529"/>
      <c r="G81" s="527" t="s">
        <v>1643</v>
      </c>
      <c r="H81" s="531" t="s">
        <v>1638</v>
      </c>
      <c r="I81" s="530" t="s">
        <v>1642</v>
      </c>
      <c r="J81" s="527">
        <v>12</v>
      </c>
      <c r="K81" s="528">
        <v>22765</v>
      </c>
      <c r="L81" s="530" t="s">
        <v>1247</v>
      </c>
      <c r="M81" s="531">
        <v>0</v>
      </c>
      <c r="N81" s="529"/>
      <c r="O81" s="529"/>
      <c r="P81" s="529"/>
      <c r="Q81" s="529"/>
      <c r="R81" s="528">
        <v>43580</v>
      </c>
      <c r="S81" s="527">
        <v>15</v>
      </c>
      <c r="T81" s="527"/>
      <c r="U81" s="527" t="s">
        <v>1646</v>
      </c>
      <c r="V81" s="527"/>
      <c r="W81" s="532"/>
      <c r="X81" s="527" t="s">
        <v>1496</v>
      </c>
      <c r="Y81" s="531" t="s">
        <v>1636</v>
      </c>
      <c r="Z81" s="529">
        <v>830</v>
      </c>
      <c r="AA81" s="533">
        <v>1925</v>
      </c>
      <c r="AB81" s="534">
        <f t="shared" si="22"/>
        <v>15.3</v>
      </c>
      <c r="AC81" s="534" t="e">
        <f>AB81+#REF!</f>
        <v>#REF!</v>
      </c>
      <c r="AD81" s="535" t="e">
        <f t="shared" si="23"/>
        <v>#REF!</v>
      </c>
      <c r="AE81" s="536" t="e">
        <f t="shared" si="24"/>
        <v>#REF!</v>
      </c>
      <c r="AF81" s="535" t="e">
        <f t="shared" si="25"/>
        <v>#REF!</v>
      </c>
      <c r="AG81" s="535" t="s">
        <v>1243</v>
      </c>
      <c r="AH81" s="879" t="s">
        <v>2</v>
      </c>
      <c r="AI81" s="538">
        <v>50</v>
      </c>
      <c r="AJ81" s="538">
        <v>15</v>
      </c>
      <c r="AK81" s="531">
        <v>0</v>
      </c>
      <c r="AL81" s="537">
        <v>0</v>
      </c>
    </row>
    <row r="82" spans="1:255" s="539" customFormat="1" ht="20.100000000000001" customHeight="1">
      <c r="A82" s="527" t="s">
        <v>1418</v>
      </c>
      <c r="B82" s="527">
        <v>43579</v>
      </c>
      <c r="C82" s="528" t="str">
        <f t="shared" si="21"/>
        <v>*PDE1812-0084*</v>
      </c>
      <c r="D82" s="529" t="s">
        <v>1641</v>
      </c>
      <c r="E82" s="527" t="s">
        <v>1640</v>
      </c>
      <c r="F82" s="529"/>
      <c r="G82" s="527" t="s">
        <v>1639</v>
      </c>
      <c r="H82" s="531" t="s">
        <v>1638</v>
      </c>
      <c r="I82" s="530" t="s">
        <v>1637</v>
      </c>
      <c r="J82" s="527">
        <v>12</v>
      </c>
      <c r="K82" s="528">
        <v>22765</v>
      </c>
      <c r="L82" s="530" t="s">
        <v>1247</v>
      </c>
      <c r="M82" s="531">
        <v>0</v>
      </c>
      <c r="N82" s="529"/>
      <c r="O82" s="529"/>
      <c r="P82" s="529"/>
      <c r="Q82" s="529"/>
      <c r="R82" s="528">
        <v>43580</v>
      </c>
      <c r="S82" s="527">
        <v>15</v>
      </c>
      <c r="T82" s="527"/>
      <c r="U82" s="527" t="s">
        <v>1646</v>
      </c>
      <c r="V82" s="527"/>
      <c r="W82" s="532"/>
      <c r="X82" s="527" t="s">
        <v>1496</v>
      </c>
      <c r="Y82" s="531" t="s">
        <v>1636</v>
      </c>
      <c r="Z82" s="529">
        <v>829</v>
      </c>
      <c r="AA82" s="533">
        <v>2075</v>
      </c>
      <c r="AB82" s="534">
        <f t="shared" si="22"/>
        <v>15.3</v>
      </c>
      <c r="AC82" s="534" t="e">
        <f>AB82+AC81</f>
        <v>#REF!</v>
      </c>
      <c r="AD82" s="535" t="e">
        <f t="shared" si="23"/>
        <v>#REF!</v>
      </c>
      <c r="AE82" s="536" t="e">
        <f t="shared" si="24"/>
        <v>#REF!</v>
      </c>
      <c r="AF82" s="535" t="e">
        <f t="shared" si="25"/>
        <v>#REF!</v>
      </c>
      <c r="AG82" s="535" t="s">
        <v>1243</v>
      </c>
      <c r="AH82" s="879" t="s">
        <v>2</v>
      </c>
      <c r="AI82" s="538">
        <v>50</v>
      </c>
      <c r="AJ82" s="538">
        <v>15</v>
      </c>
      <c r="AK82" s="531">
        <v>0</v>
      </c>
      <c r="AL82" s="537">
        <v>0</v>
      </c>
    </row>
    <row r="83" spans="1:255" s="539" customFormat="1" ht="20.100000000000001" customHeight="1">
      <c r="A83" s="527"/>
      <c r="B83" s="527">
        <v>43447</v>
      </c>
      <c r="C83" s="528" t="str">
        <f t="shared" ref="C83:C88" si="26">"*"&amp;D83&amp;"*"</f>
        <v>*PDR1812-0985*</v>
      </c>
      <c r="D83" s="529" t="s">
        <v>1534</v>
      </c>
      <c r="E83" s="527" t="s">
        <v>1533</v>
      </c>
      <c r="F83" s="529"/>
      <c r="G83" s="527" t="s">
        <v>1401</v>
      </c>
      <c r="H83" s="531" t="s">
        <v>1248</v>
      </c>
      <c r="I83" s="530" t="s">
        <v>1400</v>
      </c>
      <c r="J83" s="527">
        <v>550</v>
      </c>
      <c r="K83" s="528">
        <v>23004</v>
      </c>
      <c r="L83" s="530" t="s">
        <v>1392</v>
      </c>
      <c r="M83" s="531" t="s">
        <v>1399</v>
      </c>
      <c r="N83" s="529" t="s">
        <v>1386</v>
      </c>
      <c r="O83" s="529" t="s">
        <v>1181</v>
      </c>
      <c r="P83" s="529"/>
      <c r="Q83" s="529"/>
      <c r="R83" s="528">
        <v>43829</v>
      </c>
      <c r="S83" s="527">
        <v>560</v>
      </c>
      <c r="T83" s="527"/>
      <c r="U83" s="527" t="s">
        <v>1592</v>
      </c>
      <c r="V83" s="527"/>
      <c r="W83" s="532"/>
      <c r="X83" s="527" t="s">
        <v>1497</v>
      </c>
      <c r="Y83" s="531" t="s">
        <v>168</v>
      </c>
      <c r="Z83" s="529">
        <v>773</v>
      </c>
      <c r="AA83" s="533">
        <v>2163</v>
      </c>
      <c r="AB83" s="534">
        <f t="shared" si="22"/>
        <v>61.2</v>
      </c>
      <c r="AC83" s="534" t="e">
        <f>AB83+#REF!</f>
        <v>#REF!</v>
      </c>
      <c r="AD83" s="535" t="e">
        <f t="shared" si="23"/>
        <v>#REF!</v>
      </c>
      <c r="AE83" s="536" t="e">
        <f t="shared" si="24"/>
        <v>#REF!</v>
      </c>
      <c r="AF83" s="535" t="e">
        <f t="shared" si="25"/>
        <v>#REF!</v>
      </c>
      <c r="AG83" s="535" t="s">
        <v>1243</v>
      </c>
      <c r="AH83" s="879" t="s">
        <v>2</v>
      </c>
      <c r="AI83" s="538">
        <v>50</v>
      </c>
      <c r="AJ83" s="538">
        <v>50</v>
      </c>
      <c r="AK83" s="531">
        <v>10</v>
      </c>
      <c r="AL83" s="537" t="s">
        <v>1493</v>
      </c>
    </row>
    <row r="84" spans="1:255" s="539" customFormat="1" ht="20.100000000000001" customHeight="1">
      <c r="A84" s="527" t="s">
        <v>66</v>
      </c>
      <c r="B84" s="527">
        <v>43509</v>
      </c>
      <c r="C84" s="528" t="str">
        <f t="shared" si="26"/>
        <v>*PDW1902-0069*</v>
      </c>
      <c r="D84" s="529" t="s">
        <v>1589</v>
      </c>
      <c r="E84" s="527" t="s">
        <v>1585</v>
      </c>
      <c r="F84" s="529"/>
      <c r="G84" s="527" t="s">
        <v>1588</v>
      </c>
      <c r="H84" s="531" t="s">
        <v>1241</v>
      </c>
      <c r="I84" s="530" t="s">
        <v>1587</v>
      </c>
      <c r="J84" s="527">
        <v>30</v>
      </c>
      <c r="K84" s="528">
        <v>43516</v>
      </c>
      <c r="L84" s="530" t="s">
        <v>1584</v>
      </c>
      <c r="M84" s="565" t="s">
        <v>1586</v>
      </c>
      <c r="N84" s="529"/>
      <c r="O84" s="529"/>
      <c r="P84" s="529"/>
      <c r="Q84" s="529">
        <v>43510</v>
      </c>
      <c r="R84" s="528"/>
      <c r="S84" s="527"/>
      <c r="T84" s="527"/>
      <c r="U84" s="527" t="s">
        <v>1590</v>
      </c>
      <c r="V84" s="527"/>
      <c r="W84" s="532"/>
      <c r="X84" s="527" t="s">
        <v>1503</v>
      </c>
      <c r="Y84" s="531" t="s">
        <v>87</v>
      </c>
      <c r="Z84" s="529">
        <v>446</v>
      </c>
      <c r="AA84" s="533">
        <v>1849</v>
      </c>
      <c r="AB84" s="534">
        <f t="shared" si="22"/>
        <v>15</v>
      </c>
      <c r="AC84" s="534" t="e">
        <f>AB84+#REF!</f>
        <v>#REF!</v>
      </c>
      <c r="AD84" s="535" t="e">
        <f t="shared" si="23"/>
        <v>#REF!</v>
      </c>
      <c r="AE84" s="536" t="e">
        <f t="shared" si="24"/>
        <v>#REF!</v>
      </c>
      <c r="AF84" s="535" t="e">
        <f t="shared" si="25"/>
        <v>#REF!</v>
      </c>
      <c r="AG84" s="535" t="s">
        <v>1243</v>
      </c>
      <c r="AH84" s="879" t="s">
        <v>2</v>
      </c>
      <c r="AI84" s="538">
        <v>50</v>
      </c>
      <c r="AJ84" s="538">
        <v>15</v>
      </c>
      <c r="AK84" s="531">
        <v>20</v>
      </c>
      <c r="AL84" s="537">
        <v>0</v>
      </c>
    </row>
    <row r="85" spans="1:255" s="539" customFormat="1" ht="20.100000000000001" customHeight="1">
      <c r="A85" s="527">
        <v>110</v>
      </c>
      <c r="B85" s="527">
        <v>43497</v>
      </c>
      <c r="C85" s="528" t="str">
        <f t="shared" si="26"/>
        <v>*PDR1902-0435*</v>
      </c>
      <c r="D85" s="529" t="s">
        <v>1572</v>
      </c>
      <c r="E85" s="527" t="s">
        <v>1571</v>
      </c>
      <c r="F85" s="529"/>
      <c r="G85" s="527" t="s">
        <v>1388</v>
      </c>
      <c r="H85" s="531" t="s">
        <v>1241</v>
      </c>
      <c r="I85" s="530" t="s">
        <v>1430</v>
      </c>
      <c r="J85" s="527">
        <v>1000</v>
      </c>
      <c r="K85" s="528">
        <v>22681</v>
      </c>
      <c r="L85" s="530" t="s">
        <v>1387</v>
      </c>
      <c r="M85" s="531" t="s">
        <v>1541</v>
      </c>
      <c r="N85" s="529" t="s">
        <v>1152</v>
      </c>
      <c r="O85" s="529" t="s">
        <v>1181</v>
      </c>
      <c r="P85" s="529"/>
      <c r="Q85" s="529"/>
      <c r="R85" s="528">
        <v>43498</v>
      </c>
      <c r="S85" s="527">
        <v>2044</v>
      </c>
      <c r="T85" s="527"/>
      <c r="U85" s="527" t="s">
        <v>1573</v>
      </c>
      <c r="V85" s="527" t="s">
        <v>1573</v>
      </c>
      <c r="W85" s="532"/>
      <c r="X85" s="527" t="s">
        <v>1497</v>
      </c>
      <c r="Y85" s="531" t="s">
        <v>1244</v>
      </c>
      <c r="Z85" s="529">
        <v>338</v>
      </c>
      <c r="AA85" s="533">
        <v>1467</v>
      </c>
      <c r="AB85" s="534">
        <f t="shared" si="22"/>
        <v>55.88</v>
      </c>
      <c r="AC85" s="534" t="e">
        <f>AB85+#REF!</f>
        <v>#REF!</v>
      </c>
      <c r="AD85" s="535" t="e">
        <f t="shared" si="23"/>
        <v>#REF!</v>
      </c>
      <c r="AE85" s="536" t="e">
        <f t="shared" si="24"/>
        <v>#REF!</v>
      </c>
      <c r="AF85" s="535" t="e">
        <f t="shared" si="25"/>
        <v>#REF!</v>
      </c>
      <c r="AG85" s="535" t="s">
        <v>1391</v>
      </c>
      <c r="AH85" s="879" t="s">
        <v>1153</v>
      </c>
      <c r="AI85" s="538">
        <v>50</v>
      </c>
      <c r="AJ85" s="538">
        <v>15</v>
      </c>
      <c r="AK85" s="531">
        <v>20</v>
      </c>
      <c r="AL85" s="537">
        <v>0</v>
      </c>
    </row>
    <row r="86" spans="1:255" s="539" customFormat="1" ht="20.100000000000001" customHeight="1">
      <c r="A86" s="527"/>
      <c r="B86" s="527">
        <v>43498</v>
      </c>
      <c r="C86" s="528" t="str">
        <f t="shared" si="26"/>
        <v>*PDR1902-0439*</v>
      </c>
      <c r="D86" s="529" t="s">
        <v>1574</v>
      </c>
      <c r="E86" s="527" t="s">
        <v>1571</v>
      </c>
      <c r="F86" s="529"/>
      <c r="G86" s="527" t="s">
        <v>1546</v>
      </c>
      <c r="H86" s="531" t="s">
        <v>1241</v>
      </c>
      <c r="I86" s="530" t="s">
        <v>1545</v>
      </c>
      <c r="J86" s="527">
        <v>1000</v>
      </c>
      <c r="K86" s="528">
        <v>22682</v>
      </c>
      <c r="L86" s="530" t="s">
        <v>1544</v>
      </c>
      <c r="M86" s="531" t="s">
        <v>1543</v>
      </c>
      <c r="N86" s="529" t="s">
        <v>1152</v>
      </c>
      <c r="O86" s="529" t="s">
        <v>1181</v>
      </c>
      <c r="P86" s="529"/>
      <c r="Q86" s="529"/>
      <c r="R86" s="528">
        <v>43500</v>
      </c>
      <c r="S86" s="527">
        <v>2005</v>
      </c>
      <c r="T86" s="527"/>
      <c r="U86" s="527" t="s">
        <v>1573</v>
      </c>
      <c r="V86" s="527"/>
      <c r="W86" s="532"/>
      <c r="X86" s="527" t="s">
        <v>1503</v>
      </c>
      <c r="Y86" s="531" t="s">
        <v>81</v>
      </c>
      <c r="Z86" s="529">
        <v>297</v>
      </c>
      <c r="AA86" s="533">
        <v>1419</v>
      </c>
      <c r="AB86" s="534"/>
      <c r="AC86" s="534"/>
      <c r="AD86" s="535"/>
      <c r="AE86" s="536"/>
      <c r="AF86" s="535"/>
      <c r="AG86" s="535" t="s">
        <v>1391</v>
      </c>
      <c r="AH86" s="879" t="s">
        <v>1443</v>
      </c>
      <c r="AI86" s="538"/>
      <c r="AJ86" s="538"/>
      <c r="AK86" s="531">
        <v>20</v>
      </c>
      <c r="AL86" s="537">
        <v>0</v>
      </c>
    </row>
    <row r="87" spans="1:255" s="300" customFormat="1" ht="20.100000000000001" customHeight="1">
      <c r="A87" s="288"/>
      <c r="B87" s="304">
        <v>43475</v>
      </c>
      <c r="C87" s="340" t="str">
        <f t="shared" si="26"/>
        <v>*PDR1901-0462*</v>
      </c>
      <c r="D87" s="290" t="s">
        <v>1569</v>
      </c>
      <c r="E87" s="288" t="s">
        <v>1568</v>
      </c>
      <c r="F87" s="288"/>
      <c r="G87" s="291" t="s">
        <v>1567</v>
      </c>
      <c r="H87" s="294" t="s">
        <v>1248</v>
      </c>
      <c r="I87" s="292" t="s">
        <v>1566</v>
      </c>
      <c r="J87" s="288">
        <v>350</v>
      </c>
      <c r="K87" s="289">
        <v>22663</v>
      </c>
      <c r="L87" s="292" t="s">
        <v>1258</v>
      </c>
      <c r="M87" s="294" t="s">
        <v>1565</v>
      </c>
      <c r="N87" s="290"/>
      <c r="O87" s="304" t="s">
        <v>1181</v>
      </c>
      <c r="P87" s="304"/>
      <c r="Q87" s="304"/>
      <c r="R87" s="545" t="s">
        <v>1564</v>
      </c>
      <c r="S87" s="305"/>
      <c r="T87" s="305"/>
      <c r="U87" s="288"/>
      <c r="V87" s="288"/>
      <c r="W87" s="293"/>
      <c r="X87" s="502" t="s">
        <v>1496</v>
      </c>
      <c r="Y87" s="294" t="s">
        <v>1563</v>
      </c>
      <c r="Z87" s="290">
        <v>400</v>
      </c>
      <c r="AA87" s="295">
        <v>700</v>
      </c>
      <c r="AB87" s="296"/>
      <c r="AC87" s="296"/>
      <c r="AD87" s="297"/>
      <c r="AE87" s="298"/>
      <c r="AF87" s="297"/>
      <c r="AG87" s="297" t="s">
        <v>1389</v>
      </c>
      <c r="AH87" s="876" t="s">
        <v>1500</v>
      </c>
      <c r="AI87" s="299"/>
      <c r="AJ87" s="299"/>
      <c r="AK87" s="300">
        <v>20</v>
      </c>
      <c r="AL87" s="300" t="s">
        <v>1562</v>
      </c>
    </row>
    <row r="88" spans="1:255" s="300" customFormat="1" ht="20.100000000000001" customHeight="1">
      <c r="A88" s="288"/>
      <c r="B88" s="304">
        <v>43474</v>
      </c>
      <c r="C88" s="340" t="str">
        <f t="shared" si="26"/>
        <v>*PDR1901-0447*</v>
      </c>
      <c r="D88" s="290" t="s">
        <v>1547</v>
      </c>
      <c r="E88" s="288" t="s">
        <v>1548</v>
      </c>
      <c r="F88" s="288"/>
      <c r="G88" s="291" t="s">
        <v>1549</v>
      </c>
      <c r="H88" s="294" t="s">
        <v>1504</v>
      </c>
      <c r="I88" s="292" t="s">
        <v>1550</v>
      </c>
      <c r="J88" s="288">
        <v>690</v>
      </c>
      <c r="K88" s="289">
        <v>22672</v>
      </c>
      <c r="L88" s="292" t="s">
        <v>1551</v>
      </c>
      <c r="M88" s="294" t="s">
        <v>1552</v>
      </c>
      <c r="N88" s="290"/>
      <c r="O88" s="304" t="s">
        <v>1181</v>
      </c>
      <c r="P88" s="304"/>
      <c r="Q88" s="304"/>
      <c r="R88" s="545" t="s">
        <v>1553</v>
      </c>
      <c r="S88" s="305"/>
      <c r="T88" s="305"/>
      <c r="U88" s="288"/>
      <c r="V88" s="288"/>
      <c r="W88" s="293"/>
      <c r="X88" s="502" t="s">
        <v>1496</v>
      </c>
      <c r="Y88" s="294" t="s">
        <v>1554</v>
      </c>
      <c r="Z88" s="290">
        <v>450</v>
      </c>
      <c r="AA88" s="295">
        <v>1237</v>
      </c>
      <c r="AB88" s="296"/>
      <c r="AC88" s="296"/>
      <c r="AD88" s="297"/>
      <c r="AE88" s="298"/>
      <c r="AF88" s="297"/>
      <c r="AG88" s="297" t="s">
        <v>1243</v>
      </c>
      <c r="AH88" s="876" t="s">
        <v>1500</v>
      </c>
      <c r="AI88" s="299"/>
      <c r="AJ88" s="299"/>
      <c r="AK88" s="300">
        <v>20</v>
      </c>
      <c r="AL88" s="300" t="s">
        <v>1555</v>
      </c>
    </row>
    <row r="89" spans="1:255" s="526" customFormat="1" ht="20.100000000000001" customHeight="1">
      <c r="A89" s="511" t="s">
        <v>66</v>
      </c>
      <c r="B89" s="512">
        <v>43448</v>
      </c>
      <c r="C89" s="513" t="str">
        <f t="shared" ref="C89:C94" si="27">"*"&amp;D89&amp;"*"</f>
        <v>*PDW1812-0102*</v>
      </c>
      <c r="D89" s="514" t="s">
        <v>1537</v>
      </c>
      <c r="E89" s="511" t="s">
        <v>1536</v>
      </c>
      <c r="F89" s="511"/>
      <c r="G89" s="515" t="s">
        <v>1520</v>
      </c>
      <c r="H89" s="517" t="s">
        <v>1535</v>
      </c>
      <c r="I89" s="516" t="s">
        <v>1521</v>
      </c>
      <c r="J89" s="511">
        <v>3</v>
      </c>
      <c r="K89" s="512">
        <v>22635</v>
      </c>
      <c r="L89" s="516" t="s">
        <v>1394</v>
      </c>
      <c r="M89" s="517" t="s">
        <v>1522</v>
      </c>
      <c r="N89" s="514"/>
      <c r="O89" s="512" t="s">
        <v>1181</v>
      </c>
      <c r="P89" s="512"/>
      <c r="Q89" s="512"/>
      <c r="R89" s="512">
        <v>43451</v>
      </c>
      <c r="S89" s="511">
        <v>10</v>
      </c>
      <c r="T89" s="511"/>
      <c r="U89" s="511" t="s">
        <v>1487</v>
      </c>
      <c r="V89" s="511"/>
      <c r="W89" s="518"/>
      <c r="X89" s="519" t="s">
        <v>1503</v>
      </c>
      <c r="Y89" s="517" t="s">
        <v>1434</v>
      </c>
      <c r="Z89" s="514">
        <v>578</v>
      </c>
      <c r="AA89" s="520">
        <v>1633</v>
      </c>
      <c r="AB89" s="521">
        <f>S89/AI89+AJ89</f>
        <v>20.285714285714285</v>
      </c>
      <c r="AC89" s="521" t="e">
        <f>AB89+#REF!</f>
        <v>#REF!</v>
      </c>
      <c r="AD89" s="522" t="e">
        <f>(8+(AC89/60))</f>
        <v>#REF!</v>
      </c>
      <c r="AE89" s="523" t="e">
        <f>FLOOR(AD89,1)</f>
        <v>#REF!</v>
      </c>
      <c r="AF89" s="522" t="e">
        <f>(AE89+((AD89-AE89)*60*0.01))</f>
        <v>#REF!</v>
      </c>
      <c r="AG89" s="524" t="s">
        <v>1243</v>
      </c>
      <c r="AH89" s="880" t="s">
        <v>2</v>
      </c>
      <c r="AI89" s="525">
        <v>35</v>
      </c>
      <c r="AJ89" s="525">
        <v>20</v>
      </c>
      <c r="AK89" s="525">
        <v>20</v>
      </c>
      <c r="AL89" s="525">
        <v>0</v>
      </c>
    </row>
    <row r="90" spans="1:255" s="539" customFormat="1" ht="20.100000000000001" customHeight="1">
      <c r="A90" s="527"/>
      <c r="B90" s="527">
        <v>43337</v>
      </c>
      <c r="C90" s="528" t="str">
        <f t="shared" si="27"/>
        <v>*PDR1809-0270*</v>
      </c>
      <c r="D90" s="529" t="s">
        <v>1445</v>
      </c>
      <c r="E90" s="527" t="s">
        <v>1446</v>
      </c>
      <c r="F90" s="529"/>
      <c r="G90" s="527" t="s">
        <v>1439</v>
      </c>
      <c r="H90" s="531" t="s">
        <v>1416</v>
      </c>
      <c r="I90" s="530" t="s">
        <v>1440</v>
      </c>
      <c r="J90" s="527">
        <v>210</v>
      </c>
      <c r="K90" s="528">
        <v>43363</v>
      </c>
      <c r="L90" s="530" t="s">
        <v>1448</v>
      </c>
      <c r="M90" s="531" t="s">
        <v>1441</v>
      </c>
      <c r="N90" s="529"/>
      <c r="O90" s="529"/>
      <c r="P90" s="529"/>
      <c r="Q90" s="529" t="s">
        <v>1181</v>
      </c>
      <c r="R90" s="528" t="s">
        <v>1447</v>
      </c>
      <c r="S90" s="527">
        <v>210</v>
      </c>
      <c r="T90" s="527"/>
      <c r="U90" s="527"/>
      <c r="V90" s="527"/>
      <c r="W90" s="532"/>
      <c r="X90" s="527" t="s">
        <v>35</v>
      </c>
      <c r="Y90" s="531" t="s">
        <v>1417</v>
      </c>
      <c r="Z90" s="529">
        <v>630</v>
      </c>
      <c r="AA90" s="533">
        <v>1595</v>
      </c>
      <c r="AB90" s="534"/>
      <c r="AC90" s="534"/>
      <c r="AD90" s="535"/>
      <c r="AE90" s="536"/>
      <c r="AF90" s="535"/>
      <c r="AG90" s="535" t="s">
        <v>1243</v>
      </c>
      <c r="AH90" s="879" t="s">
        <v>2</v>
      </c>
      <c r="AI90" s="538">
        <v>50</v>
      </c>
      <c r="AJ90" s="538">
        <v>20</v>
      </c>
      <c r="AK90" s="531">
        <v>20</v>
      </c>
      <c r="AL90" s="537" t="s">
        <v>1442</v>
      </c>
    </row>
    <row r="91" spans="1:255" s="539" customFormat="1" ht="20.100000000000001" customHeight="1">
      <c r="A91" s="527"/>
      <c r="B91" s="527"/>
      <c r="C91" s="528" t="str">
        <f t="shared" si="27"/>
        <v>*PDR1802-0266*</v>
      </c>
      <c r="D91" s="529" t="s">
        <v>1256</v>
      </c>
      <c r="E91" s="527" t="s">
        <v>1255</v>
      </c>
      <c r="F91" s="529"/>
      <c r="G91" s="527" t="s">
        <v>1254</v>
      </c>
      <c r="H91" s="531" t="s">
        <v>1253</v>
      </c>
      <c r="I91" s="530" t="s">
        <v>1252</v>
      </c>
      <c r="J91" s="527">
        <v>60</v>
      </c>
      <c r="K91" s="528">
        <v>43133</v>
      </c>
      <c r="L91" s="530" t="s">
        <v>1251</v>
      </c>
      <c r="M91" s="531" t="s">
        <v>1250</v>
      </c>
      <c r="N91" s="529">
        <v>1476</v>
      </c>
      <c r="O91" s="529" t="s">
        <v>1257</v>
      </c>
      <c r="P91" s="529"/>
      <c r="Q91" s="529"/>
      <c r="R91" s="528">
        <v>43133</v>
      </c>
      <c r="S91" s="527">
        <v>67</v>
      </c>
      <c r="T91" s="527"/>
      <c r="U91" s="527"/>
      <c r="V91" s="527"/>
      <c r="W91" s="532"/>
      <c r="X91" s="527" t="s">
        <v>12</v>
      </c>
      <c r="Y91" s="531" t="s">
        <v>112</v>
      </c>
      <c r="Z91" s="529">
        <v>450</v>
      </c>
      <c r="AA91" s="533">
        <v>1237</v>
      </c>
      <c r="AB91" s="534"/>
      <c r="AC91" s="534"/>
      <c r="AD91" s="535"/>
      <c r="AE91" s="536"/>
      <c r="AF91" s="535"/>
      <c r="AG91" s="535" t="s">
        <v>1243</v>
      </c>
      <c r="AH91" s="879" t="s">
        <v>2</v>
      </c>
      <c r="AI91" s="538"/>
      <c r="AJ91" s="538"/>
      <c r="AK91" s="531"/>
      <c r="AL91" s="537"/>
    </row>
    <row r="92" spans="1:255" s="541" customFormat="1" ht="20.100000000000001" customHeight="1">
      <c r="A92" s="527" t="s">
        <v>66</v>
      </c>
      <c r="B92" s="528"/>
      <c r="C92" s="528" t="str">
        <f t="shared" si="27"/>
        <v>*PDW1810-0047*</v>
      </c>
      <c r="D92" s="529" t="s">
        <v>1489</v>
      </c>
      <c r="E92" s="527" t="s">
        <v>1486</v>
      </c>
      <c r="F92" s="527"/>
      <c r="G92" s="529" t="s">
        <v>1485</v>
      </c>
      <c r="H92" s="531" t="s">
        <v>1484</v>
      </c>
      <c r="I92" s="530" t="s">
        <v>1483</v>
      </c>
      <c r="J92" s="527">
        <v>10</v>
      </c>
      <c r="K92" s="528">
        <v>43389</v>
      </c>
      <c r="L92" s="531" t="s">
        <v>1465</v>
      </c>
      <c r="M92" s="531" t="s">
        <v>1482</v>
      </c>
      <c r="N92" s="529" t="s">
        <v>1492</v>
      </c>
      <c r="O92" s="529" t="s">
        <v>1181</v>
      </c>
      <c r="P92" s="530"/>
      <c r="Q92" s="530"/>
      <c r="R92" s="528">
        <v>43381</v>
      </c>
      <c r="S92" s="527">
        <v>15</v>
      </c>
      <c r="T92" s="527" t="s">
        <v>1490</v>
      </c>
      <c r="U92" s="527"/>
      <c r="V92" s="527" t="s">
        <v>1181</v>
      </c>
      <c r="W92" s="532"/>
      <c r="X92" s="527" t="s">
        <v>12</v>
      </c>
      <c r="Y92" s="531" t="s">
        <v>1481</v>
      </c>
      <c r="Z92" s="529">
        <v>735</v>
      </c>
      <c r="AA92" s="533">
        <v>1915</v>
      </c>
      <c r="AB92" s="508"/>
      <c r="AC92" s="508"/>
      <c r="AD92" s="509"/>
      <c r="AE92" s="510"/>
      <c r="AF92" s="509"/>
      <c r="AG92" s="535" t="s">
        <v>1391</v>
      </c>
      <c r="AH92" s="538" t="s">
        <v>1443</v>
      </c>
      <c r="AI92" s="538">
        <v>50</v>
      </c>
      <c r="AJ92" s="538">
        <v>15</v>
      </c>
      <c r="AK92" s="538">
        <v>10</v>
      </c>
      <c r="AL92" s="538" t="s">
        <v>1491</v>
      </c>
    </row>
    <row r="93" spans="1:255" s="541" customFormat="1" ht="20.100000000000001" customHeight="1">
      <c r="A93" s="527" t="s">
        <v>66</v>
      </c>
      <c r="B93" s="528">
        <v>43306</v>
      </c>
      <c r="C93" s="528" t="str">
        <f t="shared" si="27"/>
        <v>*PDW1808-0022*</v>
      </c>
      <c r="D93" s="529" t="s">
        <v>1437</v>
      </c>
      <c r="E93" s="527" t="s">
        <v>1435</v>
      </c>
      <c r="F93" s="527"/>
      <c r="G93" s="529" t="s">
        <v>1388</v>
      </c>
      <c r="H93" s="531" t="s">
        <v>1241</v>
      </c>
      <c r="I93" s="530" t="s">
        <v>1430</v>
      </c>
      <c r="J93" s="527">
        <v>60</v>
      </c>
      <c r="K93" s="528">
        <v>43314</v>
      </c>
      <c r="L93" s="530" t="s">
        <v>1387</v>
      </c>
      <c r="M93" s="530" t="s">
        <v>1429</v>
      </c>
      <c r="N93" s="529" t="s">
        <v>1152</v>
      </c>
      <c r="O93" s="529" t="s">
        <v>1181</v>
      </c>
      <c r="P93" s="529"/>
      <c r="Q93" s="529"/>
      <c r="R93" s="528">
        <v>43318</v>
      </c>
      <c r="S93" s="527">
        <f>511-60</f>
        <v>451</v>
      </c>
      <c r="T93" s="527"/>
      <c r="U93" s="527" t="s">
        <v>1494</v>
      </c>
      <c r="V93" s="527" t="s">
        <v>1436</v>
      </c>
      <c r="W93" s="532"/>
      <c r="X93" s="527" t="s">
        <v>35</v>
      </c>
      <c r="Y93" s="531" t="s">
        <v>1244</v>
      </c>
      <c r="Z93" s="529">
        <v>338</v>
      </c>
      <c r="AA93" s="533">
        <v>1467</v>
      </c>
      <c r="AB93" s="508"/>
      <c r="AC93" s="508"/>
      <c r="AD93" s="509"/>
      <c r="AE93" s="510"/>
      <c r="AF93" s="509"/>
      <c r="AG93" s="535" t="s">
        <v>1391</v>
      </c>
      <c r="AH93" s="538" t="s">
        <v>1153</v>
      </c>
      <c r="AI93" s="538">
        <v>50</v>
      </c>
      <c r="AJ93" s="538">
        <v>20</v>
      </c>
      <c r="AK93" s="538">
        <v>20</v>
      </c>
      <c r="AL93" s="540">
        <v>0</v>
      </c>
    </row>
    <row r="94" spans="1:255" s="539" customFormat="1" ht="20.100000000000001" customHeight="1">
      <c r="A94" s="527"/>
      <c r="B94" s="527"/>
      <c r="C94" s="528" t="str">
        <f t="shared" si="27"/>
        <v>*PDR1806-0430*</v>
      </c>
      <c r="D94" s="529" t="s">
        <v>1427</v>
      </c>
      <c r="E94" s="527" t="s">
        <v>1424</v>
      </c>
      <c r="F94" s="527"/>
      <c r="G94" s="529" t="s">
        <v>1425</v>
      </c>
      <c r="H94" s="531" t="s">
        <v>1423</v>
      </c>
      <c r="I94" s="530" t="s">
        <v>1426</v>
      </c>
      <c r="J94" s="527">
        <v>2500</v>
      </c>
      <c r="K94" s="528">
        <v>43274</v>
      </c>
      <c r="L94" s="530" t="s">
        <v>1383</v>
      </c>
      <c r="M94" s="531" t="s">
        <v>1428</v>
      </c>
      <c r="N94" s="529"/>
      <c r="O94" s="548"/>
      <c r="P94" s="529"/>
      <c r="Q94" s="529" t="s">
        <v>1181</v>
      </c>
      <c r="R94" s="528">
        <v>43269</v>
      </c>
      <c r="S94" s="527">
        <v>2510</v>
      </c>
      <c r="T94" s="527"/>
      <c r="U94" s="527" t="s">
        <v>1431</v>
      </c>
      <c r="V94" s="527"/>
      <c r="W94" s="532"/>
      <c r="X94" s="527" t="s">
        <v>12</v>
      </c>
      <c r="Y94" s="531" t="s">
        <v>333</v>
      </c>
      <c r="Z94" s="529">
        <v>618</v>
      </c>
      <c r="AA94" s="533">
        <v>1359</v>
      </c>
      <c r="AB94" s="508"/>
      <c r="AC94" s="508"/>
      <c r="AD94" s="509"/>
      <c r="AE94" s="510"/>
      <c r="AF94" s="509"/>
      <c r="AG94" s="535" t="s">
        <v>1391</v>
      </c>
      <c r="AH94" s="538" t="s">
        <v>65</v>
      </c>
      <c r="AI94" s="538">
        <v>50</v>
      </c>
      <c r="AJ94" s="538">
        <v>20</v>
      </c>
      <c r="AK94" s="538">
        <v>10</v>
      </c>
      <c r="AL94" s="540">
        <v>0</v>
      </c>
      <c r="AM94" s="541"/>
      <c r="AN94" s="541"/>
      <c r="AO94" s="541"/>
      <c r="AP94" s="541"/>
      <c r="AQ94" s="541"/>
      <c r="AR94" s="541"/>
      <c r="AS94" s="541"/>
      <c r="AT94" s="541"/>
      <c r="AU94" s="541"/>
      <c r="AV94" s="541"/>
      <c r="AW94" s="541"/>
      <c r="AX94" s="541"/>
      <c r="AY94" s="541"/>
      <c r="AZ94" s="541"/>
      <c r="BA94" s="541"/>
      <c r="BB94" s="541"/>
      <c r="BC94" s="541"/>
      <c r="BD94" s="541"/>
      <c r="BE94" s="541"/>
      <c r="BF94" s="541"/>
      <c r="BG94" s="541"/>
      <c r="BH94" s="541"/>
      <c r="BI94" s="541"/>
      <c r="BJ94" s="541"/>
      <c r="BK94" s="541"/>
      <c r="BL94" s="541"/>
      <c r="BM94" s="541"/>
      <c r="BN94" s="541"/>
      <c r="BO94" s="541"/>
      <c r="BP94" s="541"/>
      <c r="BQ94" s="541"/>
      <c r="BR94" s="541"/>
      <c r="BS94" s="541"/>
      <c r="BT94" s="541"/>
      <c r="BU94" s="541"/>
      <c r="BV94" s="541"/>
      <c r="BW94" s="541"/>
      <c r="BX94" s="541"/>
      <c r="BY94" s="541"/>
      <c r="BZ94" s="541"/>
      <c r="CA94" s="541"/>
      <c r="CB94" s="541"/>
      <c r="CC94" s="541"/>
      <c r="CD94" s="541"/>
      <c r="CE94" s="541"/>
      <c r="CF94" s="541"/>
      <c r="CG94" s="541"/>
      <c r="CH94" s="541"/>
      <c r="CI94" s="541"/>
      <c r="CJ94" s="541"/>
      <c r="CK94" s="541"/>
      <c r="CL94" s="541"/>
      <c r="CM94" s="541"/>
      <c r="CN94" s="541"/>
      <c r="CO94" s="541"/>
      <c r="CP94" s="541"/>
      <c r="CQ94" s="541"/>
      <c r="CR94" s="541"/>
      <c r="CS94" s="541"/>
      <c r="CT94" s="541"/>
      <c r="CU94" s="541"/>
      <c r="CV94" s="541"/>
      <c r="CW94" s="541"/>
      <c r="CX94" s="541"/>
      <c r="CY94" s="541"/>
      <c r="CZ94" s="541"/>
      <c r="DA94" s="541"/>
      <c r="DB94" s="541"/>
      <c r="DC94" s="541"/>
      <c r="DD94" s="541"/>
      <c r="DE94" s="541"/>
      <c r="DF94" s="541"/>
      <c r="DG94" s="541"/>
      <c r="DH94" s="541"/>
      <c r="DI94" s="541"/>
      <c r="DJ94" s="541"/>
      <c r="DK94" s="541"/>
      <c r="DL94" s="541"/>
      <c r="DM94" s="541"/>
      <c r="DN94" s="541"/>
      <c r="DO94" s="541"/>
      <c r="DP94" s="541"/>
      <c r="DQ94" s="541"/>
      <c r="DR94" s="541"/>
      <c r="DS94" s="541"/>
      <c r="DT94" s="541"/>
      <c r="DU94" s="541"/>
      <c r="DV94" s="541"/>
      <c r="DW94" s="541"/>
      <c r="DX94" s="541"/>
      <c r="DY94" s="541"/>
      <c r="DZ94" s="541"/>
      <c r="EA94" s="541"/>
      <c r="EB94" s="541"/>
      <c r="EC94" s="541"/>
      <c r="ED94" s="541"/>
      <c r="EE94" s="541"/>
      <c r="EF94" s="541"/>
      <c r="EG94" s="541"/>
      <c r="EH94" s="541"/>
      <c r="EI94" s="541"/>
      <c r="EJ94" s="541"/>
      <c r="EK94" s="541"/>
      <c r="EL94" s="541"/>
      <c r="EM94" s="541"/>
      <c r="EN94" s="541"/>
      <c r="EO94" s="541"/>
      <c r="EP94" s="541"/>
      <c r="EQ94" s="541"/>
      <c r="ER94" s="541"/>
      <c r="ES94" s="541"/>
      <c r="ET94" s="541"/>
      <c r="EU94" s="541"/>
      <c r="EV94" s="541"/>
      <c r="EW94" s="541"/>
      <c r="EX94" s="541"/>
      <c r="EY94" s="541"/>
      <c r="EZ94" s="541"/>
      <c r="FA94" s="541"/>
      <c r="FB94" s="541"/>
      <c r="FC94" s="541"/>
      <c r="FD94" s="541"/>
      <c r="FE94" s="541"/>
      <c r="FF94" s="541"/>
      <c r="FG94" s="541"/>
      <c r="FH94" s="541"/>
      <c r="FI94" s="541"/>
      <c r="FJ94" s="541"/>
      <c r="FK94" s="541"/>
      <c r="FL94" s="541"/>
      <c r="FM94" s="541"/>
      <c r="FN94" s="541"/>
      <c r="FO94" s="541"/>
      <c r="FP94" s="541"/>
      <c r="FQ94" s="541"/>
      <c r="FR94" s="541"/>
      <c r="FS94" s="541"/>
      <c r="FT94" s="541"/>
      <c r="FU94" s="541"/>
      <c r="FV94" s="541"/>
      <c r="FW94" s="541"/>
      <c r="FX94" s="541"/>
      <c r="FY94" s="541"/>
      <c r="FZ94" s="541"/>
      <c r="GA94" s="541"/>
      <c r="GB94" s="541"/>
      <c r="GC94" s="541"/>
      <c r="GD94" s="541"/>
      <c r="GE94" s="541"/>
      <c r="GF94" s="541"/>
      <c r="GG94" s="541"/>
      <c r="GH94" s="541"/>
      <c r="GI94" s="541"/>
      <c r="GJ94" s="541"/>
      <c r="GK94" s="541"/>
      <c r="GL94" s="541"/>
      <c r="GM94" s="541"/>
      <c r="GN94" s="541"/>
      <c r="GO94" s="541"/>
      <c r="GP94" s="541"/>
      <c r="GQ94" s="541"/>
      <c r="GR94" s="541"/>
      <c r="GS94" s="541"/>
      <c r="GT94" s="541"/>
      <c r="GU94" s="541"/>
      <c r="GV94" s="541"/>
      <c r="GW94" s="541"/>
      <c r="GX94" s="541"/>
      <c r="GY94" s="541"/>
      <c r="GZ94" s="541"/>
      <c r="HA94" s="541"/>
      <c r="HB94" s="541"/>
      <c r="HC94" s="541"/>
      <c r="HD94" s="541"/>
      <c r="HE94" s="541"/>
      <c r="HF94" s="541"/>
      <c r="HG94" s="541"/>
      <c r="HH94" s="541"/>
      <c r="HI94" s="541"/>
      <c r="HJ94" s="541"/>
      <c r="HK94" s="541"/>
      <c r="HL94" s="541"/>
      <c r="HM94" s="541"/>
      <c r="HN94" s="541"/>
      <c r="HO94" s="541"/>
      <c r="HP94" s="541"/>
      <c r="HQ94" s="541"/>
      <c r="HR94" s="541"/>
      <c r="HS94" s="541"/>
      <c r="HT94" s="541"/>
      <c r="HU94" s="541"/>
      <c r="HV94" s="541"/>
      <c r="HW94" s="541"/>
      <c r="HX94" s="541"/>
      <c r="HY94" s="541"/>
      <c r="HZ94" s="541"/>
      <c r="IA94" s="541"/>
      <c r="IB94" s="541"/>
      <c r="IC94" s="541"/>
      <c r="ID94" s="541"/>
      <c r="IE94" s="541"/>
      <c r="IF94" s="541"/>
      <c r="IG94" s="541"/>
      <c r="IH94" s="541"/>
      <c r="II94" s="541"/>
      <c r="IJ94" s="541"/>
      <c r="IK94" s="541"/>
      <c r="IL94" s="541"/>
      <c r="IM94" s="541"/>
      <c r="IN94" s="541"/>
      <c r="IO94" s="541"/>
      <c r="IP94" s="541"/>
      <c r="IQ94" s="541"/>
      <c r="IR94" s="541"/>
      <c r="IS94" s="541"/>
      <c r="IT94" s="541"/>
      <c r="IU94" s="541"/>
    </row>
    <row r="95" spans="1:255" s="539" customFormat="1" ht="20.100000000000001" customHeight="1">
      <c r="A95" s="527"/>
      <c r="B95" s="527"/>
      <c r="C95" s="528"/>
      <c r="D95" s="529" t="s">
        <v>1407</v>
      </c>
      <c r="E95" s="527" t="s">
        <v>1406</v>
      </c>
      <c r="F95" s="527"/>
      <c r="G95" s="529" t="s">
        <v>1405</v>
      </c>
      <c r="H95" s="531" t="s">
        <v>1385</v>
      </c>
      <c r="I95" s="530" t="s">
        <v>1404</v>
      </c>
      <c r="J95" s="527">
        <v>200</v>
      </c>
      <c r="K95" s="528">
        <v>43215</v>
      </c>
      <c r="L95" s="530" t="s">
        <v>1260</v>
      </c>
      <c r="M95" s="531" t="s">
        <v>1403</v>
      </c>
      <c r="N95" s="529"/>
      <c r="O95" s="529"/>
      <c r="P95" s="529"/>
      <c r="Q95" s="529"/>
      <c r="R95" s="528" t="s">
        <v>1402</v>
      </c>
      <c r="S95" s="527">
        <v>500</v>
      </c>
      <c r="T95" s="527"/>
      <c r="U95" s="527"/>
      <c r="V95" s="527"/>
      <c r="W95" s="532"/>
      <c r="X95" s="527" t="s">
        <v>12</v>
      </c>
      <c r="Y95" s="531" t="s">
        <v>355</v>
      </c>
      <c r="Z95" s="529">
        <v>545</v>
      </c>
      <c r="AA95" s="533">
        <v>1597</v>
      </c>
      <c r="AB95" s="534"/>
      <c r="AC95" s="534"/>
      <c r="AD95" s="535"/>
      <c r="AE95" s="536"/>
      <c r="AF95" s="535"/>
      <c r="AG95" s="535" t="s">
        <v>1243</v>
      </c>
      <c r="AH95" s="879" t="s">
        <v>2</v>
      </c>
      <c r="AI95" s="538">
        <v>50</v>
      </c>
      <c r="AJ95" s="538">
        <v>20</v>
      </c>
      <c r="AK95" s="538">
        <v>10</v>
      </c>
      <c r="AL95" s="537" t="s">
        <v>1398</v>
      </c>
    </row>
    <row r="96" spans="1:255" s="539" customFormat="1" ht="20.100000000000001" customHeight="1">
      <c r="A96" s="527"/>
      <c r="B96" s="527"/>
      <c r="C96" s="528"/>
      <c r="D96" s="529" t="s">
        <v>1408</v>
      </c>
      <c r="E96" s="527" t="s">
        <v>1409</v>
      </c>
      <c r="F96" s="527"/>
      <c r="G96" s="529" t="s">
        <v>1410</v>
      </c>
      <c r="H96" s="531" t="s">
        <v>1241</v>
      </c>
      <c r="I96" s="530" t="s">
        <v>1411</v>
      </c>
      <c r="J96" s="527">
        <v>700</v>
      </c>
      <c r="K96" s="528">
        <v>43237</v>
      </c>
      <c r="L96" s="530" t="s">
        <v>1412</v>
      </c>
      <c r="M96" s="531" t="s">
        <v>1413</v>
      </c>
      <c r="N96" s="529"/>
      <c r="O96" s="529" t="s">
        <v>1181</v>
      </c>
      <c r="P96" s="529"/>
      <c r="Q96" s="529"/>
      <c r="R96" s="528"/>
      <c r="S96" s="527"/>
      <c r="T96" s="527"/>
      <c r="U96" s="527" t="s">
        <v>1414</v>
      </c>
      <c r="V96" s="527"/>
      <c r="W96" s="532"/>
      <c r="X96" s="527" t="s">
        <v>11</v>
      </c>
      <c r="Y96" s="531" t="s">
        <v>1246</v>
      </c>
      <c r="Z96" s="529">
        <v>421</v>
      </c>
      <c r="AA96" s="533">
        <v>1719</v>
      </c>
      <c r="AB96" s="534"/>
      <c r="AC96" s="534"/>
      <c r="AD96" s="535"/>
      <c r="AE96" s="536"/>
      <c r="AF96" s="535"/>
      <c r="AG96" s="535" t="s">
        <v>1243</v>
      </c>
      <c r="AH96" s="879" t="s">
        <v>2</v>
      </c>
      <c r="AI96" s="538">
        <v>50</v>
      </c>
      <c r="AJ96" s="538">
        <v>20</v>
      </c>
      <c r="AK96" s="538">
        <v>20</v>
      </c>
      <c r="AL96" s="537">
        <v>0</v>
      </c>
    </row>
    <row r="97" spans="1:38" s="539" customFormat="1" ht="20.100000000000001" customHeight="1">
      <c r="A97" s="527"/>
      <c r="B97" s="527"/>
      <c r="C97" s="528" t="str">
        <f>"*"&amp;D97&amp;"*"</f>
        <v>*PDR1810-0345*</v>
      </c>
      <c r="D97" s="529" t="s">
        <v>1480</v>
      </c>
      <c r="E97" s="527" t="s">
        <v>1474</v>
      </c>
      <c r="F97" s="527"/>
      <c r="G97" s="529" t="s">
        <v>1479</v>
      </c>
      <c r="H97" s="531" t="s">
        <v>1241</v>
      </c>
      <c r="I97" s="530" t="s">
        <v>1478</v>
      </c>
      <c r="J97" s="527">
        <v>200</v>
      </c>
      <c r="K97" s="528">
        <v>43376</v>
      </c>
      <c r="L97" s="530" t="s">
        <v>1477</v>
      </c>
      <c r="M97" s="531" t="s">
        <v>1476</v>
      </c>
      <c r="N97" s="529"/>
      <c r="O97" s="529" t="s">
        <v>1181</v>
      </c>
      <c r="P97" s="529"/>
      <c r="Q97" s="529"/>
      <c r="R97" s="528">
        <v>43374</v>
      </c>
      <c r="S97" s="527">
        <v>344</v>
      </c>
      <c r="T97" s="527"/>
      <c r="U97" s="527" t="s">
        <v>1487</v>
      </c>
      <c r="V97" s="527"/>
      <c r="W97" s="532"/>
      <c r="X97" s="527" t="s">
        <v>11</v>
      </c>
      <c r="Y97" s="531" t="s">
        <v>1242</v>
      </c>
      <c r="Z97" s="529">
        <v>297</v>
      </c>
      <c r="AA97" s="533">
        <v>1243</v>
      </c>
      <c r="AB97" s="508"/>
      <c r="AC97" s="508"/>
      <c r="AD97" s="509"/>
      <c r="AE97" s="510"/>
      <c r="AF97" s="509"/>
      <c r="AG97" s="535" t="s">
        <v>1243</v>
      </c>
      <c r="AH97" s="879" t="s">
        <v>2</v>
      </c>
      <c r="AI97" s="538">
        <v>50</v>
      </c>
      <c r="AJ97" s="538">
        <v>15</v>
      </c>
      <c r="AK97" s="538">
        <v>20</v>
      </c>
      <c r="AL97" s="540">
        <v>0</v>
      </c>
    </row>
    <row r="98" spans="1:38" s="539" customFormat="1" ht="20.100000000000001" customHeight="1">
      <c r="A98" s="527"/>
      <c r="B98" s="527"/>
      <c r="C98" s="528" t="str">
        <f>"*"&amp;D98&amp;"*"</f>
        <v>*PDR1810-0344*</v>
      </c>
      <c r="D98" s="529" t="s">
        <v>1475</v>
      </c>
      <c r="E98" s="527" t="s">
        <v>1474</v>
      </c>
      <c r="F98" s="527"/>
      <c r="G98" s="529" t="s">
        <v>1473</v>
      </c>
      <c r="H98" s="531" t="s">
        <v>1241</v>
      </c>
      <c r="I98" s="530" t="s">
        <v>1472</v>
      </c>
      <c r="J98" s="527">
        <v>200</v>
      </c>
      <c r="K98" s="528">
        <v>43376</v>
      </c>
      <c r="L98" s="530" t="s">
        <v>1412</v>
      </c>
      <c r="M98" s="531" t="s">
        <v>1471</v>
      </c>
      <c r="N98" s="529"/>
      <c r="O98" s="529" t="s">
        <v>1181</v>
      </c>
      <c r="P98" s="529"/>
      <c r="Q98" s="529"/>
      <c r="R98" s="528">
        <v>43374</v>
      </c>
      <c r="S98" s="527">
        <v>210</v>
      </c>
      <c r="T98" s="527"/>
      <c r="U98" s="527" t="s">
        <v>1487</v>
      </c>
      <c r="V98" s="527"/>
      <c r="W98" s="532"/>
      <c r="X98" s="527" t="s">
        <v>11</v>
      </c>
      <c r="Y98" s="531" t="s">
        <v>1245</v>
      </c>
      <c r="Z98" s="529">
        <v>297</v>
      </c>
      <c r="AA98" s="533">
        <v>1243</v>
      </c>
      <c r="AB98" s="508"/>
      <c r="AC98" s="508"/>
      <c r="AD98" s="509"/>
      <c r="AE98" s="510"/>
      <c r="AF98" s="509"/>
      <c r="AG98" s="535" t="s">
        <v>1243</v>
      </c>
      <c r="AH98" s="538" t="s">
        <v>1470</v>
      </c>
      <c r="AI98" s="538">
        <v>50</v>
      </c>
      <c r="AJ98" s="538">
        <v>15</v>
      </c>
      <c r="AK98" s="538">
        <v>20</v>
      </c>
      <c r="AL98" s="540" t="s">
        <v>1469</v>
      </c>
    </row>
    <row r="99" spans="1:38" s="541" customFormat="1" ht="20.100000000000001" customHeight="1">
      <c r="A99" s="527" t="s">
        <v>1199</v>
      </c>
      <c r="B99" s="528">
        <v>43350</v>
      </c>
      <c r="C99" s="528" t="str">
        <f>"*"&amp;D99&amp;"*"</f>
        <v>*PDR1809-0728*</v>
      </c>
      <c r="D99" s="529" t="s">
        <v>1450</v>
      </c>
      <c r="E99" s="527" t="s">
        <v>1451</v>
      </c>
      <c r="F99" s="527"/>
      <c r="G99" s="529" t="s">
        <v>1395</v>
      </c>
      <c r="H99" s="531" t="s">
        <v>1248</v>
      </c>
      <c r="I99" s="530" t="s">
        <v>1396</v>
      </c>
      <c r="J99" s="527">
        <v>3100</v>
      </c>
      <c r="K99" s="528">
        <v>43354</v>
      </c>
      <c r="L99" s="530" t="s">
        <v>1392</v>
      </c>
      <c r="M99" s="531" t="s">
        <v>1449</v>
      </c>
      <c r="N99" s="529" t="s">
        <v>1386</v>
      </c>
      <c r="O99" s="529"/>
      <c r="P99" s="529"/>
      <c r="Q99" s="527" t="s">
        <v>1452</v>
      </c>
      <c r="R99" s="528">
        <v>43353</v>
      </c>
      <c r="S99" s="527">
        <v>3120</v>
      </c>
      <c r="T99" s="527"/>
      <c r="U99" s="527" t="s">
        <v>1456</v>
      </c>
      <c r="V99" s="527" t="s">
        <v>1415</v>
      </c>
      <c r="W99" s="532"/>
      <c r="X99" s="527" t="s">
        <v>12</v>
      </c>
      <c r="Y99" s="531" t="s">
        <v>101</v>
      </c>
      <c r="Z99" s="529">
        <v>802</v>
      </c>
      <c r="AA99" s="533">
        <v>2455</v>
      </c>
      <c r="AB99" s="508"/>
      <c r="AC99" s="508"/>
      <c r="AD99" s="509"/>
      <c r="AE99" s="510"/>
      <c r="AF99" s="509"/>
      <c r="AG99" s="535" t="s">
        <v>1243</v>
      </c>
      <c r="AH99" s="538" t="s">
        <v>1453</v>
      </c>
      <c r="AI99" s="538">
        <v>35</v>
      </c>
      <c r="AJ99" s="538">
        <v>50</v>
      </c>
      <c r="AK99" s="538">
        <v>10</v>
      </c>
      <c r="AL99" s="540" t="s">
        <v>1397</v>
      </c>
    </row>
    <row r="100" spans="1:38" s="541" customFormat="1" ht="20.100000000000001" customHeight="1">
      <c r="A100" s="527" t="s">
        <v>66</v>
      </c>
      <c r="B100" s="527">
        <v>43356</v>
      </c>
      <c r="C100" s="528" t="str">
        <f>"*"&amp;D100&amp;"*"</f>
        <v>*PDW1809-0121*</v>
      </c>
      <c r="D100" s="529" t="s">
        <v>1463</v>
      </c>
      <c r="E100" s="527" t="s">
        <v>1457</v>
      </c>
      <c r="F100" s="527"/>
      <c r="G100" s="529" t="s">
        <v>1458</v>
      </c>
      <c r="H100" s="531" t="s">
        <v>1459</v>
      </c>
      <c r="I100" s="530" t="s">
        <v>1460</v>
      </c>
      <c r="J100" s="527">
        <v>53</v>
      </c>
      <c r="K100" s="528">
        <v>43368</v>
      </c>
      <c r="L100" s="530" t="s">
        <v>1258</v>
      </c>
      <c r="M100" s="531" t="s">
        <v>1461</v>
      </c>
      <c r="N100" s="529"/>
      <c r="O100" s="529"/>
      <c r="P100" s="529"/>
      <c r="Q100" s="529" t="s">
        <v>1181</v>
      </c>
      <c r="R100" s="528" t="s">
        <v>1464</v>
      </c>
      <c r="S100" s="527">
        <v>63</v>
      </c>
      <c r="T100" s="542"/>
      <c r="U100" s="527" t="s">
        <v>1466</v>
      </c>
      <c r="V100" s="527" t="s">
        <v>1210</v>
      </c>
      <c r="W100" s="532"/>
      <c r="X100" s="527" t="s">
        <v>12</v>
      </c>
      <c r="Y100" s="531" t="s">
        <v>1462</v>
      </c>
      <c r="Z100" s="529">
        <v>378</v>
      </c>
      <c r="AA100" s="533">
        <v>2047</v>
      </c>
      <c r="AB100" s="508"/>
      <c r="AC100" s="508"/>
      <c r="AD100" s="509"/>
      <c r="AE100" s="510"/>
      <c r="AF100" s="509"/>
      <c r="AG100" s="535" t="s">
        <v>1243</v>
      </c>
      <c r="AH100" s="538" t="s">
        <v>2</v>
      </c>
      <c r="AI100" s="538">
        <v>50</v>
      </c>
      <c r="AJ100" s="538">
        <v>15</v>
      </c>
      <c r="AK100" s="538">
        <v>20</v>
      </c>
      <c r="AL100" s="540">
        <v>0</v>
      </c>
    </row>
    <row r="101" spans="1:38" s="404" customFormat="1" ht="20.100000000000001" customHeight="1">
      <c r="A101" s="373"/>
      <c r="B101" s="373"/>
      <c r="C101" s="372"/>
      <c r="D101" s="380"/>
      <c r="E101" s="380"/>
      <c r="F101" s="380"/>
      <c r="G101" s="380"/>
      <c r="H101" s="429"/>
      <c r="I101" s="381"/>
      <c r="J101" s="373"/>
      <c r="K101" s="372"/>
      <c r="L101" s="381"/>
      <c r="M101" s="429"/>
      <c r="N101" s="380"/>
      <c r="O101" s="402"/>
      <c r="P101" s="383"/>
      <c r="Q101" s="383"/>
      <c r="R101" s="372"/>
      <c r="S101" s="373"/>
      <c r="T101" s="384"/>
      <c r="U101" s="373"/>
      <c r="V101" s="373"/>
      <c r="W101" s="373"/>
      <c r="X101" s="380"/>
      <c r="Y101" s="429"/>
      <c r="Z101" s="385"/>
      <c r="AA101" s="382"/>
      <c r="AB101" s="354"/>
      <c r="AC101" s="354"/>
      <c r="AD101" s="364"/>
      <c r="AE101" s="365"/>
      <c r="AF101" s="364"/>
      <c r="AG101" s="389"/>
      <c r="AH101" s="405"/>
      <c r="AI101" s="403"/>
      <c r="AJ101" s="433"/>
      <c r="AK101" s="377"/>
      <c r="AL101" s="389"/>
    </row>
    <row r="102" spans="1:38" s="404" customFormat="1" ht="20.100000000000001" customHeight="1">
      <c r="A102" s="373"/>
      <c r="B102" s="373"/>
      <c r="C102" s="372"/>
      <c r="D102" s="380"/>
      <c r="E102" s="380"/>
      <c r="F102" s="380"/>
      <c r="G102" s="380"/>
      <c r="H102" s="429"/>
      <c r="I102" s="381"/>
      <c r="J102" s="373"/>
      <c r="K102" s="372"/>
      <c r="L102" s="381"/>
      <c r="M102" s="429"/>
      <c r="N102" s="380"/>
      <c r="O102" s="402"/>
      <c r="P102" s="383"/>
      <c r="Q102" s="383"/>
      <c r="R102" s="372"/>
      <c r="S102" s="373"/>
      <c r="T102" s="384"/>
      <c r="U102" s="373"/>
      <c r="V102" s="373"/>
      <c r="W102" s="373"/>
      <c r="X102" s="380"/>
      <c r="Y102" s="429"/>
      <c r="Z102" s="385"/>
      <c r="AA102" s="382"/>
      <c r="AB102" s="354"/>
      <c r="AC102" s="354"/>
      <c r="AD102" s="364"/>
      <c r="AE102" s="365"/>
      <c r="AF102" s="364"/>
      <c r="AG102" s="389"/>
      <c r="AH102" s="405"/>
      <c r="AI102" s="403"/>
      <c r="AJ102" s="433"/>
      <c r="AK102" s="377"/>
      <c r="AL102" s="389"/>
    </row>
    <row r="103" spans="1:38" s="404" customFormat="1" ht="20.100000000000001" customHeight="1">
      <c r="A103" s="373"/>
      <c r="B103" s="373"/>
      <c r="C103" s="372"/>
      <c r="D103" s="380"/>
      <c r="E103" s="380"/>
      <c r="F103" s="380"/>
      <c r="G103" s="380"/>
      <c r="H103" s="429"/>
      <c r="I103" s="381"/>
      <c r="J103" s="373"/>
      <c r="K103" s="372"/>
      <c r="L103" s="381"/>
      <c r="M103" s="429"/>
      <c r="N103" s="380"/>
      <c r="O103" s="402"/>
      <c r="P103" s="383"/>
      <c r="Q103" s="383"/>
      <c r="R103" s="372"/>
      <c r="S103" s="373"/>
      <c r="T103" s="384"/>
      <c r="U103" s="373"/>
      <c r="V103" s="373"/>
      <c r="W103" s="373"/>
      <c r="X103" s="380"/>
      <c r="Y103" s="429"/>
      <c r="Z103" s="385"/>
      <c r="AA103" s="382"/>
      <c r="AB103" s="354"/>
      <c r="AC103" s="354"/>
      <c r="AD103" s="364"/>
      <c r="AE103" s="365"/>
      <c r="AF103" s="364"/>
      <c r="AG103" s="389"/>
      <c r="AH103" s="405"/>
      <c r="AI103" s="403"/>
      <c r="AJ103" s="433"/>
      <c r="AK103" s="377"/>
      <c r="AL103" s="389"/>
    </row>
    <row r="104" spans="1:38" s="404" customFormat="1" ht="20.100000000000001" customHeight="1">
      <c r="A104" s="373"/>
      <c r="B104" s="373"/>
      <c r="C104" s="372"/>
      <c r="D104" s="380"/>
      <c r="E104" s="380"/>
      <c r="F104" s="380"/>
      <c r="G104" s="380"/>
      <c r="H104" s="429"/>
      <c r="I104" s="381"/>
      <c r="J104" s="373"/>
      <c r="K104" s="372"/>
      <c r="L104" s="381"/>
      <c r="M104" s="429"/>
      <c r="N104" s="380"/>
      <c r="O104" s="402"/>
      <c r="P104" s="383"/>
      <c r="Q104" s="383"/>
      <c r="R104" s="372"/>
      <c r="S104" s="373"/>
      <c r="T104" s="384"/>
      <c r="U104" s="373"/>
      <c r="V104" s="373"/>
      <c r="W104" s="373"/>
      <c r="X104" s="380"/>
      <c r="Y104" s="429"/>
      <c r="Z104" s="385"/>
      <c r="AA104" s="382"/>
      <c r="AB104" s="354"/>
      <c r="AC104" s="354"/>
      <c r="AD104" s="364"/>
      <c r="AE104" s="365"/>
      <c r="AF104" s="364"/>
      <c r="AG104" s="389"/>
      <c r="AH104" s="405"/>
      <c r="AI104" s="403"/>
      <c r="AJ104" s="433"/>
      <c r="AK104" s="377"/>
      <c r="AL104" s="389"/>
    </row>
    <row r="105" spans="1:38" s="404" customFormat="1" ht="14.1" customHeight="1">
      <c r="A105" s="373"/>
      <c r="B105" s="373"/>
      <c r="C105" s="372"/>
      <c r="D105" s="380"/>
      <c r="E105" s="380"/>
      <c r="F105" s="380"/>
      <c r="G105" s="380"/>
      <c r="H105" s="429"/>
      <c r="I105" s="381"/>
      <c r="J105" s="373"/>
      <c r="K105" s="372"/>
      <c r="L105" s="381"/>
      <c r="M105" s="429"/>
      <c r="N105" s="380"/>
      <c r="O105" s="402"/>
      <c r="P105" s="383"/>
      <c r="Q105" s="383"/>
      <c r="R105" s="372"/>
      <c r="S105" s="373"/>
      <c r="T105" s="384"/>
      <c r="U105" s="373"/>
      <c r="V105" s="373"/>
      <c r="W105" s="373"/>
      <c r="X105" s="380"/>
      <c r="Y105" s="429"/>
      <c r="Z105" s="385"/>
      <c r="AA105" s="382"/>
      <c r="AB105" s="386"/>
      <c r="AC105" s="386"/>
      <c r="AD105" s="379"/>
      <c r="AE105" s="387"/>
      <c r="AF105" s="379"/>
      <c r="AG105" s="389"/>
      <c r="AH105" s="405"/>
      <c r="AI105" s="403"/>
      <c r="AJ105" s="433"/>
      <c r="AK105" s="377"/>
      <c r="AL105" s="389"/>
    </row>
    <row r="111" spans="1:38" ht="18" customHeight="1"/>
    <row r="112" spans="1:38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</sheetData>
  <sortState ref="A25:JJ53">
    <sortCondition ref="R25:R53"/>
  </sortState>
  <mergeCells count="6">
    <mergeCell ref="AL5:AL7"/>
    <mergeCell ref="A2:AA2"/>
    <mergeCell ref="H4:H5"/>
    <mergeCell ref="I4:I5"/>
    <mergeCell ref="O4:Q4"/>
    <mergeCell ref="Z4:AA4"/>
  </mergeCells>
  <conditionalFormatting sqref="AZ101:BA105 BI101:BI105 AQ101:AT105 AA101:AA105 AG101:AG105">
    <cfRule type="duplicateValues" dxfId="191" priority="3978" stopIfTrue="1"/>
  </conditionalFormatting>
  <conditionalFormatting sqref="AZ101:BA105 BI101:BI105 AQ101:AT105 AA101:AA105 AG101:AG105">
    <cfRule type="duplicateValues" dxfId="190" priority="3976" stopIfTrue="1"/>
    <cfRule type="duplicateValues" dxfId="189" priority="3977" stopIfTrue="1"/>
  </conditionalFormatting>
  <conditionalFormatting sqref="BJ101:BJ105">
    <cfRule type="duplicateValues" dxfId="188" priority="3975" stopIfTrue="1"/>
  </conditionalFormatting>
  <conditionalFormatting sqref="BJ101:BJ105">
    <cfRule type="duplicateValues" dxfId="187" priority="3973" stopIfTrue="1"/>
    <cfRule type="duplicateValues" dxfId="186" priority="3974" stopIfTrue="1"/>
  </conditionalFormatting>
  <conditionalFormatting sqref="D91">
    <cfRule type="duplicateValues" dxfId="185" priority="2599" stopIfTrue="1"/>
  </conditionalFormatting>
  <conditionalFormatting sqref="D91">
    <cfRule type="duplicateValues" dxfId="184" priority="2600" stopIfTrue="1"/>
    <cfRule type="duplicateValues" dxfId="183" priority="2601" stopIfTrue="1"/>
  </conditionalFormatting>
  <conditionalFormatting sqref="D63">
    <cfRule type="duplicateValues" dxfId="182" priority="2415" stopIfTrue="1"/>
  </conditionalFormatting>
  <conditionalFormatting sqref="D63">
    <cfRule type="duplicateValues" dxfId="181" priority="2413" stopIfTrue="1"/>
    <cfRule type="duplicateValues" dxfId="180" priority="2414" stopIfTrue="1"/>
  </conditionalFormatting>
  <conditionalFormatting sqref="D95">
    <cfRule type="duplicateValues" dxfId="179" priority="2344" stopIfTrue="1"/>
  </conditionalFormatting>
  <conditionalFormatting sqref="D95">
    <cfRule type="duplicateValues" dxfId="178" priority="2345" stopIfTrue="1"/>
    <cfRule type="duplicateValues" dxfId="177" priority="2346" stopIfTrue="1"/>
  </conditionalFormatting>
  <conditionalFormatting sqref="D96">
    <cfRule type="duplicateValues" dxfId="176" priority="2329" stopIfTrue="1"/>
  </conditionalFormatting>
  <conditionalFormatting sqref="D96">
    <cfRule type="duplicateValues" dxfId="175" priority="2330" stopIfTrue="1"/>
    <cfRule type="duplicateValues" dxfId="174" priority="2331" stopIfTrue="1"/>
  </conditionalFormatting>
  <conditionalFormatting sqref="D94">
    <cfRule type="duplicateValues" dxfId="173" priority="2143" stopIfTrue="1"/>
  </conditionalFormatting>
  <conditionalFormatting sqref="D94">
    <cfRule type="duplicateValues" dxfId="172" priority="2144" stopIfTrue="1"/>
    <cfRule type="duplicateValues" dxfId="171" priority="2145" stopIfTrue="1"/>
  </conditionalFormatting>
  <conditionalFormatting sqref="D93">
    <cfRule type="duplicateValues" dxfId="170" priority="2005" stopIfTrue="1"/>
  </conditionalFormatting>
  <conditionalFormatting sqref="D93">
    <cfRule type="duplicateValues" dxfId="169" priority="2006" stopIfTrue="1"/>
    <cfRule type="duplicateValues" dxfId="168" priority="2007" stopIfTrue="1"/>
  </conditionalFormatting>
  <conditionalFormatting sqref="D99">
    <cfRule type="duplicateValues" dxfId="167" priority="1750" stopIfTrue="1"/>
  </conditionalFormatting>
  <conditionalFormatting sqref="D99">
    <cfRule type="duplicateValues" dxfId="166" priority="1751" stopIfTrue="1"/>
    <cfRule type="duplicateValues" dxfId="165" priority="1752" stopIfTrue="1"/>
  </conditionalFormatting>
  <conditionalFormatting sqref="D100">
    <cfRule type="duplicateValues" dxfId="164" priority="1650" stopIfTrue="1"/>
  </conditionalFormatting>
  <conditionalFormatting sqref="D100">
    <cfRule type="duplicateValues" dxfId="163" priority="1648" stopIfTrue="1"/>
    <cfRule type="duplicateValues" dxfId="162" priority="1649" stopIfTrue="1"/>
  </conditionalFormatting>
  <conditionalFormatting sqref="D97:D98">
    <cfRule type="duplicateValues" dxfId="161" priority="1620" stopIfTrue="1"/>
  </conditionalFormatting>
  <conditionalFormatting sqref="D97:D98">
    <cfRule type="duplicateValues" dxfId="160" priority="1618" stopIfTrue="1"/>
    <cfRule type="duplicateValues" dxfId="159" priority="1619" stopIfTrue="1"/>
  </conditionalFormatting>
  <conditionalFormatting sqref="D17">
    <cfRule type="duplicateValues" dxfId="158" priority="1612" stopIfTrue="1"/>
  </conditionalFormatting>
  <conditionalFormatting sqref="D17">
    <cfRule type="duplicateValues" dxfId="157" priority="1613" stopIfTrue="1"/>
    <cfRule type="duplicateValues" dxfId="156" priority="1614" stopIfTrue="1"/>
  </conditionalFormatting>
  <conditionalFormatting sqref="D92">
    <cfRule type="duplicateValues" dxfId="155" priority="1549" stopIfTrue="1"/>
  </conditionalFormatting>
  <conditionalFormatting sqref="D92">
    <cfRule type="duplicateValues" dxfId="154" priority="1550" stopIfTrue="1"/>
    <cfRule type="duplicateValues" dxfId="153" priority="1551" stopIfTrue="1"/>
  </conditionalFormatting>
  <conditionalFormatting sqref="D90">
    <cfRule type="duplicateValues" dxfId="152" priority="1450" stopIfTrue="1"/>
  </conditionalFormatting>
  <conditionalFormatting sqref="D90">
    <cfRule type="duplicateValues" dxfId="151" priority="1451" stopIfTrue="1"/>
    <cfRule type="duplicateValues" dxfId="150" priority="1452" stopIfTrue="1"/>
  </conditionalFormatting>
  <conditionalFormatting sqref="D18">
    <cfRule type="duplicateValues" dxfId="149" priority="1432" stopIfTrue="1"/>
  </conditionalFormatting>
  <conditionalFormatting sqref="D18">
    <cfRule type="duplicateValues" dxfId="148" priority="1433" stopIfTrue="1"/>
    <cfRule type="duplicateValues" dxfId="147" priority="1434" stopIfTrue="1"/>
  </conditionalFormatting>
  <conditionalFormatting sqref="D19">
    <cfRule type="duplicateValues" dxfId="146" priority="72628" stopIfTrue="1"/>
  </conditionalFormatting>
  <conditionalFormatting sqref="D19">
    <cfRule type="duplicateValues" dxfId="145" priority="72630" stopIfTrue="1"/>
    <cfRule type="duplicateValues" dxfId="144" priority="72631" stopIfTrue="1"/>
  </conditionalFormatting>
  <conditionalFormatting sqref="D16">
    <cfRule type="duplicateValues" dxfId="143" priority="1264" stopIfTrue="1"/>
  </conditionalFormatting>
  <conditionalFormatting sqref="D16">
    <cfRule type="duplicateValues" dxfId="142" priority="1265" stopIfTrue="1"/>
    <cfRule type="duplicateValues" dxfId="141" priority="1266" stopIfTrue="1"/>
  </conditionalFormatting>
  <conditionalFormatting sqref="D15">
    <cfRule type="duplicateValues" dxfId="140" priority="1261" stopIfTrue="1"/>
  </conditionalFormatting>
  <conditionalFormatting sqref="D15">
    <cfRule type="duplicateValues" dxfId="139" priority="1262" stopIfTrue="1"/>
    <cfRule type="duplicateValues" dxfId="138" priority="1263" stopIfTrue="1"/>
  </conditionalFormatting>
  <conditionalFormatting sqref="D89">
    <cfRule type="duplicateValues" dxfId="137" priority="1249" stopIfTrue="1"/>
  </conditionalFormatting>
  <conditionalFormatting sqref="D89">
    <cfRule type="duplicateValues" dxfId="136" priority="1250" stopIfTrue="1"/>
    <cfRule type="duplicateValues" dxfId="135" priority="1251" stopIfTrue="1"/>
  </conditionalFormatting>
  <conditionalFormatting sqref="D14">
    <cfRule type="duplicateValues" dxfId="134" priority="1237" stopIfTrue="1"/>
  </conditionalFormatting>
  <conditionalFormatting sqref="D14">
    <cfRule type="duplicateValues" dxfId="133" priority="1238" stopIfTrue="1"/>
    <cfRule type="duplicateValues" dxfId="132" priority="1239" stopIfTrue="1"/>
  </conditionalFormatting>
  <conditionalFormatting sqref="D88">
    <cfRule type="duplicateValues" dxfId="131" priority="1192" stopIfTrue="1"/>
  </conditionalFormatting>
  <conditionalFormatting sqref="D88">
    <cfRule type="duplicateValues" dxfId="130" priority="1193" stopIfTrue="1"/>
    <cfRule type="duplicateValues" dxfId="129" priority="1194" stopIfTrue="1"/>
  </conditionalFormatting>
  <conditionalFormatting sqref="D87">
    <cfRule type="duplicateValues" dxfId="128" priority="1186" stopIfTrue="1"/>
  </conditionalFormatting>
  <conditionalFormatting sqref="D87">
    <cfRule type="duplicateValues" dxfId="127" priority="1187" stopIfTrue="1"/>
    <cfRule type="duplicateValues" dxfId="126" priority="1188" stopIfTrue="1"/>
  </conditionalFormatting>
  <conditionalFormatting sqref="D86">
    <cfRule type="duplicateValues" dxfId="125" priority="1075" stopIfTrue="1"/>
  </conditionalFormatting>
  <conditionalFormatting sqref="D86">
    <cfRule type="duplicateValues" dxfId="124" priority="1076" stopIfTrue="1"/>
    <cfRule type="duplicateValues" dxfId="123" priority="1077" stopIfTrue="1"/>
  </conditionalFormatting>
  <conditionalFormatting sqref="D85">
    <cfRule type="duplicateValues" dxfId="122" priority="1069" stopIfTrue="1"/>
  </conditionalFormatting>
  <conditionalFormatting sqref="D85">
    <cfRule type="duplicateValues" dxfId="121" priority="1070" stopIfTrue="1"/>
    <cfRule type="duplicateValues" dxfId="120" priority="1071" stopIfTrue="1"/>
  </conditionalFormatting>
  <conditionalFormatting sqref="D84">
    <cfRule type="duplicateValues" dxfId="119" priority="1006" stopIfTrue="1"/>
  </conditionalFormatting>
  <conditionalFormatting sqref="D84">
    <cfRule type="duplicateValues" dxfId="118" priority="1007" stopIfTrue="1"/>
    <cfRule type="duplicateValues" dxfId="117" priority="1008" stopIfTrue="1"/>
  </conditionalFormatting>
  <conditionalFormatting sqref="D20">
    <cfRule type="duplicateValues" dxfId="116" priority="74797" stopIfTrue="1"/>
  </conditionalFormatting>
  <conditionalFormatting sqref="D20">
    <cfRule type="duplicateValues" dxfId="115" priority="74798" stopIfTrue="1"/>
    <cfRule type="duplicateValues" dxfId="114" priority="74799" stopIfTrue="1"/>
  </conditionalFormatting>
  <conditionalFormatting sqref="D10">
    <cfRule type="duplicateValues" dxfId="113" priority="880" stopIfTrue="1"/>
  </conditionalFormatting>
  <conditionalFormatting sqref="D10">
    <cfRule type="duplicateValues" dxfId="112" priority="881" stopIfTrue="1"/>
    <cfRule type="duplicateValues" dxfId="111" priority="882" stopIfTrue="1"/>
  </conditionalFormatting>
  <conditionalFormatting sqref="D8:D9">
    <cfRule type="duplicateValues" dxfId="110" priority="877" stopIfTrue="1"/>
  </conditionalFormatting>
  <conditionalFormatting sqref="D8:D9">
    <cfRule type="duplicateValues" dxfId="109" priority="878" stopIfTrue="1"/>
    <cfRule type="duplicateValues" dxfId="108" priority="879" stopIfTrue="1"/>
  </conditionalFormatting>
  <conditionalFormatting sqref="D11:D13">
    <cfRule type="duplicateValues" dxfId="107" priority="874" stopIfTrue="1"/>
  </conditionalFormatting>
  <conditionalFormatting sqref="D11:D13">
    <cfRule type="duplicateValues" dxfId="106" priority="875" stopIfTrue="1"/>
    <cfRule type="duplicateValues" dxfId="105" priority="876" stopIfTrue="1"/>
  </conditionalFormatting>
  <conditionalFormatting sqref="D24 D21">
    <cfRule type="duplicateValues" dxfId="104" priority="859" stopIfTrue="1"/>
  </conditionalFormatting>
  <conditionalFormatting sqref="D24 D21">
    <cfRule type="duplicateValues" dxfId="103" priority="860" stopIfTrue="1"/>
    <cfRule type="duplicateValues" dxfId="102" priority="861" stopIfTrue="1"/>
  </conditionalFormatting>
  <conditionalFormatting sqref="D80:D83">
    <cfRule type="duplicateValues" dxfId="101" priority="724" stopIfTrue="1"/>
  </conditionalFormatting>
  <conditionalFormatting sqref="D80:D83">
    <cfRule type="duplicateValues" dxfId="100" priority="725" stopIfTrue="1"/>
    <cfRule type="duplicateValues" dxfId="99" priority="726" stopIfTrue="1"/>
  </conditionalFormatting>
  <conditionalFormatting sqref="D79">
    <cfRule type="duplicateValues" dxfId="98" priority="667" stopIfTrue="1"/>
  </conditionalFormatting>
  <conditionalFormatting sqref="D79">
    <cfRule type="duplicateValues" dxfId="97" priority="668" stopIfTrue="1"/>
    <cfRule type="duplicateValues" dxfId="96" priority="669" stopIfTrue="1"/>
  </conditionalFormatting>
  <conditionalFormatting sqref="D78">
    <cfRule type="duplicateValues" dxfId="95" priority="637" stopIfTrue="1"/>
  </conditionalFormatting>
  <conditionalFormatting sqref="D78">
    <cfRule type="duplicateValues" dxfId="94" priority="638" stopIfTrue="1"/>
    <cfRule type="duplicateValues" dxfId="93" priority="639" stopIfTrue="1"/>
  </conditionalFormatting>
  <conditionalFormatting sqref="D77">
    <cfRule type="duplicateValues" dxfId="92" priority="628" stopIfTrue="1"/>
  </conditionalFormatting>
  <conditionalFormatting sqref="D77">
    <cfRule type="duplicateValues" dxfId="91" priority="629" stopIfTrue="1"/>
    <cfRule type="duplicateValues" dxfId="90" priority="630" stopIfTrue="1"/>
  </conditionalFormatting>
  <conditionalFormatting sqref="D76">
    <cfRule type="duplicateValues" dxfId="89" priority="586" stopIfTrue="1"/>
  </conditionalFormatting>
  <conditionalFormatting sqref="D76">
    <cfRule type="duplicateValues" dxfId="88" priority="587" stopIfTrue="1"/>
    <cfRule type="duplicateValues" dxfId="87" priority="588" stopIfTrue="1"/>
  </conditionalFormatting>
  <conditionalFormatting sqref="D22:D23">
    <cfRule type="duplicateValues" dxfId="86" priority="538" stopIfTrue="1"/>
  </conditionalFormatting>
  <conditionalFormatting sqref="D22:D23">
    <cfRule type="duplicateValues" dxfId="85" priority="539" stopIfTrue="1"/>
    <cfRule type="duplicateValues" dxfId="84" priority="540" stopIfTrue="1"/>
  </conditionalFormatting>
  <conditionalFormatting sqref="D75">
    <cfRule type="duplicateValues" dxfId="83" priority="508" stopIfTrue="1"/>
  </conditionalFormatting>
  <conditionalFormatting sqref="D75">
    <cfRule type="duplicateValues" dxfId="82" priority="509" stopIfTrue="1"/>
    <cfRule type="duplicateValues" dxfId="81" priority="510" stopIfTrue="1"/>
  </conditionalFormatting>
  <conditionalFormatting sqref="D74">
    <cfRule type="duplicateValues" dxfId="80" priority="451" stopIfTrue="1"/>
  </conditionalFormatting>
  <conditionalFormatting sqref="D74">
    <cfRule type="duplicateValues" dxfId="79" priority="452" stopIfTrue="1"/>
    <cfRule type="duplicateValues" dxfId="78" priority="453" stopIfTrue="1"/>
  </conditionalFormatting>
  <conditionalFormatting sqref="D73">
    <cfRule type="duplicateValues" dxfId="77" priority="448" stopIfTrue="1"/>
  </conditionalFormatting>
  <conditionalFormatting sqref="D73">
    <cfRule type="duplicateValues" dxfId="76" priority="449" stopIfTrue="1"/>
    <cfRule type="duplicateValues" dxfId="75" priority="450" stopIfTrue="1"/>
  </conditionalFormatting>
  <conditionalFormatting sqref="D72">
    <cfRule type="duplicateValues" dxfId="74" priority="445" stopIfTrue="1"/>
  </conditionalFormatting>
  <conditionalFormatting sqref="D72">
    <cfRule type="duplicateValues" dxfId="73" priority="446" stopIfTrue="1"/>
    <cfRule type="duplicateValues" dxfId="72" priority="447" stopIfTrue="1"/>
  </conditionalFormatting>
  <conditionalFormatting sqref="D71">
    <cfRule type="duplicateValues" dxfId="71" priority="432" stopIfTrue="1"/>
  </conditionalFormatting>
  <conditionalFormatting sqref="D71">
    <cfRule type="duplicateValues" dxfId="70" priority="430" stopIfTrue="1"/>
    <cfRule type="duplicateValues" dxfId="69" priority="431" stopIfTrue="1"/>
  </conditionalFormatting>
  <conditionalFormatting sqref="D59">
    <cfRule type="duplicateValues" dxfId="68" priority="76742" stopIfTrue="1"/>
  </conditionalFormatting>
  <conditionalFormatting sqref="D59">
    <cfRule type="duplicateValues" dxfId="67" priority="76744" stopIfTrue="1"/>
    <cfRule type="duplicateValues" dxfId="66" priority="76745" stopIfTrue="1"/>
  </conditionalFormatting>
  <conditionalFormatting sqref="D70">
    <cfRule type="duplicateValues" dxfId="65" priority="355" stopIfTrue="1"/>
  </conditionalFormatting>
  <conditionalFormatting sqref="D70">
    <cfRule type="duplicateValues" dxfId="64" priority="356" stopIfTrue="1"/>
    <cfRule type="duplicateValues" dxfId="63" priority="357" stopIfTrue="1"/>
  </conditionalFormatting>
  <conditionalFormatting sqref="D50">
    <cfRule type="duplicateValues" dxfId="62" priority="334" stopIfTrue="1"/>
  </conditionalFormatting>
  <conditionalFormatting sqref="D50">
    <cfRule type="duplicateValues" dxfId="61" priority="335" stopIfTrue="1"/>
    <cfRule type="duplicateValues" dxfId="60" priority="336" stopIfTrue="1"/>
  </conditionalFormatting>
  <conditionalFormatting sqref="D42:D43 D27 D30 D38 D33:D34">
    <cfRule type="duplicateValues" dxfId="59" priority="331" stopIfTrue="1"/>
  </conditionalFormatting>
  <conditionalFormatting sqref="D42:D43 D27 D30 D38 D33:D34">
    <cfRule type="duplicateValues" dxfId="58" priority="332" stopIfTrue="1"/>
    <cfRule type="duplicateValues" dxfId="57" priority="333" stopIfTrue="1"/>
  </conditionalFormatting>
  <conditionalFormatting sqref="D60:D61">
    <cfRule type="duplicateValues" dxfId="56" priority="76871" stopIfTrue="1"/>
  </conditionalFormatting>
  <conditionalFormatting sqref="D60:D61">
    <cfRule type="duplicateValues" dxfId="55" priority="76873" stopIfTrue="1"/>
    <cfRule type="duplicateValues" dxfId="54" priority="76874" stopIfTrue="1"/>
  </conditionalFormatting>
  <conditionalFormatting sqref="D62">
    <cfRule type="duplicateValues" dxfId="53" priority="256" stopIfTrue="1"/>
  </conditionalFormatting>
  <conditionalFormatting sqref="D62">
    <cfRule type="duplicateValues" dxfId="52" priority="257" stopIfTrue="1"/>
    <cfRule type="duplicateValues" dxfId="51" priority="258" stopIfTrue="1"/>
  </conditionalFormatting>
  <conditionalFormatting sqref="D69">
    <cfRule type="duplicateValues" dxfId="50" priority="253" stopIfTrue="1"/>
  </conditionalFormatting>
  <conditionalFormatting sqref="D69">
    <cfRule type="duplicateValues" dxfId="49" priority="254" stopIfTrue="1"/>
    <cfRule type="duplicateValues" dxfId="48" priority="255" stopIfTrue="1"/>
  </conditionalFormatting>
  <conditionalFormatting sqref="D39 D37 D41">
    <cfRule type="duplicateValues" dxfId="47" priority="76875" stopIfTrue="1"/>
  </conditionalFormatting>
  <conditionalFormatting sqref="D39 D37 D41">
    <cfRule type="duplicateValues" dxfId="46" priority="76877" stopIfTrue="1"/>
    <cfRule type="duplicateValues" dxfId="45" priority="76878" stopIfTrue="1"/>
  </conditionalFormatting>
  <conditionalFormatting sqref="D68">
    <cfRule type="duplicateValues" dxfId="44" priority="157" stopIfTrue="1"/>
  </conditionalFormatting>
  <conditionalFormatting sqref="D68">
    <cfRule type="duplicateValues" dxfId="43" priority="158" stopIfTrue="1"/>
    <cfRule type="duplicateValues" dxfId="42" priority="159" stopIfTrue="1"/>
  </conditionalFormatting>
  <conditionalFormatting sqref="D31">
    <cfRule type="duplicateValues" dxfId="41" priority="148" stopIfTrue="1"/>
  </conditionalFormatting>
  <conditionalFormatting sqref="D31">
    <cfRule type="duplicateValues" dxfId="40" priority="149" stopIfTrue="1"/>
    <cfRule type="duplicateValues" dxfId="39" priority="150" stopIfTrue="1"/>
  </conditionalFormatting>
  <conditionalFormatting sqref="D36">
    <cfRule type="duplicateValues" dxfId="38" priority="142" stopIfTrue="1"/>
  </conditionalFormatting>
  <conditionalFormatting sqref="D36">
    <cfRule type="duplicateValues" dxfId="37" priority="143" stopIfTrue="1"/>
    <cfRule type="duplicateValues" dxfId="36" priority="144" stopIfTrue="1"/>
  </conditionalFormatting>
  <conditionalFormatting sqref="D35">
    <cfRule type="duplicateValues" dxfId="35" priority="130" stopIfTrue="1"/>
  </conditionalFormatting>
  <conditionalFormatting sqref="D35">
    <cfRule type="duplicateValues" dxfId="34" priority="131" stopIfTrue="1"/>
    <cfRule type="duplicateValues" dxfId="33" priority="132" stopIfTrue="1"/>
  </conditionalFormatting>
  <conditionalFormatting sqref="D28:D29">
    <cfRule type="duplicateValues" dxfId="32" priority="88" stopIfTrue="1"/>
  </conditionalFormatting>
  <conditionalFormatting sqref="D28:D29">
    <cfRule type="duplicateValues" dxfId="31" priority="89" stopIfTrue="1"/>
    <cfRule type="duplicateValues" dxfId="30" priority="90" stopIfTrue="1"/>
  </conditionalFormatting>
  <conditionalFormatting sqref="D49">
    <cfRule type="duplicateValues" dxfId="29" priority="76" stopIfTrue="1"/>
  </conditionalFormatting>
  <conditionalFormatting sqref="D49">
    <cfRule type="duplicateValues" dxfId="28" priority="77" stopIfTrue="1"/>
    <cfRule type="duplicateValues" dxfId="27" priority="78" stopIfTrue="1"/>
  </conditionalFormatting>
  <conditionalFormatting sqref="D67">
    <cfRule type="duplicateValues" dxfId="26" priority="67" stopIfTrue="1"/>
  </conditionalFormatting>
  <conditionalFormatting sqref="D67">
    <cfRule type="duplicateValues" dxfId="25" priority="68" stopIfTrue="1"/>
    <cfRule type="duplicateValues" dxfId="24" priority="69" stopIfTrue="1"/>
  </conditionalFormatting>
  <conditionalFormatting sqref="D40">
    <cfRule type="duplicateValues" dxfId="23" priority="46" stopIfTrue="1"/>
  </conditionalFormatting>
  <conditionalFormatting sqref="D40">
    <cfRule type="duplicateValues" dxfId="22" priority="47" stopIfTrue="1"/>
    <cfRule type="duplicateValues" dxfId="21" priority="48" stopIfTrue="1"/>
  </conditionalFormatting>
  <conditionalFormatting sqref="D51:D56">
    <cfRule type="duplicateValues" dxfId="20" priority="37" stopIfTrue="1"/>
  </conditionalFormatting>
  <conditionalFormatting sqref="D51:D56">
    <cfRule type="duplicateValues" dxfId="19" priority="38" stopIfTrue="1"/>
    <cfRule type="duplicateValues" dxfId="18" priority="39" stopIfTrue="1"/>
  </conditionalFormatting>
  <conditionalFormatting sqref="D57:D58">
    <cfRule type="duplicateValues" dxfId="17" priority="77146" stopIfTrue="1"/>
  </conditionalFormatting>
  <conditionalFormatting sqref="D57:D58">
    <cfRule type="duplicateValues" dxfId="16" priority="77148" stopIfTrue="1"/>
    <cfRule type="duplicateValues" dxfId="15" priority="77149" stopIfTrue="1"/>
  </conditionalFormatting>
  <conditionalFormatting sqref="D25">
    <cfRule type="duplicateValues" dxfId="14" priority="31" stopIfTrue="1"/>
  </conditionalFormatting>
  <conditionalFormatting sqref="D25">
    <cfRule type="duplicateValues" dxfId="13" priority="32" stopIfTrue="1"/>
    <cfRule type="duplicateValues" dxfId="12" priority="33" stopIfTrue="1"/>
  </conditionalFormatting>
  <conditionalFormatting sqref="D32:E32 D44:E48">
    <cfRule type="duplicateValues" dxfId="11" priority="22" stopIfTrue="1"/>
  </conditionalFormatting>
  <conditionalFormatting sqref="D32:E32 D44:E48">
    <cfRule type="duplicateValues" dxfId="10" priority="23" stopIfTrue="1"/>
    <cfRule type="duplicateValues" dxfId="9" priority="24" stopIfTrue="1"/>
  </conditionalFormatting>
  <conditionalFormatting sqref="D66">
    <cfRule type="duplicateValues" dxfId="8" priority="13" stopIfTrue="1"/>
  </conditionalFormatting>
  <conditionalFormatting sqref="D66">
    <cfRule type="duplicateValues" dxfId="7" priority="14" stopIfTrue="1"/>
    <cfRule type="duplicateValues" dxfId="6" priority="15" stopIfTrue="1"/>
  </conditionalFormatting>
  <conditionalFormatting sqref="D26">
    <cfRule type="duplicateValues" dxfId="5" priority="77228" stopIfTrue="1"/>
  </conditionalFormatting>
  <conditionalFormatting sqref="D26">
    <cfRule type="duplicateValues" dxfId="4" priority="77231" stopIfTrue="1"/>
    <cfRule type="duplicateValues" dxfId="3" priority="77232" stopIfTrue="1"/>
  </conditionalFormatting>
  <conditionalFormatting sqref="D65">
    <cfRule type="duplicateValues" dxfId="2" priority="7" stopIfTrue="1"/>
  </conditionalFormatting>
  <conditionalFormatting sqref="D65">
    <cfRule type="duplicateValues" dxfId="1" priority="8" stopIfTrue="1"/>
    <cfRule type="duplicateValues" dxfId="0" priority="9" stopIfTrue="1"/>
  </conditionalFormatting>
  <printOptions horizontalCentered="1"/>
  <pageMargins left="0" right="0" top="0" bottom="0" header="0" footer="0"/>
  <pageSetup paperSize="8" scale="7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D60"/>
  <sheetViews>
    <sheetView zoomScale="120" zoomScaleNormal="120"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0" style="15" customWidth="1"/>
    <col min="9" max="10" width="5.85546875" style="15" customWidth="1"/>
    <col min="11" max="11" width="12.140625" style="15" customWidth="1"/>
    <col min="12" max="12" width="11.28515625" style="15" customWidth="1"/>
    <col min="13" max="13" width="6.57031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285156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7.28515625" style="15" customWidth="1"/>
    <col min="37" max="37" width="3.42578125" style="15" customWidth="1"/>
    <col min="38" max="38" width="4.140625" style="15" customWidth="1"/>
    <col min="39" max="16384" width="9.140625" style="15"/>
  </cols>
  <sheetData>
    <row r="1" spans="1:39" ht="6" customHeight="1" thickBot="1"/>
    <row r="2" spans="1:39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39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195</v>
      </c>
      <c r="AC3" s="62"/>
      <c r="AD3" s="63"/>
      <c r="AE3" s="64"/>
      <c r="AF3" s="64"/>
      <c r="AG3" s="64"/>
      <c r="AH3" s="64"/>
      <c r="AI3" s="65"/>
      <c r="AJ3" s="66"/>
    </row>
    <row r="4" spans="1:39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39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39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>AD6+AE5</f>
        <v>0</v>
      </c>
      <c r="AF6" s="109">
        <f>(7+(AE6/60))</f>
        <v>7</v>
      </c>
      <c r="AG6" s="110">
        <f>FLOOR(AF6,1)</f>
        <v>7</v>
      </c>
      <c r="AH6" s="111">
        <f>(AG6+((AF6-AG6)*60*0.01))</f>
        <v>7</v>
      </c>
      <c r="AI6" s="112"/>
      <c r="AJ6" s="113"/>
    </row>
    <row r="7" spans="1:39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>T7/AK7+AL7</f>
        <v>30</v>
      </c>
      <c r="AE7" s="107">
        <f>AD7+AE6</f>
        <v>30</v>
      </c>
      <c r="AF7" s="121">
        <f>(8+(AE7/60))</f>
        <v>8.5</v>
      </c>
      <c r="AG7" s="122">
        <f>FLOOR(AF7,1)</f>
        <v>8</v>
      </c>
      <c r="AH7" s="121">
        <f>(AG7+((AF7-AG7)*60*0.01))</f>
        <v>8.3000000000000007</v>
      </c>
      <c r="AI7" s="121"/>
      <c r="AJ7" s="123"/>
      <c r="AK7" s="124">
        <v>50</v>
      </c>
      <c r="AL7" s="124">
        <v>30</v>
      </c>
    </row>
    <row r="8" spans="1:39" s="24" customFormat="1" ht="12.95" customHeight="1">
      <c r="A8" s="31" t="s">
        <v>69</v>
      </c>
      <c r="B8" s="27">
        <v>42809</v>
      </c>
      <c r="C8" s="28" t="s">
        <v>644</v>
      </c>
      <c r="D8" s="28"/>
      <c r="E8" s="28"/>
      <c r="F8" s="28"/>
      <c r="G8" s="29" t="s">
        <v>63</v>
      </c>
      <c r="H8" s="29" t="s">
        <v>645</v>
      </c>
      <c r="I8" s="32">
        <v>630</v>
      </c>
      <c r="J8" s="27">
        <v>42819</v>
      </c>
      <c r="K8" s="29" t="s">
        <v>646</v>
      </c>
      <c r="L8" s="29" t="s">
        <v>64</v>
      </c>
      <c r="M8" s="29" t="s">
        <v>64</v>
      </c>
      <c r="N8" s="29" t="s">
        <v>647</v>
      </c>
      <c r="O8" s="29"/>
      <c r="P8" s="25"/>
      <c r="Q8" s="30"/>
      <c r="R8" s="30"/>
      <c r="S8" s="27">
        <v>42814</v>
      </c>
      <c r="T8" s="32">
        <v>640</v>
      </c>
      <c r="U8" s="32"/>
      <c r="V8" s="32"/>
      <c r="W8" s="32"/>
      <c r="X8" s="32"/>
      <c r="Y8" s="32"/>
      <c r="Z8" s="28" t="s">
        <v>11</v>
      </c>
      <c r="AA8" s="29" t="s">
        <v>285</v>
      </c>
      <c r="AB8" s="33">
        <v>357</v>
      </c>
      <c r="AC8" s="33">
        <v>1627</v>
      </c>
      <c r="AD8" s="107">
        <f t="shared" ref="AD8:AD53" si="0">T8/AK8+AL8</f>
        <v>27.8</v>
      </c>
      <c r="AE8" s="107">
        <f t="shared" ref="AE8:AE53" si="1">AD8+AE7</f>
        <v>57.8</v>
      </c>
      <c r="AF8" s="121">
        <f t="shared" ref="AF8:AF53" si="2">(8+(AE8/60))</f>
        <v>8.9633333333333329</v>
      </c>
      <c r="AG8" s="122">
        <f t="shared" ref="AG8:AG53" si="3">FLOOR(AF8,1)</f>
        <v>8</v>
      </c>
      <c r="AH8" s="121">
        <f t="shared" ref="AH8:AH53" si="4">(AG8+((AF8-AG8)*60*0.01))</f>
        <v>8.5779999999999994</v>
      </c>
      <c r="AI8" s="25"/>
      <c r="AJ8" s="13" t="s">
        <v>394</v>
      </c>
      <c r="AK8" s="25">
        <v>50</v>
      </c>
      <c r="AL8" s="25">
        <v>15</v>
      </c>
    </row>
    <row r="9" spans="1:39" s="24" customFormat="1" ht="12.95" customHeight="1">
      <c r="A9" s="196" t="s">
        <v>69</v>
      </c>
      <c r="B9" s="190">
        <v>42811</v>
      </c>
      <c r="C9" s="191" t="s">
        <v>721</v>
      </c>
      <c r="D9" s="191"/>
      <c r="E9" s="191"/>
      <c r="F9" s="191"/>
      <c r="G9" s="192" t="s">
        <v>63</v>
      </c>
      <c r="H9" s="192" t="s">
        <v>722</v>
      </c>
      <c r="I9" s="193">
        <v>600</v>
      </c>
      <c r="J9" s="190">
        <v>42819</v>
      </c>
      <c r="K9" s="192" t="s">
        <v>414</v>
      </c>
      <c r="L9" s="192" t="s">
        <v>221</v>
      </c>
      <c r="M9" s="192" t="s">
        <v>64</v>
      </c>
      <c r="N9" s="192" t="s">
        <v>723</v>
      </c>
      <c r="O9" s="192"/>
      <c r="P9" s="25"/>
      <c r="Q9" s="194"/>
      <c r="R9" s="194"/>
      <c r="S9" s="190">
        <v>42815</v>
      </c>
      <c r="T9" s="193">
        <v>610</v>
      </c>
      <c r="U9" s="193"/>
      <c r="V9" s="193"/>
      <c r="W9" s="193"/>
      <c r="X9" s="193"/>
      <c r="Y9" s="193"/>
      <c r="Z9" s="191" t="s">
        <v>11</v>
      </c>
      <c r="AA9" s="192" t="s">
        <v>285</v>
      </c>
      <c r="AB9" s="195">
        <v>829</v>
      </c>
      <c r="AC9" s="195">
        <v>1687</v>
      </c>
      <c r="AD9" s="107">
        <f t="shared" si="0"/>
        <v>27.2</v>
      </c>
      <c r="AE9" s="107">
        <f t="shared" si="1"/>
        <v>85</v>
      </c>
      <c r="AF9" s="121">
        <f t="shared" si="2"/>
        <v>9.4166666666666661</v>
      </c>
      <c r="AG9" s="122">
        <f t="shared" si="3"/>
        <v>9</v>
      </c>
      <c r="AH9" s="121">
        <f t="shared" si="4"/>
        <v>9.25</v>
      </c>
      <c r="AI9" s="25"/>
      <c r="AJ9" s="25" t="s">
        <v>394</v>
      </c>
      <c r="AK9" s="25">
        <v>50</v>
      </c>
      <c r="AL9" s="25">
        <v>15</v>
      </c>
    </row>
    <row r="10" spans="1:39" s="24" customFormat="1" ht="12.95" customHeight="1">
      <c r="A10" s="196" t="s">
        <v>69</v>
      </c>
      <c r="B10" s="190">
        <v>42811</v>
      </c>
      <c r="C10" s="191" t="s">
        <v>724</v>
      </c>
      <c r="D10" s="191"/>
      <c r="E10" s="191"/>
      <c r="F10" s="191"/>
      <c r="G10" s="192" t="s">
        <v>63</v>
      </c>
      <c r="H10" s="192" t="s">
        <v>725</v>
      </c>
      <c r="I10" s="193">
        <v>200</v>
      </c>
      <c r="J10" s="190">
        <v>42819</v>
      </c>
      <c r="K10" s="192" t="s">
        <v>414</v>
      </c>
      <c r="L10" s="192" t="s">
        <v>221</v>
      </c>
      <c r="M10" s="192" t="s">
        <v>64</v>
      </c>
      <c r="N10" s="192" t="s">
        <v>726</v>
      </c>
      <c r="O10" s="192"/>
      <c r="P10" s="25"/>
      <c r="Q10" s="194"/>
      <c r="R10" s="194"/>
      <c r="S10" s="190">
        <v>42815</v>
      </c>
      <c r="T10" s="193">
        <v>210</v>
      </c>
      <c r="U10" s="193"/>
      <c r="V10" s="193"/>
      <c r="W10" s="193"/>
      <c r="X10" s="193"/>
      <c r="Y10" s="193"/>
      <c r="Z10" s="191" t="s">
        <v>11</v>
      </c>
      <c r="AA10" s="192" t="s">
        <v>285</v>
      </c>
      <c r="AB10" s="195">
        <v>829</v>
      </c>
      <c r="AC10" s="195">
        <v>1687</v>
      </c>
      <c r="AD10" s="107">
        <f t="shared" si="0"/>
        <v>19.2</v>
      </c>
      <c r="AE10" s="107">
        <f t="shared" si="1"/>
        <v>104.2</v>
      </c>
      <c r="AF10" s="121">
        <f t="shared" si="2"/>
        <v>9.7366666666666664</v>
      </c>
      <c r="AG10" s="122">
        <f t="shared" si="3"/>
        <v>9</v>
      </c>
      <c r="AH10" s="121">
        <f t="shared" si="4"/>
        <v>9.4420000000000002</v>
      </c>
      <c r="AI10" s="25"/>
      <c r="AJ10" s="25" t="s">
        <v>394</v>
      </c>
      <c r="AK10" s="25">
        <v>50</v>
      </c>
      <c r="AL10" s="25">
        <v>15</v>
      </c>
    </row>
    <row r="11" spans="1:39" s="24" customFormat="1" ht="12.95" customHeight="1">
      <c r="A11" s="196" t="s">
        <v>69</v>
      </c>
      <c r="B11" s="190">
        <v>42811</v>
      </c>
      <c r="C11" s="191" t="s">
        <v>700</v>
      </c>
      <c r="D11" s="191"/>
      <c r="E11" s="191"/>
      <c r="F11" s="191"/>
      <c r="G11" s="192" t="s">
        <v>63</v>
      </c>
      <c r="H11" s="192" t="s">
        <v>622</v>
      </c>
      <c r="I11" s="193">
        <v>500</v>
      </c>
      <c r="J11" s="190">
        <v>42819</v>
      </c>
      <c r="K11" s="192" t="s">
        <v>10</v>
      </c>
      <c r="L11" s="192" t="s">
        <v>64</v>
      </c>
      <c r="M11" s="192" t="s">
        <v>64</v>
      </c>
      <c r="N11" s="192" t="s">
        <v>623</v>
      </c>
      <c r="O11" s="192"/>
      <c r="P11" s="25"/>
      <c r="Q11" s="194"/>
      <c r="R11" s="194"/>
      <c r="S11" s="190">
        <v>42816</v>
      </c>
      <c r="T11" s="193">
        <v>1020</v>
      </c>
      <c r="U11" s="193"/>
      <c r="V11" s="193"/>
      <c r="W11" s="193"/>
      <c r="X11" s="193"/>
      <c r="Y11" s="193"/>
      <c r="Z11" s="191" t="s">
        <v>11</v>
      </c>
      <c r="AA11" s="192" t="s">
        <v>81</v>
      </c>
      <c r="AB11" s="195">
        <v>311</v>
      </c>
      <c r="AC11" s="195">
        <v>1370</v>
      </c>
      <c r="AD11" s="107">
        <f t="shared" si="0"/>
        <v>35.4</v>
      </c>
      <c r="AE11" s="107">
        <f t="shared" si="1"/>
        <v>139.6</v>
      </c>
      <c r="AF11" s="121">
        <f t="shared" si="2"/>
        <v>10.326666666666666</v>
      </c>
      <c r="AG11" s="122">
        <f t="shared" si="3"/>
        <v>10</v>
      </c>
      <c r="AH11" s="121">
        <f t="shared" si="4"/>
        <v>10.196</v>
      </c>
      <c r="AI11" s="25"/>
      <c r="AJ11" s="25" t="s">
        <v>65</v>
      </c>
      <c r="AK11" s="25">
        <v>50</v>
      </c>
      <c r="AL11" s="25">
        <v>15</v>
      </c>
    </row>
    <row r="12" spans="1:39" s="24" customFormat="1" ht="12.95" customHeight="1">
      <c r="A12" s="196" t="s">
        <v>69</v>
      </c>
      <c r="B12" s="190">
        <v>42811</v>
      </c>
      <c r="C12" s="191" t="s">
        <v>702</v>
      </c>
      <c r="D12" s="191"/>
      <c r="E12" s="191"/>
      <c r="F12" s="191"/>
      <c r="G12" s="192" t="s">
        <v>63</v>
      </c>
      <c r="H12" s="192" t="s">
        <v>703</v>
      </c>
      <c r="I12" s="193">
        <v>200</v>
      </c>
      <c r="J12" s="190">
        <v>42819</v>
      </c>
      <c r="K12" s="192" t="s">
        <v>94</v>
      </c>
      <c r="L12" s="192" t="s">
        <v>64</v>
      </c>
      <c r="M12" s="192" t="s">
        <v>64</v>
      </c>
      <c r="N12" s="192" t="s">
        <v>629</v>
      </c>
      <c r="O12" s="192"/>
      <c r="P12" s="25"/>
      <c r="Q12" s="194"/>
      <c r="R12" s="194"/>
      <c r="S12" s="190">
        <v>42816</v>
      </c>
      <c r="T12" s="193">
        <v>420</v>
      </c>
      <c r="U12" s="193"/>
      <c r="V12" s="193"/>
      <c r="W12" s="193"/>
      <c r="X12" s="193"/>
      <c r="Y12" s="193"/>
      <c r="Z12" s="191" t="s">
        <v>11</v>
      </c>
      <c r="AA12" s="192" t="s">
        <v>81</v>
      </c>
      <c r="AB12" s="195">
        <v>329</v>
      </c>
      <c r="AC12" s="195">
        <v>1419</v>
      </c>
      <c r="AD12" s="107">
        <f t="shared" si="0"/>
        <v>23.4</v>
      </c>
      <c r="AE12" s="107">
        <f t="shared" si="1"/>
        <v>163</v>
      </c>
      <c r="AF12" s="121">
        <f t="shared" si="2"/>
        <v>10.716666666666667</v>
      </c>
      <c r="AG12" s="122">
        <f t="shared" si="3"/>
        <v>10</v>
      </c>
      <c r="AH12" s="121">
        <f t="shared" si="4"/>
        <v>10.43</v>
      </c>
      <c r="AI12" s="25"/>
      <c r="AJ12" s="25" t="s">
        <v>65</v>
      </c>
      <c r="AK12" s="25">
        <v>50</v>
      </c>
      <c r="AL12" s="25">
        <v>15</v>
      </c>
    </row>
    <row r="13" spans="1:39" s="24" customFormat="1" ht="12.95" customHeight="1">
      <c r="A13" s="196" t="s">
        <v>69</v>
      </c>
      <c r="B13" s="190">
        <v>42811</v>
      </c>
      <c r="C13" s="191" t="s">
        <v>701</v>
      </c>
      <c r="D13" s="191"/>
      <c r="E13" s="191"/>
      <c r="F13" s="191"/>
      <c r="G13" s="192" t="s">
        <v>63</v>
      </c>
      <c r="H13" s="192" t="s">
        <v>631</v>
      </c>
      <c r="I13" s="193">
        <v>500</v>
      </c>
      <c r="J13" s="190">
        <v>42819</v>
      </c>
      <c r="K13" s="192" t="s">
        <v>10</v>
      </c>
      <c r="L13" s="192" t="s">
        <v>64</v>
      </c>
      <c r="M13" s="192" t="s">
        <v>64</v>
      </c>
      <c r="N13" s="192" t="s">
        <v>632</v>
      </c>
      <c r="O13" s="192"/>
      <c r="P13" s="25"/>
      <c r="Q13" s="194"/>
      <c r="R13" s="194"/>
      <c r="S13" s="190">
        <v>42816</v>
      </c>
      <c r="T13" s="193">
        <v>510</v>
      </c>
      <c r="U13" s="193"/>
      <c r="V13" s="193"/>
      <c r="W13" s="193"/>
      <c r="X13" s="193"/>
      <c r="Y13" s="193"/>
      <c r="Z13" s="191" t="s">
        <v>11</v>
      </c>
      <c r="AA13" s="192" t="s">
        <v>81</v>
      </c>
      <c r="AB13" s="195">
        <v>311</v>
      </c>
      <c r="AC13" s="195">
        <v>1487</v>
      </c>
      <c r="AD13" s="107">
        <f t="shared" si="0"/>
        <v>25.2</v>
      </c>
      <c r="AE13" s="107">
        <f t="shared" si="1"/>
        <v>188.2</v>
      </c>
      <c r="AF13" s="121">
        <f t="shared" si="2"/>
        <v>11.136666666666667</v>
      </c>
      <c r="AG13" s="122">
        <f t="shared" si="3"/>
        <v>11</v>
      </c>
      <c r="AH13" s="121">
        <f t="shared" si="4"/>
        <v>11.082000000000001</v>
      </c>
      <c r="AI13" s="25"/>
      <c r="AJ13" s="25" t="s">
        <v>2</v>
      </c>
      <c r="AK13" s="25">
        <v>50</v>
      </c>
      <c r="AL13" s="25">
        <v>15</v>
      </c>
      <c r="AM13" s="24">
        <v>1</v>
      </c>
    </row>
    <row r="14" spans="1:39" s="24" customFormat="1" ht="12.95" customHeight="1">
      <c r="A14" s="168"/>
      <c r="B14" s="169"/>
      <c r="C14" s="170"/>
      <c r="D14" s="171"/>
      <c r="E14" s="172"/>
      <c r="F14" s="172"/>
      <c r="G14" s="173"/>
      <c r="H14" s="173"/>
      <c r="I14" s="174"/>
      <c r="J14" s="169"/>
      <c r="K14" s="173" t="s">
        <v>210</v>
      </c>
      <c r="L14" s="173"/>
      <c r="M14" s="173"/>
      <c r="N14" s="170"/>
      <c r="O14" s="173"/>
      <c r="P14" s="159"/>
      <c r="Q14" s="175"/>
      <c r="R14" s="175"/>
      <c r="S14" s="169"/>
      <c r="T14" s="174"/>
      <c r="U14" s="174"/>
      <c r="V14" s="168"/>
      <c r="W14" s="176"/>
      <c r="X14" s="176"/>
      <c r="Y14" s="176"/>
      <c r="Z14" s="170"/>
      <c r="AA14" s="173"/>
      <c r="AB14" s="177"/>
      <c r="AC14" s="177"/>
      <c r="AD14" s="107">
        <f t="shared" si="0"/>
        <v>120</v>
      </c>
      <c r="AE14" s="107">
        <f t="shared" si="1"/>
        <v>308.2</v>
      </c>
      <c r="AF14" s="121">
        <f t="shared" si="2"/>
        <v>13.136666666666667</v>
      </c>
      <c r="AG14" s="122">
        <f t="shared" si="3"/>
        <v>13</v>
      </c>
      <c r="AH14" s="121">
        <f t="shared" si="4"/>
        <v>13.082000000000001</v>
      </c>
      <c r="AI14" s="159"/>
      <c r="AJ14" s="159"/>
      <c r="AK14" s="124">
        <v>50</v>
      </c>
      <c r="AL14" s="124">
        <v>120</v>
      </c>
    </row>
    <row r="15" spans="1:39" s="24" customFormat="1" ht="12.95" customHeight="1">
      <c r="A15" s="196" t="s">
        <v>69</v>
      </c>
      <c r="B15" s="190">
        <v>42811</v>
      </c>
      <c r="C15" s="191" t="s">
        <v>704</v>
      </c>
      <c r="D15" s="191"/>
      <c r="E15" s="191"/>
      <c r="F15" s="191"/>
      <c r="G15" s="192" t="s">
        <v>63</v>
      </c>
      <c r="H15" s="192" t="s">
        <v>625</v>
      </c>
      <c r="I15" s="193">
        <v>200</v>
      </c>
      <c r="J15" s="190">
        <v>42819</v>
      </c>
      <c r="K15" s="192" t="s">
        <v>10</v>
      </c>
      <c r="L15" s="192" t="s">
        <v>64</v>
      </c>
      <c r="M15" s="192" t="s">
        <v>64</v>
      </c>
      <c r="N15" s="192" t="s">
        <v>626</v>
      </c>
      <c r="O15" s="192"/>
      <c r="P15" s="25"/>
      <c r="Q15" s="194"/>
      <c r="R15" s="194"/>
      <c r="S15" s="190">
        <v>42816</v>
      </c>
      <c r="T15" s="193">
        <v>210</v>
      </c>
      <c r="U15" s="193"/>
      <c r="V15" s="193"/>
      <c r="W15" s="193"/>
      <c r="X15" s="193"/>
      <c r="Y15" s="193"/>
      <c r="Z15" s="191" t="s">
        <v>11</v>
      </c>
      <c r="AA15" s="192" t="s">
        <v>81</v>
      </c>
      <c r="AB15" s="195">
        <v>329</v>
      </c>
      <c r="AC15" s="195">
        <v>1587</v>
      </c>
      <c r="AD15" s="107">
        <f t="shared" si="0"/>
        <v>19.2</v>
      </c>
      <c r="AE15" s="107">
        <f t="shared" si="1"/>
        <v>327.39999999999998</v>
      </c>
      <c r="AF15" s="121">
        <f t="shared" si="2"/>
        <v>13.456666666666667</v>
      </c>
      <c r="AG15" s="122">
        <f t="shared" si="3"/>
        <v>13</v>
      </c>
      <c r="AH15" s="121">
        <f t="shared" si="4"/>
        <v>13.274000000000001</v>
      </c>
      <c r="AI15" s="25"/>
      <c r="AJ15" s="25" t="s">
        <v>2</v>
      </c>
      <c r="AK15" s="25">
        <v>50</v>
      </c>
      <c r="AL15" s="25">
        <v>15</v>
      </c>
      <c r="AM15" s="24">
        <v>1</v>
      </c>
    </row>
    <row r="16" spans="1:39" s="24" customFormat="1" ht="12.95" customHeight="1">
      <c r="A16" s="196" t="s">
        <v>70</v>
      </c>
      <c r="B16" s="190">
        <v>42812</v>
      </c>
      <c r="C16" s="191" t="s">
        <v>782</v>
      </c>
      <c r="D16" s="191"/>
      <c r="E16" s="191"/>
      <c r="F16" s="191"/>
      <c r="G16" s="192" t="s">
        <v>63</v>
      </c>
      <c r="H16" s="192" t="s">
        <v>783</v>
      </c>
      <c r="I16" s="193">
        <v>5</v>
      </c>
      <c r="J16" s="190">
        <v>42818</v>
      </c>
      <c r="K16" s="192" t="s">
        <v>100</v>
      </c>
      <c r="L16" s="192" t="s">
        <v>64</v>
      </c>
      <c r="M16" s="192" t="s">
        <v>64</v>
      </c>
      <c r="N16" s="192" t="s">
        <v>784</v>
      </c>
      <c r="O16" s="192"/>
      <c r="P16" s="25"/>
      <c r="Q16" s="194"/>
      <c r="R16" s="194"/>
      <c r="S16" s="190">
        <v>42816</v>
      </c>
      <c r="T16" s="193">
        <v>10</v>
      </c>
      <c r="U16" s="193"/>
      <c r="V16" s="193"/>
      <c r="W16" s="193"/>
      <c r="X16" s="193"/>
      <c r="Y16" s="193"/>
      <c r="Z16" s="191" t="s">
        <v>11</v>
      </c>
      <c r="AA16" s="192" t="s">
        <v>81</v>
      </c>
      <c r="AB16" s="195">
        <v>595</v>
      </c>
      <c r="AC16" s="195">
        <v>1781</v>
      </c>
      <c r="AD16" s="107">
        <f t="shared" si="0"/>
        <v>15.2</v>
      </c>
      <c r="AE16" s="107">
        <f t="shared" si="1"/>
        <v>342.59999999999997</v>
      </c>
      <c r="AF16" s="121">
        <f t="shared" si="2"/>
        <v>13.709999999999999</v>
      </c>
      <c r="AG16" s="122">
        <f t="shared" si="3"/>
        <v>13</v>
      </c>
      <c r="AH16" s="121">
        <f t="shared" si="4"/>
        <v>13.426</v>
      </c>
      <c r="AI16" s="25"/>
      <c r="AJ16" s="25" t="s">
        <v>2</v>
      </c>
      <c r="AK16" s="25">
        <v>50</v>
      </c>
      <c r="AL16" s="25">
        <v>15</v>
      </c>
      <c r="AM16" s="201">
        <v>8</v>
      </c>
    </row>
    <row r="17" spans="1:40" s="24" customFormat="1" ht="12.95" customHeight="1">
      <c r="A17" s="196" t="s">
        <v>70</v>
      </c>
      <c r="B17" s="190">
        <v>42812</v>
      </c>
      <c r="C17" s="191" t="s">
        <v>785</v>
      </c>
      <c r="D17" s="191"/>
      <c r="E17" s="191"/>
      <c r="F17" s="191"/>
      <c r="G17" s="192" t="s">
        <v>63</v>
      </c>
      <c r="H17" s="192" t="s">
        <v>395</v>
      </c>
      <c r="I17" s="193">
        <v>5</v>
      </c>
      <c r="J17" s="190">
        <v>42818</v>
      </c>
      <c r="K17" s="192" t="s">
        <v>94</v>
      </c>
      <c r="L17" s="192" t="s">
        <v>64</v>
      </c>
      <c r="M17" s="192" t="s">
        <v>64</v>
      </c>
      <c r="N17" s="192" t="s">
        <v>396</v>
      </c>
      <c r="O17" s="192"/>
      <c r="P17" s="25"/>
      <c r="Q17" s="194"/>
      <c r="R17" s="194"/>
      <c r="S17" s="190">
        <v>42816</v>
      </c>
      <c r="T17" s="193">
        <v>10</v>
      </c>
      <c r="U17" s="193"/>
      <c r="V17" s="193"/>
      <c r="W17" s="193"/>
      <c r="X17" s="193"/>
      <c r="Y17" s="193"/>
      <c r="Z17" s="191" t="s">
        <v>12</v>
      </c>
      <c r="AA17" s="192" t="s">
        <v>397</v>
      </c>
      <c r="AB17" s="195">
        <v>476</v>
      </c>
      <c r="AC17" s="195">
        <v>1909</v>
      </c>
      <c r="AD17" s="107">
        <f t="shared" si="0"/>
        <v>15.2</v>
      </c>
      <c r="AE17" s="107">
        <f t="shared" si="1"/>
        <v>357.79999999999995</v>
      </c>
      <c r="AF17" s="121">
        <f t="shared" si="2"/>
        <v>13.963333333333333</v>
      </c>
      <c r="AG17" s="122">
        <f t="shared" si="3"/>
        <v>13</v>
      </c>
      <c r="AH17" s="121">
        <f t="shared" si="4"/>
        <v>13.577999999999999</v>
      </c>
      <c r="AI17" s="25"/>
      <c r="AJ17" s="25" t="s">
        <v>2</v>
      </c>
      <c r="AK17" s="25">
        <v>50</v>
      </c>
      <c r="AL17" s="25">
        <v>15</v>
      </c>
      <c r="AM17" s="201">
        <v>9</v>
      </c>
    </row>
    <row r="18" spans="1:40" s="24" customFormat="1" ht="12.95" customHeight="1">
      <c r="A18" s="196" t="s">
        <v>70</v>
      </c>
      <c r="B18" s="190">
        <v>42812</v>
      </c>
      <c r="C18" s="191" t="s">
        <v>786</v>
      </c>
      <c r="D18" s="191"/>
      <c r="E18" s="191"/>
      <c r="F18" s="191"/>
      <c r="G18" s="192" t="s">
        <v>63</v>
      </c>
      <c r="H18" s="192" t="s">
        <v>398</v>
      </c>
      <c r="I18" s="193">
        <v>5</v>
      </c>
      <c r="J18" s="190">
        <v>42818</v>
      </c>
      <c r="K18" s="192" t="s">
        <v>94</v>
      </c>
      <c r="L18" s="192" t="s">
        <v>64</v>
      </c>
      <c r="M18" s="192" t="s">
        <v>64</v>
      </c>
      <c r="N18" s="192" t="s">
        <v>399</v>
      </c>
      <c r="O18" s="192"/>
      <c r="P18" s="25"/>
      <c r="Q18" s="194"/>
      <c r="R18" s="194"/>
      <c r="S18" s="190">
        <v>42816</v>
      </c>
      <c r="T18" s="193">
        <v>10</v>
      </c>
      <c r="U18" s="193"/>
      <c r="V18" s="193"/>
      <c r="W18" s="193"/>
      <c r="X18" s="193"/>
      <c r="Y18" s="193"/>
      <c r="Z18" s="191" t="s">
        <v>12</v>
      </c>
      <c r="AA18" s="192" t="s">
        <v>397</v>
      </c>
      <c r="AB18" s="195">
        <v>608</v>
      </c>
      <c r="AC18" s="195">
        <v>2313</v>
      </c>
      <c r="AD18" s="107">
        <f t="shared" si="0"/>
        <v>15.2</v>
      </c>
      <c r="AE18" s="107">
        <f t="shared" si="1"/>
        <v>372.99999999999994</v>
      </c>
      <c r="AF18" s="121">
        <f t="shared" si="2"/>
        <v>14.216666666666665</v>
      </c>
      <c r="AG18" s="122">
        <f t="shared" si="3"/>
        <v>14</v>
      </c>
      <c r="AH18" s="121">
        <f t="shared" si="4"/>
        <v>14.129999999999999</v>
      </c>
      <c r="AI18" s="25"/>
      <c r="AJ18" s="25" t="s">
        <v>2</v>
      </c>
      <c r="AK18" s="25">
        <v>50</v>
      </c>
      <c r="AL18" s="25">
        <v>15</v>
      </c>
      <c r="AM18" s="201">
        <v>10</v>
      </c>
    </row>
    <row r="19" spans="1:40" s="24" customFormat="1" ht="12.95" customHeight="1">
      <c r="A19" s="196" t="s">
        <v>69</v>
      </c>
      <c r="B19" s="190">
        <v>42815</v>
      </c>
      <c r="C19" s="191" t="s">
        <v>893</v>
      </c>
      <c r="D19" s="191"/>
      <c r="E19" s="191"/>
      <c r="F19" s="191"/>
      <c r="G19" s="192" t="s">
        <v>76</v>
      </c>
      <c r="H19" s="192" t="s">
        <v>343</v>
      </c>
      <c r="I19" s="193">
        <v>300</v>
      </c>
      <c r="J19" s="190">
        <v>42821</v>
      </c>
      <c r="K19" s="192" t="s">
        <v>10</v>
      </c>
      <c r="L19" s="192" t="s">
        <v>64</v>
      </c>
      <c r="M19" s="192" t="s">
        <v>64</v>
      </c>
      <c r="N19" s="192" t="s">
        <v>342</v>
      </c>
      <c r="O19" s="192"/>
      <c r="P19" s="25"/>
      <c r="Q19" s="194"/>
      <c r="R19" s="194"/>
      <c r="S19" s="190">
        <v>42817</v>
      </c>
      <c r="T19" s="193">
        <v>155</v>
      </c>
      <c r="U19" s="193"/>
      <c r="V19" s="193"/>
      <c r="W19" s="193"/>
      <c r="X19" s="193"/>
      <c r="Y19" s="193"/>
      <c r="Z19" s="191" t="s">
        <v>12</v>
      </c>
      <c r="AA19" s="192" t="s">
        <v>165</v>
      </c>
      <c r="AB19" s="195">
        <v>438</v>
      </c>
      <c r="AC19" s="195">
        <v>1646</v>
      </c>
      <c r="AD19" s="107">
        <f t="shared" si="0"/>
        <v>19.428571428571431</v>
      </c>
      <c r="AE19" s="107">
        <f t="shared" si="1"/>
        <v>392.42857142857139</v>
      </c>
      <c r="AF19" s="121">
        <f t="shared" si="2"/>
        <v>14.540476190476189</v>
      </c>
      <c r="AG19" s="122">
        <f t="shared" si="3"/>
        <v>14</v>
      </c>
      <c r="AH19" s="121">
        <f t="shared" si="4"/>
        <v>14.324285714285713</v>
      </c>
      <c r="AI19" s="25"/>
      <c r="AJ19" s="25" t="s">
        <v>344</v>
      </c>
      <c r="AK19" s="25">
        <v>35</v>
      </c>
      <c r="AL19" s="25">
        <v>15</v>
      </c>
      <c r="AM19" s="24">
        <v>1</v>
      </c>
      <c r="AN19" s="24" t="s">
        <v>520</v>
      </c>
    </row>
    <row r="20" spans="1:40" s="24" customFormat="1" ht="12.95" customHeight="1">
      <c r="A20" s="196" t="s">
        <v>69</v>
      </c>
      <c r="B20" s="190">
        <v>42814</v>
      </c>
      <c r="C20" s="191" t="s">
        <v>827</v>
      </c>
      <c r="D20" s="191"/>
      <c r="E20" s="191"/>
      <c r="F20" s="191"/>
      <c r="G20" s="192" t="s">
        <v>828</v>
      </c>
      <c r="H20" s="192" t="s">
        <v>829</v>
      </c>
      <c r="I20" s="193">
        <v>300</v>
      </c>
      <c r="J20" s="190">
        <v>42821</v>
      </c>
      <c r="K20" s="192" t="s">
        <v>830</v>
      </c>
      <c r="L20" s="192" t="s">
        <v>64</v>
      </c>
      <c r="M20" s="192" t="s">
        <v>64</v>
      </c>
      <c r="N20" s="192" t="s">
        <v>831</v>
      </c>
      <c r="O20" s="192"/>
      <c r="P20" s="25"/>
      <c r="Q20" s="194"/>
      <c r="R20" s="194"/>
      <c r="S20" s="190">
        <v>42817</v>
      </c>
      <c r="T20" s="193">
        <v>310</v>
      </c>
      <c r="U20" s="193"/>
      <c r="V20" s="193"/>
      <c r="W20" s="193"/>
      <c r="X20" s="193"/>
      <c r="Y20" s="193"/>
      <c r="Z20" s="191" t="s">
        <v>35</v>
      </c>
      <c r="AA20" s="192" t="s">
        <v>81</v>
      </c>
      <c r="AB20" s="195">
        <v>692</v>
      </c>
      <c r="AC20" s="195">
        <v>2069</v>
      </c>
      <c r="AD20" s="107">
        <f t="shared" si="0"/>
        <v>21.2</v>
      </c>
      <c r="AE20" s="107">
        <f t="shared" si="1"/>
        <v>413.62857142857138</v>
      </c>
      <c r="AF20" s="121">
        <f t="shared" si="2"/>
        <v>14.893809523809523</v>
      </c>
      <c r="AG20" s="122">
        <f t="shared" si="3"/>
        <v>14</v>
      </c>
      <c r="AH20" s="121">
        <f t="shared" si="4"/>
        <v>14.536285714285714</v>
      </c>
      <c r="AI20" s="25"/>
      <c r="AJ20" s="25" t="s">
        <v>65</v>
      </c>
      <c r="AK20" s="25">
        <v>50</v>
      </c>
      <c r="AL20" s="25">
        <v>15</v>
      </c>
      <c r="AM20" s="24">
        <v>1</v>
      </c>
      <c r="AN20" s="24" t="s">
        <v>836</v>
      </c>
    </row>
    <row r="21" spans="1:40" s="24" customFormat="1" ht="12.95" customHeight="1">
      <c r="A21" s="196" t="s">
        <v>69</v>
      </c>
      <c r="B21" s="190">
        <v>42812</v>
      </c>
      <c r="C21" s="191" t="s">
        <v>741</v>
      </c>
      <c r="D21" s="191"/>
      <c r="E21" s="191"/>
      <c r="F21" s="191"/>
      <c r="G21" s="192" t="s">
        <v>383</v>
      </c>
      <c r="H21" s="192" t="s">
        <v>742</v>
      </c>
      <c r="I21" s="193">
        <v>100</v>
      </c>
      <c r="J21" s="190">
        <v>42821</v>
      </c>
      <c r="K21" s="192" t="s">
        <v>6</v>
      </c>
      <c r="L21" s="192" t="s">
        <v>64</v>
      </c>
      <c r="M21" s="192" t="s">
        <v>64</v>
      </c>
      <c r="N21" s="192" t="s">
        <v>743</v>
      </c>
      <c r="O21" s="192"/>
      <c r="P21" s="25"/>
      <c r="Q21" s="194"/>
      <c r="R21" s="194"/>
      <c r="S21" s="190">
        <v>42817</v>
      </c>
      <c r="T21" s="193">
        <v>110</v>
      </c>
      <c r="U21" s="193"/>
      <c r="V21" s="193"/>
      <c r="W21" s="193"/>
      <c r="X21" s="193"/>
      <c r="Y21" s="193"/>
      <c r="Z21" s="191" t="s">
        <v>12</v>
      </c>
      <c r="AA21" s="192" t="s">
        <v>400</v>
      </c>
      <c r="AB21" s="195">
        <v>570</v>
      </c>
      <c r="AC21" s="195">
        <v>1347</v>
      </c>
      <c r="AD21" s="107">
        <f t="shared" si="0"/>
        <v>17.2</v>
      </c>
      <c r="AE21" s="107">
        <f t="shared" si="1"/>
        <v>430.82857142857137</v>
      </c>
      <c r="AF21" s="121">
        <f t="shared" si="2"/>
        <v>15.180476190476188</v>
      </c>
      <c r="AG21" s="122">
        <f t="shared" si="3"/>
        <v>15</v>
      </c>
      <c r="AH21" s="121">
        <f t="shared" si="4"/>
        <v>15.108285714285714</v>
      </c>
      <c r="AI21" s="25"/>
      <c r="AJ21" s="25" t="s">
        <v>2</v>
      </c>
      <c r="AK21" s="25">
        <v>50</v>
      </c>
      <c r="AL21" s="25">
        <v>15</v>
      </c>
      <c r="AN21" s="24" t="s">
        <v>577</v>
      </c>
    </row>
    <row r="22" spans="1:40" s="24" customFormat="1" ht="12.95" customHeight="1">
      <c r="A22" s="196" t="s">
        <v>69</v>
      </c>
      <c r="B22" s="190">
        <v>42814</v>
      </c>
      <c r="C22" s="191" t="s">
        <v>823</v>
      </c>
      <c r="D22" s="191"/>
      <c r="E22" s="191"/>
      <c r="F22" s="191"/>
      <c r="G22" s="192" t="s">
        <v>824</v>
      </c>
      <c r="H22" s="192" t="s">
        <v>825</v>
      </c>
      <c r="I22" s="193">
        <v>1000</v>
      </c>
      <c r="J22" s="190">
        <v>42821</v>
      </c>
      <c r="K22" s="192" t="s">
        <v>6</v>
      </c>
      <c r="L22" s="192" t="s">
        <v>64</v>
      </c>
      <c r="M22" s="192" t="s">
        <v>64</v>
      </c>
      <c r="N22" s="192" t="s">
        <v>826</v>
      </c>
      <c r="O22" s="192"/>
      <c r="P22" s="25"/>
      <c r="Q22" s="194"/>
      <c r="R22" s="194"/>
      <c r="S22" s="190">
        <v>42817</v>
      </c>
      <c r="T22" s="193">
        <v>1005</v>
      </c>
      <c r="U22" s="193"/>
      <c r="V22" s="193"/>
      <c r="W22" s="193"/>
      <c r="X22" s="193"/>
      <c r="Y22" s="193"/>
      <c r="Z22" s="191" t="s">
        <v>12</v>
      </c>
      <c r="AA22" s="192" t="s">
        <v>121</v>
      </c>
      <c r="AB22" s="195">
        <v>530</v>
      </c>
      <c r="AC22" s="195">
        <v>1505</v>
      </c>
      <c r="AD22" s="107">
        <f t="shared" si="0"/>
        <v>35.1</v>
      </c>
      <c r="AE22" s="107">
        <f t="shared" si="1"/>
        <v>465.92857142857139</v>
      </c>
      <c r="AF22" s="121">
        <f t="shared" si="2"/>
        <v>15.765476190476189</v>
      </c>
      <c r="AG22" s="122">
        <f t="shared" si="3"/>
        <v>15</v>
      </c>
      <c r="AH22" s="121">
        <f t="shared" si="4"/>
        <v>15.459285714285713</v>
      </c>
      <c r="AI22" s="25"/>
      <c r="AJ22" s="25" t="s">
        <v>2</v>
      </c>
      <c r="AK22" s="25">
        <v>50</v>
      </c>
      <c r="AL22" s="25">
        <v>15</v>
      </c>
      <c r="AN22" s="24" t="s">
        <v>835</v>
      </c>
    </row>
    <row r="23" spans="1:40" s="24" customFormat="1" ht="12.95" customHeight="1">
      <c r="A23" s="196" t="s">
        <v>69</v>
      </c>
      <c r="B23" s="190">
        <v>42815</v>
      </c>
      <c r="C23" s="191" t="s">
        <v>899</v>
      </c>
      <c r="D23" s="191"/>
      <c r="E23" s="191"/>
      <c r="F23" s="191"/>
      <c r="G23" s="192" t="s">
        <v>104</v>
      </c>
      <c r="H23" s="192" t="s">
        <v>218</v>
      </c>
      <c r="I23" s="193">
        <v>100</v>
      </c>
      <c r="J23" s="190">
        <v>42821</v>
      </c>
      <c r="K23" s="192" t="s">
        <v>6</v>
      </c>
      <c r="L23" s="192" t="s">
        <v>64</v>
      </c>
      <c r="M23" s="192" t="s">
        <v>64</v>
      </c>
      <c r="N23" s="192" t="s">
        <v>219</v>
      </c>
      <c r="O23" s="192"/>
      <c r="P23" s="25"/>
      <c r="Q23" s="194"/>
      <c r="R23" s="194"/>
      <c r="S23" s="190">
        <v>42817</v>
      </c>
      <c r="T23" s="193">
        <v>105</v>
      </c>
      <c r="U23" s="193"/>
      <c r="V23" s="193"/>
      <c r="W23" s="193"/>
      <c r="X23" s="193"/>
      <c r="Y23" s="193"/>
      <c r="Z23" s="191" t="s">
        <v>12</v>
      </c>
      <c r="AA23" s="192" t="s">
        <v>105</v>
      </c>
      <c r="AB23" s="195">
        <v>477</v>
      </c>
      <c r="AC23" s="195">
        <v>1633</v>
      </c>
      <c r="AD23" s="107">
        <f t="shared" si="0"/>
        <v>17.100000000000001</v>
      </c>
      <c r="AE23" s="107">
        <f t="shared" si="1"/>
        <v>483.02857142857141</v>
      </c>
      <c r="AF23" s="121">
        <f t="shared" si="2"/>
        <v>16.050476190476189</v>
      </c>
      <c r="AG23" s="122">
        <f t="shared" si="3"/>
        <v>16</v>
      </c>
      <c r="AH23" s="121">
        <f t="shared" si="4"/>
        <v>16.030285714285714</v>
      </c>
      <c r="AI23" s="25"/>
      <c r="AJ23" s="25" t="s">
        <v>2</v>
      </c>
      <c r="AK23" s="25">
        <v>50</v>
      </c>
      <c r="AL23" s="25">
        <v>15</v>
      </c>
      <c r="AN23" s="24" t="s">
        <v>521</v>
      </c>
    </row>
    <row r="24" spans="1:40" s="24" customFormat="1" ht="12.95" customHeight="1">
      <c r="A24" s="196" t="s">
        <v>69</v>
      </c>
      <c r="B24" s="190">
        <v>42815</v>
      </c>
      <c r="C24" s="191" t="s">
        <v>882</v>
      </c>
      <c r="D24" s="191"/>
      <c r="E24" s="191"/>
      <c r="F24" s="191"/>
      <c r="G24" s="192" t="s">
        <v>75</v>
      </c>
      <c r="H24" s="192" t="s">
        <v>883</v>
      </c>
      <c r="I24" s="193">
        <v>300</v>
      </c>
      <c r="J24" s="190">
        <v>42821</v>
      </c>
      <c r="K24" s="192" t="s">
        <v>10</v>
      </c>
      <c r="L24" s="192" t="s">
        <v>64</v>
      </c>
      <c r="M24" s="192" t="s">
        <v>64</v>
      </c>
      <c r="N24" s="192" t="s">
        <v>884</v>
      </c>
      <c r="O24" s="192"/>
      <c r="P24" s="25"/>
      <c r="Q24" s="194"/>
      <c r="R24" s="194"/>
      <c r="S24" s="190">
        <v>42816</v>
      </c>
      <c r="T24" s="193">
        <v>311</v>
      </c>
      <c r="U24" s="193"/>
      <c r="V24" s="193"/>
      <c r="W24" s="193"/>
      <c r="X24" s="193"/>
      <c r="Y24" s="193"/>
      <c r="Z24" s="191" t="s">
        <v>35</v>
      </c>
      <c r="AA24" s="192" t="s">
        <v>81</v>
      </c>
      <c r="AB24" s="195">
        <v>605</v>
      </c>
      <c r="AC24" s="195">
        <v>1465</v>
      </c>
      <c r="AD24" s="107">
        <f t="shared" si="0"/>
        <v>21.22</v>
      </c>
      <c r="AE24" s="107">
        <f t="shared" si="1"/>
        <v>504.24857142857138</v>
      </c>
      <c r="AF24" s="121">
        <f t="shared" si="2"/>
        <v>16.404142857142858</v>
      </c>
      <c r="AG24" s="122">
        <f t="shared" si="3"/>
        <v>16</v>
      </c>
      <c r="AH24" s="121">
        <f t="shared" si="4"/>
        <v>16.242485714285714</v>
      </c>
      <c r="AI24" s="25"/>
      <c r="AJ24" s="25" t="s">
        <v>2</v>
      </c>
      <c r="AK24" s="25">
        <v>50</v>
      </c>
      <c r="AL24" s="25">
        <v>15</v>
      </c>
      <c r="AN24" s="24" t="s">
        <v>514</v>
      </c>
    </row>
    <row r="25" spans="1:40" s="24" customFormat="1" ht="12.95" customHeight="1">
      <c r="A25" s="196" t="s">
        <v>69</v>
      </c>
      <c r="B25" s="190">
        <v>42812</v>
      </c>
      <c r="C25" s="191" t="s">
        <v>767</v>
      </c>
      <c r="D25" s="191"/>
      <c r="E25" s="191"/>
      <c r="F25" s="191"/>
      <c r="G25" s="192" t="s">
        <v>237</v>
      </c>
      <c r="H25" s="192" t="s">
        <v>238</v>
      </c>
      <c r="I25" s="193">
        <v>1805</v>
      </c>
      <c r="J25" s="190">
        <v>42821</v>
      </c>
      <c r="K25" s="192" t="s">
        <v>10</v>
      </c>
      <c r="L25" s="192" t="s">
        <v>64</v>
      </c>
      <c r="M25" s="192" t="s">
        <v>64</v>
      </c>
      <c r="N25" s="192" t="s">
        <v>239</v>
      </c>
      <c r="O25" s="192"/>
      <c r="P25" s="25"/>
      <c r="Q25" s="194"/>
      <c r="R25" s="194"/>
      <c r="S25" s="190">
        <v>42816</v>
      </c>
      <c r="T25" s="193">
        <v>1815</v>
      </c>
      <c r="U25" s="193"/>
      <c r="V25" s="193"/>
      <c r="W25" s="193"/>
      <c r="X25" s="193"/>
      <c r="Y25" s="193"/>
      <c r="Z25" s="191" t="s">
        <v>11</v>
      </c>
      <c r="AA25" s="192" t="s">
        <v>108</v>
      </c>
      <c r="AB25" s="195">
        <v>426</v>
      </c>
      <c r="AC25" s="195">
        <v>1547</v>
      </c>
      <c r="AD25" s="107">
        <f t="shared" si="0"/>
        <v>51.3</v>
      </c>
      <c r="AE25" s="107">
        <f t="shared" si="1"/>
        <v>555.54857142857134</v>
      </c>
      <c r="AF25" s="121">
        <f t="shared" si="2"/>
        <v>17.259142857142855</v>
      </c>
      <c r="AG25" s="122">
        <f t="shared" si="3"/>
        <v>17</v>
      </c>
      <c r="AH25" s="121">
        <f t="shared" si="4"/>
        <v>17.155485714285714</v>
      </c>
      <c r="AI25" s="25"/>
      <c r="AJ25" s="25" t="s">
        <v>2</v>
      </c>
      <c r="AK25" s="25">
        <v>50</v>
      </c>
      <c r="AL25" s="25">
        <v>15</v>
      </c>
      <c r="AN25" s="24" t="s">
        <v>576</v>
      </c>
    </row>
    <row r="26" spans="1:40" s="24" customFormat="1" ht="12.95" customHeight="1">
      <c r="A26" s="196" t="s">
        <v>69</v>
      </c>
      <c r="B26" s="27">
        <v>42809</v>
      </c>
      <c r="C26" s="28" t="s">
        <v>648</v>
      </c>
      <c r="D26" s="28"/>
      <c r="E26" s="28"/>
      <c r="F26" s="28"/>
      <c r="G26" s="29" t="s">
        <v>371</v>
      </c>
      <c r="H26" s="29" t="s">
        <v>649</v>
      </c>
      <c r="I26" s="32">
        <v>250</v>
      </c>
      <c r="J26" s="27">
        <v>42821</v>
      </c>
      <c r="K26" s="29" t="s">
        <v>94</v>
      </c>
      <c r="L26" s="29" t="s">
        <v>650</v>
      </c>
      <c r="M26" s="29" t="s">
        <v>64</v>
      </c>
      <c r="N26" s="29" t="s">
        <v>651</v>
      </c>
      <c r="O26" s="29"/>
      <c r="P26" s="25"/>
      <c r="Q26" s="30"/>
      <c r="R26" s="30"/>
      <c r="S26" s="27">
        <v>42816</v>
      </c>
      <c r="T26" s="32">
        <v>260</v>
      </c>
      <c r="U26" s="32"/>
      <c r="V26" s="32"/>
      <c r="W26" s="32"/>
      <c r="X26" s="32"/>
      <c r="Y26" s="32"/>
      <c r="Z26" s="28" t="s">
        <v>12</v>
      </c>
      <c r="AA26" s="29" t="s">
        <v>652</v>
      </c>
      <c r="AB26" s="33">
        <v>905</v>
      </c>
      <c r="AC26" s="33">
        <v>2085</v>
      </c>
      <c r="AD26" s="107">
        <f t="shared" si="0"/>
        <v>20.2</v>
      </c>
      <c r="AE26" s="107">
        <f t="shared" si="1"/>
        <v>575.74857142857138</v>
      </c>
      <c r="AF26" s="121">
        <f t="shared" si="2"/>
        <v>17.595809523809521</v>
      </c>
      <c r="AG26" s="122">
        <f t="shared" si="3"/>
        <v>17</v>
      </c>
      <c r="AH26" s="121">
        <f t="shared" si="4"/>
        <v>17.357485714285712</v>
      </c>
      <c r="AI26" s="25"/>
      <c r="AJ26" s="13" t="s">
        <v>2</v>
      </c>
      <c r="AK26" s="25">
        <v>50</v>
      </c>
      <c r="AL26" s="25">
        <v>15</v>
      </c>
      <c r="AN26" s="182" t="s">
        <v>656</v>
      </c>
    </row>
    <row r="27" spans="1:40" s="24" customFormat="1" ht="12.95" customHeight="1">
      <c r="A27" s="196" t="s">
        <v>69</v>
      </c>
      <c r="B27" s="190">
        <v>42812</v>
      </c>
      <c r="C27" s="191" t="s">
        <v>791</v>
      </c>
      <c r="D27" s="191"/>
      <c r="E27" s="191"/>
      <c r="F27" s="191"/>
      <c r="G27" s="192" t="s">
        <v>211</v>
      </c>
      <c r="H27" s="192" t="s">
        <v>524</v>
      </c>
      <c r="I27" s="193">
        <v>500</v>
      </c>
      <c r="J27" s="190">
        <v>42821</v>
      </c>
      <c r="K27" s="192" t="s">
        <v>213</v>
      </c>
      <c r="L27" s="192" t="s">
        <v>525</v>
      </c>
      <c r="M27" s="192" t="s">
        <v>64</v>
      </c>
      <c r="N27" s="192" t="s">
        <v>526</v>
      </c>
      <c r="O27" s="192"/>
      <c r="P27" s="25"/>
      <c r="Q27" s="194"/>
      <c r="R27" s="194"/>
      <c r="S27" s="190">
        <v>42816</v>
      </c>
      <c r="T27" s="193">
        <v>505</v>
      </c>
      <c r="U27" s="193"/>
      <c r="V27" s="193"/>
      <c r="W27" s="193"/>
      <c r="X27" s="193"/>
      <c r="Y27" s="193"/>
      <c r="Z27" s="191" t="s">
        <v>35</v>
      </c>
      <c r="AA27" s="192" t="s">
        <v>301</v>
      </c>
      <c r="AB27" s="195">
        <v>491</v>
      </c>
      <c r="AC27" s="195">
        <v>1339</v>
      </c>
      <c r="AD27" s="107">
        <f t="shared" si="0"/>
        <v>25.1</v>
      </c>
      <c r="AE27" s="107">
        <f t="shared" si="1"/>
        <v>600.8485714285714</v>
      </c>
      <c r="AF27" s="121">
        <f t="shared" si="2"/>
        <v>18.014142857142858</v>
      </c>
      <c r="AG27" s="122">
        <f t="shared" si="3"/>
        <v>18</v>
      </c>
      <c r="AH27" s="121">
        <f t="shared" si="4"/>
        <v>18.008485714285715</v>
      </c>
      <c r="AI27" s="25"/>
      <c r="AJ27" s="25" t="s">
        <v>2</v>
      </c>
      <c r="AK27" s="25">
        <v>50</v>
      </c>
      <c r="AL27" s="25">
        <v>15</v>
      </c>
      <c r="AN27" s="24" t="s">
        <v>522</v>
      </c>
    </row>
    <row r="28" spans="1:40" s="24" customFormat="1" ht="12.95" customHeight="1">
      <c r="A28" s="196" t="s">
        <v>69</v>
      </c>
      <c r="B28" s="190">
        <v>42812</v>
      </c>
      <c r="C28" s="191" t="s">
        <v>787</v>
      </c>
      <c r="D28" s="191"/>
      <c r="E28" s="191"/>
      <c r="F28" s="191"/>
      <c r="G28" s="192" t="s">
        <v>211</v>
      </c>
      <c r="H28" s="192" t="s">
        <v>788</v>
      </c>
      <c r="I28" s="193">
        <v>500</v>
      </c>
      <c r="J28" s="190">
        <v>42821</v>
      </c>
      <c r="K28" s="192" t="s">
        <v>213</v>
      </c>
      <c r="L28" s="192" t="s">
        <v>789</v>
      </c>
      <c r="M28" s="192" t="s">
        <v>64</v>
      </c>
      <c r="N28" s="192" t="s">
        <v>790</v>
      </c>
      <c r="O28" s="192"/>
      <c r="P28" s="25"/>
      <c r="Q28" s="194"/>
      <c r="R28" s="194"/>
      <c r="S28" s="190">
        <v>42816</v>
      </c>
      <c r="T28" s="193">
        <v>505</v>
      </c>
      <c r="U28" s="193"/>
      <c r="V28" s="193"/>
      <c r="W28" s="193"/>
      <c r="X28" s="193"/>
      <c r="Y28" s="193"/>
      <c r="Z28" s="191" t="s">
        <v>35</v>
      </c>
      <c r="AA28" s="192" t="s">
        <v>301</v>
      </c>
      <c r="AB28" s="195">
        <v>491</v>
      </c>
      <c r="AC28" s="195">
        <v>1339</v>
      </c>
      <c r="AD28" s="107">
        <f t="shared" si="0"/>
        <v>25.1</v>
      </c>
      <c r="AE28" s="107">
        <f t="shared" si="1"/>
        <v>625.94857142857143</v>
      </c>
      <c r="AF28" s="121">
        <f t="shared" si="2"/>
        <v>18.432476190476191</v>
      </c>
      <c r="AG28" s="122">
        <f t="shared" si="3"/>
        <v>18</v>
      </c>
      <c r="AH28" s="121">
        <f t="shared" si="4"/>
        <v>18.259485714285713</v>
      </c>
      <c r="AI28" s="25"/>
      <c r="AJ28" s="25" t="s">
        <v>2</v>
      </c>
      <c r="AK28" s="25">
        <v>50</v>
      </c>
      <c r="AL28" s="25">
        <v>15</v>
      </c>
      <c r="AN28" s="24" t="s">
        <v>522</v>
      </c>
    </row>
    <row r="29" spans="1:40" s="24" customFormat="1" ht="12.95" customHeight="1">
      <c r="A29" s="196" t="s">
        <v>69</v>
      </c>
      <c r="B29" s="190">
        <v>42804</v>
      </c>
      <c r="C29" s="191" t="s">
        <v>493</v>
      </c>
      <c r="D29" s="191"/>
      <c r="E29" s="191"/>
      <c r="F29" s="191"/>
      <c r="G29" s="192" t="s">
        <v>244</v>
      </c>
      <c r="H29" s="192" t="s">
        <v>494</v>
      </c>
      <c r="I29" s="193">
        <v>500</v>
      </c>
      <c r="J29" s="190">
        <v>42821</v>
      </c>
      <c r="K29" s="192" t="s">
        <v>495</v>
      </c>
      <c r="L29" s="192" t="s">
        <v>496</v>
      </c>
      <c r="M29" s="192" t="s">
        <v>64</v>
      </c>
      <c r="N29" s="192" t="s">
        <v>497</v>
      </c>
      <c r="O29" s="192"/>
      <c r="P29" s="25"/>
      <c r="Q29" s="194"/>
      <c r="R29" s="194"/>
      <c r="S29" s="190">
        <v>42817</v>
      </c>
      <c r="T29" s="193">
        <v>510</v>
      </c>
      <c r="U29" s="193"/>
      <c r="V29" s="193"/>
      <c r="W29" s="193"/>
      <c r="X29" s="193"/>
      <c r="Y29" s="193"/>
      <c r="Z29" s="191" t="s">
        <v>35</v>
      </c>
      <c r="AA29" s="192" t="s">
        <v>498</v>
      </c>
      <c r="AB29" s="195">
        <v>543</v>
      </c>
      <c r="AC29" s="195">
        <v>1415</v>
      </c>
      <c r="AD29" s="107">
        <f t="shared" si="0"/>
        <v>25.2</v>
      </c>
      <c r="AE29" s="107">
        <f t="shared" si="1"/>
        <v>651.14857142857147</v>
      </c>
      <c r="AF29" s="121">
        <f t="shared" si="2"/>
        <v>18.852476190476189</v>
      </c>
      <c r="AG29" s="122">
        <f t="shared" si="3"/>
        <v>18</v>
      </c>
      <c r="AH29" s="121">
        <f t="shared" si="4"/>
        <v>18.511485714285712</v>
      </c>
      <c r="AI29" s="25"/>
      <c r="AJ29" s="159" t="s">
        <v>2</v>
      </c>
      <c r="AK29" s="159">
        <v>50</v>
      </c>
      <c r="AL29" s="159">
        <v>15</v>
      </c>
    </row>
    <row r="30" spans="1:40" s="24" customFormat="1" ht="12.95" customHeight="1">
      <c r="A30" s="196" t="s">
        <v>69</v>
      </c>
      <c r="B30" s="190">
        <v>42804</v>
      </c>
      <c r="C30" s="191" t="s">
        <v>499</v>
      </c>
      <c r="D30" s="191"/>
      <c r="E30" s="191"/>
      <c r="F30" s="191"/>
      <c r="G30" s="192" t="s">
        <v>244</v>
      </c>
      <c r="H30" s="192" t="s">
        <v>500</v>
      </c>
      <c r="I30" s="193">
        <v>500</v>
      </c>
      <c r="J30" s="190">
        <v>42821</v>
      </c>
      <c r="K30" s="192" t="s">
        <v>501</v>
      </c>
      <c r="L30" s="192" t="s">
        <v>132</v>
      </c>
      <c r="M30" s="192" t="s">
        <v>64</v>
      </c>
      <c r="N30" s="192" t="s">
        <v>502</v>
      </c>
      <c r="O30" s="192"/>
      <c r="P30" s="25"/>
      <c r="Q30" s="194"/>
      <c r="R30" s="194"/>
      <c r="S30" s="190">
        <v>42817</v>
      </c>
      <c r="T30" s="193">
        <v>510</v>
      </c>
      <c r="U30" s="193"/>
      <c r="V30" s="193"/>
      <c r="W30" s="193"/>
      <c r="X30" s="193"/>
      <c r="Y30" s="193"/>
      <c r="Z30" s="191" t="s">
        <v>35</v>
      </c>
      <c r="AA30" s="192" t="s">
        <v>248</v>
      </c>
      <c r="AB30" s="195">
        <v>543</v>
      </c>
      <c r="AC30" s="195">
        <v>1415</v>
      </c>
      <c r="AD30" s="107">
        <f t="shared" si="0"/>
        <v>25.2</v>
      </c>
      <c r="AE30" s="107">
        <f t="shared" si="1"/>
        <v>676.34857142857152</v>
      </c>
      <c r="AF30" s="121">
        <f t="shared" si="2"/>
        <v>19.272476190476191</v>
      </c>
      <c r="AG30" s="122">
        <f t="shared" si="3"/>
        <v>19</v>
      </c>
      <c r="AH30" s="121">
        <f t="shared" si="4"/>
        <v>19.163485714285713</v>
      </c>
      <c r="AI30" s="25"/>
      <c r="AJ30" s="159" t="s">
        <v>2</v>
      </c>
      <c r="AK30" s="159">
        <v>50</v>
      </c>
      <c r="AL30" s="159">
        <v>15</v>
      </c>
    </row>
    <row r="31" spans="1:40" s="24" customFormat="1" ht="12.95" customHeight="1">
      <c r="A31" s="196" t="s">
        <v>70</v>
      </c>
      <c r="B31" s="190">
        <v>42804</v>
      </c>
      <c r="C31" s="191" t="s">
        <v>504</v>
      </c>
      <c r="D31" s="191"/>
      <c r="E31" s="191"/>
      <c r="F31" s="191"/>
      <c r="G31" s="192" t="s">
        <v>244</v>
      </c>
      <c r="H31" s="192" t="s">
        <v>505</v>
      </c>
      <c r="I31" s="193">
        <v>500</v>
      </c>
      <c r="J31" s="190">
        <v>42821</v>
      </c>
      <c r="K31" s="192" t="s">
        <v>437</v>
      </c>
      <c r="L31" s="192" t="s">
        <v>369</v>
      </c>
      <c r="M31" s="192" t="s">
        <v>64</v>
      </c>
      <c r="N31" s="192" t="s">
        <v>506</v>
      </c>
      <c r="O31" s="192"/>
      <c r="P31" s="25"/>
      <c r="Q31" s="194"/>
      <c r="R31" s="194"/>
      <c r="S31" s="190">
        <v>42817</v>
      </c>
      <c r="T31" s="193">
        <v>510</v>
      </c>
      <c r="U31" s="193"/>
      <c r="V31" s="193"/>
      <c r="W31" s="193"/>
      <c r="X31" s="193"/>
      <c r="Y31" s="193"/>
      <c r="Z31" s="191" t="s">
        <v>12</v>
      </c>
      <c r="AA31" s="192" t="s">
        <v>355</v>
      </c>
      <c r="AB31" s="195">
        <v>532</v>
      </c>
      <c r="AC31" s="195">
        <v>977</v>
      </c>
      <c r="AD31" s="107">
        <f t="shared" si="0"/>
        <v>25.2</v>
      </c>
      <c r="AE31" s="107">
        <f t="shared" si="1"/>
        <v>701.54857142857156</v>
      </c>
      <c r="AF31" s="121">
        <f t="shared" si="2"/>
        <v>19.692476190476192</v>
      </c>
      <c r="AG31" s="122">
        <f t="shared" si="3"/>
        <v>19</v>
      </c>
      <c r="AH31" s="121">
        <f t="shared" si="4"/>
        <v>19.415485714285715</v>
      </c>
      <c r="AI31" s="25"/>
      <c r="AJ31" s="159" t="s">
        <v>2</v>
      </c>
      <c r="AK31" s="159">
        <v>50</v>
      </c>
      <c r="AL31" s="159">
        <v>15</v>
      </c>
    </row>
    <row r="32" spans="1:40" s="24" customFormat="1" ht="12.95" customHeight="1">
      <c r="A32" s="196" t="s">
        <v>69</v>
      </c>
      <c r="B32" s="190">
        <v>42804</v>
      </c>
      <c r="C32" s="191" t="s">
        <v>503</v>
      </c>
      <c r="D32" s="191"/>
      <c r="E32" s="191"/>
      <c r="F32" s="191"/>
      <c r="G32" s="192" t="s">
        <v>244</v>
      </c>
      <c r="H32" s="192" t="s">
        <v>245</v>
      </c>
      <c r="I32" s="193">
        <v>500</v>
      </c>
      <c r="J32" s="190">
        <v>42821</v>
      </c>
      <c r="K32" s="192" t="s">
        <v>246</v>
      </c>
      <c r="L32" s="192" t="s">
        <v>10</v>
      </c>
      <c r="M32" s="192" t="s">
        <v>64</v>
      </c>
      <c r="N32" s="192" t="s">
        <v>247</v>
      </c>
      <c r="O32" s="192"/>
      <c r="P32" s="25"/>
      <c r="Q32" s="194"/>
      <c r="R32" s="194"/>
      <c r="S32" s="190">
        <v>42817</v>
      </c>
      <c r="T32" s="193">
        <v>510</v>
      </c>
      <c r="U32" s="193"/>
      <c r="V32" s="193"/>
      <c r="W32" s="193"/>
      <c r="X32" s="193"/>
      <c r="Y32" s="193"/>
      <c r="Z32" s="191" t="s">
        <v>35</v>
      </c>
      <c r="AA32" s="192" t="s">
        <v>248</v>
      </c>
      <c r="AB32" s="195">
        <v>553</v>
      </c>
      <c r="AC32" s="195">
        <v>1495</v>
      </c>
      <c r="AD32" s="107">
        <f t="shared" si="0"/>
        <v>25.2</v>
      </c>
      <c r="AE32" s="107">
        <f t="shared" si="1"/>
        <v>726.74857142857161</v>
      </c>
      <c r="AF32" s="121">
        <f t="shared" si="2"/>
        <v>20.112476190476194</v>
      </c>
      <c r="AG32" s="122">
        <f t="shared" si="3"/>
        <v>20</v>
      </c>
      <c r="AH32" s="121">
        <f t="shared" si="4"/>
        <v>20.067485714285716</v>
      </c>
      <c r="AI32" s="25"/>
      <c r="AJ32" s="159" t="s">
        <v>2</v>
      </c>
      <c r="AK32" s="159">
        <v>50</v>
      </c>
      <c r="AL32" s="159">
        <v>15</v>
      </c>
    </row>
    <row r="33" spans="1:40" s="24" customFormat="1" ht="12.95" customHeight="1">
      <c r="A33" s="196" t="s">
        <v>70</v>
      </c>
      <c r="B33" s="190">
        <v>42812</v>
      </c>
      <c r="C33" s="191" t="s">
        <v>832</v>
      </c>
      <c r="D33" s="191"/>
      <c r="E33" s="191"/>
      <c r="F33" s="191"/>
      <c r="G33" s="192" t="s">
        <v>293</v>
      </c>
      <c r="H33" s="192" t="s">
        <v>833</v>
      </c>
      <c r="I33" s="193">
        <v>500</v>
      </c>
      <c r="J33" s="190">
        <v>42821</v>
      </c>
      <c r="K33" s="192" t="s">
        <v>147</v>
      </c>
      <c r="L33" s="192" t="s">
        <v>294</v>
      </c>
      <c r="M33" s="192" t="s">
        <v>64</v>
      </c>
      <c r="N33" s="192" t="s">
        <v>834</v>
      </c>
      <c r="O33" s="192"/>
      <c r="P33" s="25"/>
      <c r="Q33" s="194"/>
      <c r="R33" s="194"/>
      <c r="S33" s="190">
        <v>42816</v>
      </c>
      <c r="T33" s="193">
        <v>510</v>
      </c>
      <c r="U33" s="193"/>
      <c r="V33" s="193"/>
      <c r="W33" s="193"/>
      <c r="X33" s="193"/>
      <c r="Y33" s="193"/>
      <c r="Z33" s="191" t="s">
        <v>12</v>
      </c>
      <c r="AA33" s="192" t="s">
        <v>333</v>
      </c>
      <c r="AB33" s="195">
        <v>544</v>
      </c>
      <c r="AC33" s="195">
        <v>1785</v>
      </c>
      <c r="AD33" s="107">
        <f t="shared" si="0"/>
        <v>25.2</v>
      </c>
      <c r="AE33" s="107">
        <f t="shared" si="1"/>
        <v>751.94857142857165</v>
      </c>
      <c r="AF33" s="121">
        <f t="shared" si="2"/>
        <v>20.532476190476196</v>
      </c>
      <c r="AG33" s="122">
        <f t="shared" si="3"/>
        <v>20</v>
      </c>
      <c r="AH33" s="121">
        <f t="shared" si="4"/>
        <v>20.319485714285719</v>
      </c>
      <c r="AI33" s="25"/>
      <c r="AJ33" s="25" t="s">
        <v>65</v>
      </c>
      <c r="AK33" s="25">
        <v>50</v>
      </c>
      <c r="AL33" s="25">
        <v>15</v>
      </c>
      <c r="AN33" s="24" t="s">
        <v>514</v>
      </c>
    </row>
    <row r="34" spans="1:40" s="24" customFormat="1" ht="12.95" customHeight="1">
      <c r="A34" s="196">
        <v>260</v>
      </c>
      <c r="B34" s="190">
        <v>42810</v>
      </c>
      <c r="C34" s="191" t="s">
        <v>678</v>
      </c>
      <c r="D34" s="191"/>
      <c r="E34" s="191"/>
      <c r="F34" s="191"/>
      <c r="G34" s="192" t="s">
        <v>205</v>
      </c>
      <c r="H34" s="192" t="s">
        <v>337</v>
      </c>
      <c r="I34" s="193">
        <v>3000</v>
      </c>
      <c r="J34" s="190">
        <v>42821</v>
      </c>
      <c r="K34" s="192" t="s">
        <v>60</v>
      </c>
      <c r="L34" s="192" t="s">
        <v>204</v>
      </c>
      <c r="M34" s="192" t="s">
        <v>64</v>
      </c>
      <c r="N34" s="192" t="s">
        <v>338</v>
      </c>
      <c r="O34" s="192"/>
      <c r="P34" s="25"/>
      <c r="Q34" s="194"/>
      <c r="R34" s="194"/>
      <c r="S34" s="190">
        <v>42816</v>
      </c>
      <c r="T34" s="193">
        <v>6020</v>
      </c>
      <c r="U34" s="193"/>
      <c r="V34" s="193"/>
      <c r="W34" s="193"/>
      <c r="X34" s="193"/>
      <c r="Y34" s="193"/>
      <c r="Z34" s="191" t="s">
        <v>12</v>
      </c>
      <c r="AA34" s="192" t="s">
        <v>109</v>
      </c>
      <c r="AB34" s="195">
        <v>557</v>
      </c>
      <c r="AC34" s="195">
        <v>1877</v>
      </c>
      <c r="AD34" s="107">
        <f t="shared" si="0"/>
        <v>135.4</v>
      </c>
      <c r="AE34" s="107">
        <f t="shared" si="1"/>
        <v>887.34857142857163</v>
      </c>
      <c r="AF34" s="121">
        <f t="shared" si="2"/>
        <v>22.78914285714286</v>
      </c>
      <c r="AG34" s="122">
        <f t="shared" si="3"/>
        <v>22</v>
      </c>
      <c r="AH34" s="121">
        <f t="shared" si="4"/>
        <v>22.473485714285715</v>
      </c>
      <c r="AI34" s="25"/>
      <c r="AJ34" s="25" t="s">
        <v>65</v>
      </c>
      <c r="AK34" s="25">
        <v>50</v>
      </c>
      <c r="AL34" s="25">
        <v>15</v>
      </c>
      <c r="AN34" s="24" t="s">
        <v>543</v>
      </c>
    </row>
    <row r="35" spans="1:40" s="24" customFormat="1" ht="12.95" customHeight="1">
      <c r="A35" s="196">
        <v>270</v>
      </c>
      <c r="B35" s="190">
        <v>42801</v>
      </c>
      <c r="C35" s="191" t="s">
        <v>433</v>
      </c>
      <c r="D35" s="191"/>
      <c r="E35" s="191"/>
      <c r="F35" s="191"/>
      <c r="G35" s="192" t="s">
        <v>184</v>
      </c>
      <c r="H35" s="192" t="s">
        <v>428</v>
      </c>
      <c r="I35" s="193">
        <v>500</v>
      </c>
      <c r="J35" s="190">
        <v>42822</v>
      </c>
      <c r="K35" s="192" t="s">
        <v>10</v>
      </c>
      <c r="L35" s="192" t="s">
        <v>64</v>
      </c>
      <c r="M35" s="192" t="s">
        <v>64</v>
      </c>
      <c r="N35" s="192" t="s">
        <v>429</v>
      </c>
      <c r="O35" s="192"/>
      <c r="P35" s="25"/>
      <c r="Q35" s="194"/>
      <c r="R35" s="194"/>
      <c r="S35" s="190">
        <v>42817</v>
      </c>
      <c r="T35" s="193">
        <v>515</v>
      </c>
      <c r="U35" s="193"/>
      <c r="V35" s="193"/>
      <c r="W35" s="193"/>
      <c r="X35" s="193"/>
      <c r="Y35" s="193"/>
      <c r="Z35" s="191" t="s">
        <v>35</v>
      </c>
      <c r="AA35" s="192" t="s">
        <v>185</v>
      </c>
      <c r="AB35" s="195">
        <v>596</v>
      </c>
      <c r="AC35" s="195">
        <v>1895</v>
      </c>
      <c r="AD35" s="107">
        <f t="shared" si="0"/>
        <v>25.3</v>
      </c>
      <c r="AE35" s="107">
        <f t="shared" si="1"/>
        <v>912.64857142857159</v>
      </c>
      <c r="AF35" s="121">
        <f t="shared" si="2"/>
        <v>23.210809523809527</v>
      </c>
      <c r="AG35" s="122">
        <f t="shared" si="3"/>
        <v>23</v>
      </c>
      <c r="AH35" s="121">
        <f t="shared" si="4"/>
        <v>23.126485714285717</v>
      </c>
      <c r="AI35" s="25"/>
      <c r="AJ35" s="25" t="s">
        <v>65</v>
      </c>
      <c r="AK35" s="25">
        <v>50</v>
      </c>
      <c r="AL35" s="25">
        <v>15</v>
      </c>
    </row>
    <row r="36" spans="1:40" s="24" customFormat="1" ht="12.95" customHeight="1">
      <c r="A36" s="196">
        <v>280</v>
      </c>
      <c r="B36" s="27">
        <v>42777</v>
      </c>
      <c r="C36" s="28" t="s">
        <v>188</v>
      </c>
      <c r="D36" s="28"/>
      <c r="E36" s="28"/>
      <c r="F36" s="28"/>
      <c r="G36" s="29" t="s">
        <v>55</v>
      </c>
      <c r="H36" s="29" t="s">
        <v>158</v>
      </c>
      <c r="I36" s="32">
        <v>300</v>
      </c>
      <c r="J36" s="27">
        <v>42822</v>
      </c>
      <c r="K36" s="29" t="s">
        <v>10</v>
      </c>
      <c r="L36" s="29" t="s">
        <v>64</v>
      </c>
      <c r="M36" s="29" t="s">
        <v>64</v>
      </c>
      <c r="N36" s="29" t="s">
        <v>159</v>
      </c>
      <c r="O36" s="29"/>
      <c r="P36" s="25"/>
      <c r="Q36" s="30"/>
      <c r="R36" s="30"/>
      <c r="S36" s="27">
        <v>42818</v>
      </c>
      <c r="T36" s="32">
        <v>305</v>
      </c>
      <c r="U36" s="32"/>
      <c r="V36" s="32"/>
      <c r="W36" s="32"/>
      <c r="X36" s="32"/>
      <c r="Y36" s="32"/>
      <c r="Z36" s="28" t="s">
        <v>12</v>
      </c>
      <c r="AA36" s="29" t="s">
        <v>136</v>
      </c>
      <c r="AB36" s="33">
        <v>689</v>
      </c>
      <c r="AC36" s="33">
        <v>1925</v>
      </c>
      <c r="AD36" s="107">
        <f t="shared" si="0"/>
        <v>21.1</v>
      </c>
      <c r="AE36" s="107">
        <f t="shared" si="1"/>
        <v>933.74857142857161</v>
      </c>
      <c r="AF36" s="121">
        <f t="shared" si="2"/>
        <v>23.562476190476193</v>
      </c>
      <c r="AG36" s="122">
        <f t="shared" si="3"/>
        <v>23</v>
      </c>
      <c r="AH36" s="121">
        <f t="shared" si="4"/>
        <v>23.337485714285716</v>
      </c>
      <c r="AI36" s="25"/>
      <c r="AJ36" s="13" t="s">
        <v>79</v>
      </c>
      <c r="AK36" s="25">
        <v>50</v>
      </c>
      <c r="AL36" s="25">
        <v>15</v>
      </c>
    </row>
    <row r="37" spans="1:40" s="24" customFormat="1" ht="12.95" customHeight="1">
      <c r="A37" s="196">
        <v>290</v>
      </c>
      <c r="B37" s="190">
        <v>42810</v>
      </c>
      <c r="C37" s="191" t="s">
        <v>659</v>
      </c>
      <c r="D37" s="191"/>
      <c r="E37" s="191"/>
      <c r="F37" s="191"/>
      <c r="G37" s="192" t="s">
        <v>211</v>
      </c>
      <c r="H37" s="192" t="s">
        <v>438</v>
      </c>
      <c r="I37" s="193">
        <v>1000</v>
      </c>
      <c r="J37" s="190">
        <v>42822</v>
      </c>
      <c r="K37" s="192" t="s">
        <v>213</v>
      </c>
      <c r="L37" s="192" t="s">
        <v>439</v>
      </c>
      <c r="M37" s="192" t="s">
        <v>88</v>
      </c>
      <c r="N37" s="192" t="s">
        <v>441</v>
      </c>
      <c r="O37" s="192"/>
      <c r="P37" s="25"/>
      <c r="Q37" s="194"/>
      <c r="R37" s="194"/>
      <c r="S37" s="190">
        <v>42817</v>
      </c>
      <c r="T37" s="193">
        <v>1010</v>
      </c>
      <c r="U37" s="193"/>
      <c r="V37" s="193"/>
      <c r="W37" s="193"/>
      <c r="X37" s="193"/>
      <c r="Y37" s="193"/>
      <c r="Z37" s="191" t="s">
        <v>35</v>
      </c>
      <c r="AA37" s="192" t="s">
        <v>252</v>
      </c>
      <c r="AB37" s="195">
        <v>580</v>
      </c>
      <c r="AC37" s="195">
        <v>1695</v>
      </c>
      <c r="AD37" s="107">
        <f t="shared" si="0"/>
        <v>35.200000000000003</v>
      </c>
      <c r="AE37" s="107">
        <f t="shared" si="1"/>
        <v>968.94857142857165</v>
      </c>
      <c r="AF37" s="121">
        <f t="shared" si="2"/>
        <v>24.149142857142859</v>
      </c>
      <c r="AG37" s="122">
        <f t="shared" si="3"/>
        <v>24</v>
      </c>
      <c r="AH37" s="121">
        <f t="shared" si="4"/>
        <v>24.089485714285715</v>
      </c>
      <c r="AI37" s="25"/>
      <c r="AJ37" s="25" t="s">
        <v>253</v>
      </c>
      <c r="AK37" s="25">
        <v>50</v>
      </c>
      <c r="AL37" s="25">
        <v>15</v>
      </c>
      <c r="AN37" s="24" t="s">
        <v>522</v>
      </c>
    </row>
    <row r="38" spans="1:40" s="24" customFormat="1" ht="12.95" customHeight="1">
      <c r="A38" s="196">
        <v>300</v>
      </c>
      <c r="B38" s="190">
        <v>42810</v>
      </c>
      <c r="C38" s="191" t="s">
        <v>659</v>
      </c>
      <c r="D38" s="191"/>
      <c r="E38" s="191"/>
      <c r="F38" s="191"/>
      <c r="G38" s="192" t="s">
        <v>211</v>
      </c>
      <c r="H38" s="192" t="s">
        <v>438</v>
      </c>
      <c r="I38" s="193">
        <v>1000</v>
      </c>
      <c r="J38" s="190">
        <v>42822</v>
      </c>
      <c r="K38" s="192" t="s">
        <v>440</v>
      </c>
      <c r="L38" s="192"/>
      <c r="M38" s="192" t="s">
        <v>103</v>
      </c>
      <c r="N38" s="192" t="s">
        <v>441</v>
      </c>
      <c r="O38" s="192"/>
      <c r="P38" s="25"/>
      <c r="Q38" s="194"/>
      <c r="R38" s="194"/>
      <c r="S38" s="190">
        <v>42817</v>
      </c>
      <c r="T38" s="193">
        <v>1010</v>
      </c>
      <c r="U38" s="193"/>
      <c r="V38" s="193"/>
      <c r="W38" s="193"/>
      <c r="X38" s="193"/>
      <c r="Y38" s="193"/>
      <c r="Z38" s="191" t="s">
        <v>35</v>
      </c>
      <c r="AA38" s="192" t="s">
        <v>252</v>
      </c>
      <c r="AB38" s="195">
        <v>580</v>
      </c>
      <c r="AC38" s="195">
        <v>1695</v>
      </c>
      <c r="AD38" s="107">
        <f t="shared" si="0"/>
        <v>35.200000000000003</v>
      </c>
      <c r="AE38" s="107">
        <f t="shared" si="1"/>
        <v>1004.1485714285717</v>
      </c>
      <c r="AF38" s="121">
        <f t="shared" si="2"/>
        <v>24.735809523809529</v>
      </c>
      <c r="AG38" s="122">
        <f t="shared" si="3"/>
        <v>24</v>
      </c>
      <c r="AH38" s="121">
        <f t="shared" si="4"/>
        <v>24.441485714285719</v>
      </c>
      <c r="AI38" s="25"/>
      <c r="AJ38" s="25" t="s">
        <v>253</v>
      </c>
      <c r="AK38" s="25">
        <v>50</v>
      </c>
      <c r="AL38" s="25">
        <v>15</v>
      </c>
      <c r="AN38" s="24" t="s">
        <v>522</v>
      </c>
    </row>
    <row r="39" spans="1:40" s="24" customFormat="1" ht="12.95" customHeight="1">
      <c r="A39" s="196">
        <v>310</v>
      </c>
      <c r="B39" s="190">
        <v>42815</v>
      </c>
      <c r="C39" s="191" t="s">
        <v>916</v>
      </c>
      <c r="D39" s="191"/>
      <c r="E39" s="191"/>
      <c r="F39" s="191"/>
      <c r="G39" s="192" t="s">
        <v>233</v>
      </c>
      <c r="H39" s="192" t="s">
        <v>491</v>
      </c>
      <c r="I39" s="193">
        <v>1025</v>
      </c>
      <c r="J39" s="190">
        <v>42822</v>
      </c>
      <c r="K39" s="192" t="s">
        <v>6</v>
      </c>
      <c r="L39" s="192" t="s">
        <v>64</v>
      </c>
      <c r="M39" s="192" t="s">
        <v>64</v>
      </c>
      <c r="N39" s="192" t="s">
        <v>492</v>
      </c>
      <c r="O39" s="192"/>
      <c r="P39" s="25"/>
      <c r="Q39" s="194"/>
      <c r="R39" s="194"/>
      <c r="S39" s="190">
        <v>42817</v>
      </c>
      <c r="T39" s="193">
        <v>2070</v>
      </c>
      <c r="U39" s="193"/>
      <c r="V39" s="193"/>
      <c r="W39" s="193"/>
      <c r="X39" s="193"/>
      <c r="Y39" s="193"/>
      <c r="Z39" s="191" t="s">
        <v>12</v>
      </c>
      <c r="AA39" s="192" t="s">
        <v>355</v>
      </c>
      <c r="AB39" s="195">
        <v>562</v>
      </c>
      <c r="AC39" s="195">
        <v>1285</v>
      </c>
      <c r="AD39" s="107">
        <f t="shared" si="0"/>
        <v>56.4</v>
      </c>
      <c r="AE39" s="107">
        <f t="shared" si="1"/>
        <v>1060.5485714285717</v>
      </c>
      <c r="AF39" s="121">
        <f t="shared" si="2"/>
        <v>25.675809523809527</v>
      </c>
      <c r="AG39" s="122">
        <f t="shared" si="3"/>
        <v>25</v>
      </c>
      <c r="AH39" s="121">
        <f t="shared" si="4"/>
        <v>25.405485714285717</v>
      </c>
      <c r="AI39" s="25"/>
      <c r="AJ39" s="25" t="s">
        <v>162</v>
      </c>
      <c r="AK39" s="25">
        <v>50</v>
      </c>
      <c r="AL39" s="25">
        <v>15</v>
      </c>
      <c r="AN39" s="24" t="s">
        <v>513</v>
      </c>
    </row>
    <row r="40" spans="1:40" s="24" customFormat="1" ht="12.95" customHeight="1">
      <c r="A40" s="196">
        <v>320</v>
      </c>
      <c r="B40" s="190">
        <v>42815</v>
      </c>
      <c r="C40" s="191" t="s">
        <v>917</v>
      </c>
      <c r="D40" s="191"/>
      <c r="E40" s="191"/>
      <c r="F40" s="191"/>
      <c r="G40" s="192" t="s">
        <v>55</v>
      </c>
      <c r="H40" s="192" t="s">
        <v>71</v>
      </c>
      <c r="I40" s="193">
        <v>500</v>
      </c>
      <c r="J40" s="190">
        <v>42822</v>
      </c>
      <c r="K40" s="192" t="s">
        <v>6</v>
      </c>
      <c r="L40" s="192" t="s">
        <v>64</v>
      </c>
      <c r="M40" s="192" t="s">
        <v>64</v>
      </c>
      <c r="N40" s="192" t="s">
        <v>72</v>
      </c>
      <c r="O40" s="192"/>
      <c r="P40" s="25"/>
      <c r="Q40" s="194"/>
      <c r="R40" s="194"/>
      <c r="S40" s="190">
        <v>42817</v>
      </c>
      <c r="T40" s="193">
        <v>510</v>
      </c>
      <c r="U40" s="193"/>
      <c r="V40" s="193"/>
      <c r="W40" s="193"/>
      <c r="X40" s="193"/>
      <c r="Y40" s="193"/>
      <c r="Z40" s="191" t="s">
        <v>12</v>
      </c>
      <c r="AA40" s="192" t="s">
        <v>68</v>
      </c>
      <c r="AB40" s="195">
        <v>617</v>
      </c>
      <c r="AC40" s="195">
        <v>2105</v>
      </c>
      <c r="AD40" s="107">
        <f t="shared" si="0"/>
        <v>25.2</v>
      </c>
      <c r="AE40" s="107">
        <f t="shared" si="1"/>
        <v>1085.7485714285717</v>
      </c>
      <c r="AF40" s="121">
        <f t="shared" si="2"/>
        <v>26.095809523809528</v>
      </c>
      <c r="AG40" s="122">
        <f t="shared" si="3"/>
        <v>26</v>
      </c>
      <c r="AH40" s="121">
        <f t="shared" si="4"/>
        <v>26.057485714285718</v>
      </c>
      <c r="AI40" s="25"/>
      <c r="AJ40" s="25" t="s">
        <v>394</v>
      </c>
      <c r="AK40" s="25">
        <v>50</v>
      </c>
      <c r="AL40" s="25">
        <v>15</v>
      </c>
      <c r="AN40" s="24" t="s">
        <v>541</v>
      </c>
    </row>
    <row r="41" spans="1:40" s="24" customFormat="1" ht="12.95" customHeight="1">
      <c r="A41" s="196">
        <v>330</v>
      </c>
      <c r="B41" s="190">
        <v>42815</v>
      </c>
      <c r="C41" s="191" t="s">
        <v>900</v>
      </c>
      <c r="D41" s="191"/>
      <c r="E41" s="191"/>
      <c r="F41" s="191"/>
      <c r="G41" s="192" t="s">
        <v>415</v>
      </c>
      <c r="H41" s="192" t="s">
        <v>901</v>
      </c>
      <c r="I41" s="193">
        <v>200</v>
      </c>
      <c r="J41" s="190">
        <v>42822</v>
      </c>
      <c r="K41" s="192" t="s">
        <v>94</v>
      </c>
      <c r="L41" s="192" t="s">
        <v>60</v>
      </c>
      <c r="M41" s="192" t="s">
        <v>64</v>
      </c>
      <c r="N41" s="192" t="s">
        <v>902</v>
      </c>
      <c r="O41" s="192"/>
      <c r="P41" s="25"/>
      <c r="Q41" s="194"/>
      <c r="R41" s="194"/>
      <c r="S41" s="190">
        <v>42818</v>
      </c>
      <c r="T41" s="193">
        <v>215</v>
      </c>
      <c r="U41" s="193"/>
      <c r="V41" s="193"/>
      <c r="W41" s="193"/>
      <c r="X41" s="193"/>
      <c r="Y41" s="193"/>
      <c r="Z41" s="191" t="s">
        <v>12</v>
      </c>
      <c r="AA41" s="192" t="s">
        <v>418</v>
      </c>
      <c r="AB41" s="195">
        <v>737</v>
      </c>
      <c r="AC41" s="195">
        <v>1329</v>
      </c>
      <c r="AD41" s="107">
        <f t="shared" si="0"/>
        <v>19.3</v>
      </c>
      <c r="AE41" s="107">
        <f t="shared" si="1"/>
        <v>1105.0485714285717</v>
      </c>
      <c r="AF41" s="121">
        <f t="shared" si="2"/>
        <v>26.417476190476194</v>
      </c>
      <c r="AG41" s="122">
        <f t="shared" si="3"/>
        <v>26</v>
      </c>
      <c r="AH41" s="121">
        <f t="shared" si="4"/>
        <v>26.250485714285716</v>
      </c>
      <c r="AI41" s="25"/>
      <c r="AJ41" s="25" t="s">
        <v>65</v>
      </c>
      <c r="AK41" s="25">
        <v>50</v>
      </c>
      <c r="AL41" s="25">
        <v>15</v>
      </c>
      <c r="AN41" s="24" t="s">
        <v>944</v>
      </c>
    </row>
    <row r="42" spans="1:40" s="24" customFormat="1" ht="12.95" customHeight="1">
      <c r="A42" s="196">
        <v>340</v>
      </c>
      <c r="B42" s="190">
        <v>42815</v>
      </c>
      <c r="C42" s="191" t="s">
        <v>903</v>
      </c>
      <c r="D42" s="191"/>
      <c r="E42" s="191"/>
      <c r="F42" s="191"/>
      <c r="G42" s="192" t="s">
        <v>415</v>
      </c>
      <c r="H42" s="192" t="s">
        <v>473</v>
      </c>
      <c r="I42" s="193">
        <v>200</v>
      </c>
      <c r="J42" s="190">
        <v>42822</v>
      </c>
      <c r="K42" s="192" t="s">
        <v>10</v>
      </c>
      <c r="L42" s="192" t="s">
        <v>60</v>
      </c>
      <c r="M42" s="192" t="s">
        <v>64</v>
      </c>
      <c r="N42" s="192" t="s">
        <v>474</v>
      </c>
      <c r="O42" s="192"/>
      <c r="P42" s="25"/>
      <c r="Q42" s="194"/>
      <c r="R42" s="194"/>
      <c r="S42" s="190">
        <v>42818</v>
      </c>
      <c r="T42" s="193">
        <v>215</v>
      </c>
      <c r="U42" s="193"/>
      <c r="V42" s="193"/>
      <c r="W42" s="193"/>
      <c r="X42" s="193"/>
      <c r="Y42" s="193"/>
      <c r="Z42" s="191" t="s">
        <v>12</v>
      </c>
      <c r="AA42" s="192" t="s">
        <v>418</v>
      </c>
      <c r="AB42" s="195">
        <v>545</v>
      </c>
      <c r="AC42" s="195">
        <v>1351</v>
      </c>
      <c r="AD42" s="107">
        <f t="shared" si="0"/>
        <v>19.3</v>
      </c>
      <c r="AE42" s="107">
        <f t="shared" si="1"/>
        <v>1124.3485714285716</v>
      </c>
      <c r="AF42" s="121">
        <f t="shared" si="2"/>
        <v>26.739142857142859</v>
      </c>
      <c r="AG42" s="122">
        <f t="shared" si="3"/>
        <v>26</v>
      </c>
      <c r="AH42" s="121">
        <f t="shared" si="4"/>
        <v>26.443485714285714</v>
      </c>
      <c r="AI42" s="25"/>
      <c r="AJ42" s="25" t="s">
        <v>65</v>
      </c>
      <c r="AK42" s="25">
        <v>50</v>
      </c>
      <c r="AL42" s="25">
        <v>15</v>
      </c>
      <c r="AN42" s="24" t="s">
        <v>944</v>
      </c>
    </row>
    <row r="43" spans="1:40" s="24" customFormat="1" ht="12.95" customHeight="1">
      <c r="A43" s="196">
        <v>350</v>
      </c>
      <c r="B43" s="190">
        <v>42815</v>
      </c>
      <c r="C43" s="191" t="s">
        <v>904</v>
      </c>
      <c r="D43" s="191"/>
      <c r="E43" s="191"/>
      <c r="F43" s="191"/>
      <c r="G43" s="192" t="s">
        <v>415</v>
      </c>
      <c r="H43" s="192" t="s">
        <v>905</v>
      </c>
      <c r="I43" s="193">
        <v>200</v>
      </c>
      <c r="J43" s="190">
        <v>42822</v>
      </c>
      <c r="K43" s="192" t="s">
        <v>10</v>
      </c>
      <c r="L43" s="192" t="s">
        <v>60</v>
      </c>
      <c r="M43" s="192" t="s">
        <v>64</v>
      </c>
      <c r="N43" s="192" t="s">
        <v>906</v>
      </c>
      <c r="O43" s="192"/>
      <c r="P43" s="25"/>
      <c r="Q43" s="194"/>
      <c r="R43" s="194"/>
      <c r="S43" s="190">
        <v>42818</v>
      </c>
      <c r="T43" s="193">
        <v>215</v>
      </c>
      <c r="U43" s="193"/>
      <c r="V43" s="193"/>
      <c r="W43" s="193"/>
      <c r="X43" s="193"/>
      <c r="Y43" s="193"/>
      <c r="Z43" s="191" t="s">
        <v>12</v>
      </c>
      <c r="AA43" s="192" t="s">
        <v>418</v>
      </c>
      <c r="AB43" s="195">
        <v>846</v>
      </c>
      <c r="AC43" s="195">
        <v>1459</v>
      </c>
      <c r="AD43" s="107">
        <f t="shared" si="0"/>
        <v>19.3</v>
      </c>
      <c r="AE43" s="107">
        <f t="shared" si="1"/>
        <v>1143.6485714285716</v>
      </c>
      <c r="AF43" s="121">
        <f t="shared" si="2"/>
        <v>27.060809523809528</v>
      </c>
      <c r="AG43" s="122">
        <f t="shared" si="3"/>
        <v>27</v>
      </c>
      <c r="AH43" s="121">
        <f t="shared" si="4"/>
        <v>27.036485714285718</v>
      </c>
      <c r="AI43" s="25"/>
      <c r="AJ43" s="25" t="s">
        <v>65</v>
      </c>
      <c r="AK43" s="25">
        <v>50</v>
      </c>
      <c r="AL43" s="25">
        <v>15</v>
      </c>
      <c r="AN43" s="24" t="s">
        <v>944</v>
      </c>
    </row>
    <row r="44" spans="1:40" s="24" customFormat="1" ht="12.95" customHeight="1">
      <c r="A44" s="196">
        <v>360</v>
      </c>
      <c r="B44" s="190">
        <v>42815</v>
      </c>
      <c r="C44" s="191" t="s">
        <v>907</v>
      </c>
      <c r="D44" s="191"/>
      <c r="E44" s="191"/>
      <c r="F44" s="191"/>
      <c r="G44" s="192" t="s">
        <v>415</v>
      </c>
      <c r="H44" s="192" t="s">
        <v>421</v>
      </c>
      <c r="I44" s="193">
        <v>200</v>
      </c>
      <c r="J44" s="190">
        <v>42822</v>
      </c>
      <c r="K44" s="192" t="s">
        <v>10</v>
      </c>
      <c r="L44" s="192" t="s">
        <v>60</v>
      </c>
      <c r="M44" s="192" t="s">
        <v>64</v>
      </c>
      <c r="N44" s="192" t="s">
        <v>422</v>
      </c>
      <c r="O44" s="192"/>
      <c r="P44" s="25"/>
      <c r="Q44" s="194"/>
      <c r="R44" s="194"/>
      <c r="S44" s="190">
        <v>42818</v>
      </c>
      <c r="T44" s="193">
        <v>215</v>
      </c>
      <c r="U44" s="193"/>
      <c r="V44" s="193"/>
      <c r="W44" s="193"/>
      <c r="X44" s="193"/>
      <c r="Y44" s="193"/>
      <c r="Z44" s="191" t="s">
        <v>12</v>
      </c>
      <c r="AA44" s="192" t="s">
        <v>418</v>
      </c>
      <c r="AB44" s="195">
        <v>545</v>
      </c>
      <c r="AC44" s="195">
        <v>1521</v>
      </c>
      <c r="AD44" s="107">
        <f t="shared" si="0"/>
        <v>19.3</v>
      </c>
      <c r="AE44" s="107">
        <f t="shared" si="1"/>
        <v>1162.9485714285715</v>
      </c>
      <c r="AF44" s="121">
        <f t="shared" si="2"/>
        <v>27.382476190476194</v>
      </c>
      <c r="AG44" s="122">
        <f t="shared" si="3"/>
        <v>27</v>
      </c>
      <c r="AH44" s="121">
        <f t="shared" si="4"/>
        <v>27.229485714285715</v>
      </c>
      <c r="AI44" s="25"/>
      <c r="AJ44" s="25" t="s">
        <v>65</v>
      </c>
      <c r="AK44" s="25">
        <v>50</v>
      </c>
      <c r="AL44" s="25">
        <v>15</v>
      </c>
      <c r="AN44" s="24" t="s">
        <v>944</v>
      </c>
    </row>
    <row r="45" spans="1:40" s="24" customFormat="1" ht="12.95" customHeight="1">
      <c r="A45" s="196">
        <v>370</v>
      </c>
      <c r="B45" s="190">
        <v>42815</v>
      </c>
      <c r="C45" s="191" t="s">
        <v>908</v>
      </c>
      <c r="D45" s="191"/>
      <c r="E45" s="191"/>
      <c r="F45" s="191"/>
      <c r="G45" s="192" t="s">
        <v>415</v>
      </c>
      <c r="H45" s="192" t="s">
        <v>416</v>
      </c>
      <c r="I45" s="193">
        <v>200</v>
      </c>
      <c r="J45" s="190">
        <v>42822</v>
      </c>
      <c r="K45" s="192" t="s">
        <v>10</v>
      </c>
      <c r="L45" s="192" t="s">
        <v>60</v>
      </c>
      <c r="M45" s="192" t="s">
        <v>64</v>
      </c>
      <c r="N45" s="192" t="s">
        <v>417</v>
      </c>
      <c r="O45" s="192"/>
      <c r="P45" s="25"/>
      <c r="Q45" s="194"/>
      <c r="R45" s="194"/>
      <c r="S45" s="190">
        <v>42818</v>
      </c>
      <c r="T45" s="193">
        <v>215</v>
      </c>
      <c r="U45" s="193"/>
      <c r="V45" s="193"/>
      <c r="W45" s="193"/>
      <c r="X45" s="193"/>
      <c r="Y45" s="193"/>
      <c r="Z45" s="191" t="s">
        <v>12</v>
      </c>
      <c r="AA45" s="192" t="s">
        <v>418</v>
      </c>
      <c r="AB45" s="195">
        <v>380</v>
      </c>
      <c r="AC45" s="195">
        <v>1145</v>
      </c>
      <c r="AD45" s="107">
        <f t="shared" si="0"/>
        <v>19.3</v>
      </c>
      <c r="AE45" s="107">
        <f t="shared" si="1"/>
        <v>1182.2485714285715</v>
      </c>
      <c r="AF45" s="121">
        <f t="shared" si="2"/>
        <v>27.704142857142859</v>
      </c>
      <c r="AG45" s="122">
        <f t="shared" si="3"/>
        <v>27</v>
      </c>
      <c r="AH45" s="121">
        <f t="shared" si="4"/>
        <v>27.422485714285717</v>
      </c>
      <c r="AI45" s="25"/>
      <c r="AJ45" s="25" t="s">
        <v>65</v>
      </c>
      <c r="AK45" s="25">
        <v>50</v>
      </c>
      <c r="AL45" s="25">
        <v>15</v>
      </c>
      <c r="AN45" s="24" t="s">
        <v>944</v>
      </c>
    </row>
    <row r="46" spans="1:40" s="24" customFormat="1" ht="12.95" customHeight="1">
      <c r="A46" s="196">
        <v>380</v>
      </c>
      <c r="B46" s="190">
        <v>42815</v>
      </c>
      <c r="C46" s="191" t="s">
        <v>909</v>
      </c>
      <c r="D46" s="191"/>
      <c r="E46" s="191"/>
      <c r="F46" s="191"/>
      <c r="G46" s="192" t="s">
        <v>415</v>
      </c>
      <c r="H46" s="192" t="s">
        <v>419</v>
      </c>
      <c r="I46" s="193">
        <v>200</v>
      </c>
      <c r="J46" s="190">
        <v>42822</v>
      </c>
      <c r="K46" s="192" t="s">
        <v>10</v>
      </c>
      <c r="L46" s="192" t="s">
        <v>60</v>
      </c>
      <c r="M46" s="192" t="s">
        <v>64</v>
      </c>
      <c r="N46" s="192" t="s">
        <v>420</v>
      </c>
      <c r="O46" s="192"/>
      <c r="P46" s="25"/>
      <c r="Q46" s="194"/>
      <c r="R46" s="194"/>
      <c r="S46" s="190">
        <v>42818</v>
      </c>
      <c r="T46" s="193">
        <v>215</v>
      </c>
      <c r="U46" s="193"/>
      <c r="V46" s="193"/>
      <c r="W46" s="193"/>
      <c r="X46" s="193"/>
      <c r="Y46" s="193"/>
      <c r="Z46" s="191" t="s">
        <v>12</v>
      </c>
      <c r="AA46" s="192" t="s">
        <v>418</v>
      </c>
      <c r="AB46" s="195">
        <v>719</v>
      </c>
      <c r="AC46" s="195">
        <v>1465</v>
      </c>
      <c r="AD46" s="107">
        <f t="shared" si="0"/>
        <v>19.3</v>
      </c>
      <c r="AE46" s="107">
        <f t="shared" si="1"/>
        <v>1201.5485714285714</v>
      </c>
      <c r="AF46" s="121">
        <f t="shared" si="2"/>
        <v>28.025809523809524</v>
      </c>
      <c r="AG46" s="122">
        <f t="shared" si="3"/>
        <v>28</v>
      </c>
      <c r="AH46" s="121">
        <f t="shared" si="4"/>
        <v>28.015485714285713</v>
      </c>
      <c r="AI46" s="25"/>
      <c r="AJ46" s="25" t="s">
        <v>65</v>
      </c>
      <c r="AK46" s="25">
        <v>50</v>
      </c>
      <c r="AL46" s="25">
        <v>15</v>
      </c>
      <c r="AN46" s="24" t="s">
        <v>944</v>
      </c>
    </row>
    <row r="47" spans="1:40" s="24" customFormat="1" ht="12.95" customHeight="1">
      <c r="A47" s="196">
        <v>390</v>
      </c>
      <c r="B47" s="190">
        <v>42815</v>
      </c>
      <c r="C47" s="191" t="s">
        <v>910</v>
      </c>
      <c r="D47" s="191"/>
      <c r="E47" s="191"/>
      <c r="F47" s="191"/>
      <c r="G47" s="192" t="s">
        <v>415</v>
      </c>
      <c r="H47" s="192" t="s">
        <v>901</v>
      </c>
      <c r="I47" s="193">
        <v>300</v>
      </c>
      <c r="J47" s="190">
        <v>42822</v>
      </c>
      <c r="K47" s="192" t="s">
        <v>94</v>
      </c>
      <c r="L47" s="192" t="s">
        <v>60</v>
      </c>
      <c r="M47" s="192" t="s">
        <v>64</v>
      </c>
      <c r="N47" s="192" t="s">
        <v>902</v>
      </c>
      <c r="O47" s="192"/>
      <c r="P47" s="25"/>
      <c r="Q47" s="194"/>
      <c r="R47" s="194"/>
      <c r="S47" s="190">
        <v>42818</v>
      </c>
      <c r="T47" s="193">
        <v>315</v>
      </c>
      <c r="U47" s="193"/>
      <c r="V47" s="193"/>
      <c r="W47" s="193"/>
      <c r="X47" s="193"/>
      <c r="Y47" s="193"/>
      <c r="Z47" s="191" t="s">
        <v>12</v>
      </c>
      <c r="AA47" s="192" t="s">
        <v>418</v>
      </c>
      <c r="AB47" s="195">
        <v>737</v>
      </c>
      <c r="AC47" s="195">
        <v>1329</v>
      </c>
      <c r="AD47" s="107">
        <f t="shared" si="0"/>
        <v>21.3</v>
      </c>
      <c r="AE47" s="107">
        <f t="shared" si="1"/>
        <v>1222.8485714285714</v>
      </c>
      <c r="AF47" s="121">
        <f t="shared" si="2"/>
        <v>28.380809523809525</v>
      </c>
      <c r="AG47" s="122">
        <f t="shared" si="3"/>
        <v>28</v>
      </c>
      <c r="AH47" s="121">
        <f t="shared" si="4"/>
        <v>28.228485714285714</v>
      </c>
      <c r="AI47" s="25"/>
      <c r="AJ47" s="25" t="s">
        <v>65</v>
      </c>
      <c r="AK47" s="25">
        <v>50</v>
      </c>
      <c r="AL47" s="25">
        <v>15</v>
      </c>
      <c r="AN47" s="24" t="s">
        <v>944</v>
      </c>
    </row>
    <row r="48" spans="1:40" s="24" customFormat="1" ht="12.95" customHeight="1">
      <c r="A48" s="196">
        <v>400</v>
      </c>
      <c r="B48" s="190">
        <v>42815</v>
      </c>
      <c r="C48" s="191" t="s">
        <v>911</v>
      </c>
      <c r="D48" s="191"/>
      <c r="E48" s="191"/>
      <c r="F48" s="191"/>
      <c r="G48" s="192" t="s">
        <v>415</v>
      </c>
      <c r="H48" s="192" t="s">
        <v>473</v>
      </c>
      <c r="I48" s="193">
        <v>300</v>
      </c>
      <c r="J48" s="190">
        <v>42822</v>
      </c>
      <c r="K48" s="192" t="s">
        <v>10</v>
      </c>
      <c r="L48" s="192" t="s">
        <v>60</v>
      </c>
      <c r="M48" s="192" t="s">
        <v>64</v>
      </c>
      <c r="N48" s="192" t="s">
        <v>474</v>
      </c>
      <c r="O48" s="192"/>
      <c r="P48" s="25"/>
      <c r="Q48" s="194"/>
      <c r="R48" s="194"/>
      <c r="S48" s="190">
        <v>42818</v>
      </c>
      <c r="T48" s="193">
        <v>315</v>
      </c>
      <c r="U48" s="193"/>
      <c r="V48" s="193"/>
      <c r="W48" s="193"/>
      <c r="X48" s="193"/>
      <c r="Y48" s="193"/>
      <c r="Z48" s="191" t="s">
        <v>12</v>
      </c>
      <c r="AA48" s="192" t="s">
        <v>418</v>
      </c>
      <c r="AB48" s="195">
        <v>545</v>
      </c>
      <c r="AC48" s="195">
        <v>1351</v>
      </c>
      <c r="AD48" s="107">
        <f t="shared" si="0"/>
        <v>21.3</v>
      </c>
      <c r="AE48" s="107">
        <f t="shared" si="1"/>
        <v>1244.1485714285714</v>
      </c>
      <c r="AF48" s="121">
        <f t="shared" si="2"/>
        <v>28.735809523809522</v>
      </c>
      <c r="AG48" s="122">
        <f t="shared" si="3"/>
        <v>28</v>
      </c>
      <c r="AH48" s="121">
        <f t="shared" si="4"/>
        <v>28.441485714285712</v>
      </c>
      <c r="AI48" s="25"/>
      <c r="AJ48" s="25" t="s">
        <v>65</v>
      </c>
      <c r="AK48" s="25">
        <v>50</v>
      </c>
      <c r="AL48" s="25">
        <v>15</v>
      </c>
      <c r="AN48" s="24" t="s">
        <v>944</v>
      </c>
    </row>
    <row r="49" spans="1:186" s="24" customFormat="1" ht="12.95" customHeight="1">
      <c r="A49" s="196">
        <v>410</v>
      </c>
      <c r="B49" s="190">
        <v>42815</v>
      </c>
      <c r="C49" s="191" t="s">
        <v>912</v>
      </c>
      <c r="D49" s="191"/>
      <c r="E49" s="191"/>
      <c r="F49" s="191"/>
      <c r="G49" s="192" t="s">
        <v>415</v>
      </c>
      <c r="H49" s="192" t="s">
        <v>416</v>
      </c>
      <c r="I49" s="193">
        <v>300</v>
      </c>
      <c r="J49" s="190">
        <v>42822</v>
      </c>
      <c r="K49" s="192" t="s">
        <v>10</v>
      </c>
      <c r="L49" s="192" t="s">
        <v>60</v>
      </c>
      <c r="M49" s="192" t="s">
        <v>64</v>
      </c>
      <c r="N49" s="192" t="s">
        <v>417</v>
      </c>
      <c r="O49" s="192"/>
      <c r="P49" s="25"/>
      <c r="Q49" s="194"/>
      <c r="R49" s="194"/>
      <c r="S49" s="190">
        <v>42818</v>
      </c>
      <c r="T49" s="193">
        <v>315</v>
      </c>
      <c r="U49" s="193"/>
      <c r="V49" s="193"/>
      <c r="W49" s="193"/>
      <c r="X49" s="193"/>
      <c r="Y49" s="193"/>
      <c r="Z49" s="191" t="s">
        <v>12</v>
      </c>
      <c r="AA49" s="192" t="s">
        <v>418</v>
      </c>
      <c r="AB49" s="195">
        <v>380</v>
      </c>
      <c r="AC49" s="195">
        <v>1145</v>
      </c>
      <c r="AD49" s="107">
        <f t="shared" si="0"/>
        <v>21.3</v>
      </c>
      <c r="AE49" s="107">
        <f t="shared" si="1"/>
        <v>1265.4485714285713</v>
      </c>
      <c r="AF49" s="121">
        <f t="shared" si="2"/>
        <v>29.090809523809522</v>
      </c>
      <c r="AG49" s="122">
        <f t="shared" si="3"/>
        <v>29</v>
      </c>
      <c r="AH49" s="121">
        <f t="shared" si="4"/>
        <v>29.054485714285715</v>
      </c>
      <c r="AI49" s="25"/>
      <c r="AJ49" s="25" t="s">
        <v>65</v>
      </c>
      <c r="AK49" s="25">
        <v>50</v>
      </c>
      <c r="AL49" s="25">
        <v>15</v>
      </c>
      <c r="AN49" s="24" t="s">
        <v>944</v>
      </c>
    </row>
    <row r="50" spans="1:186" s="24" customFormat="1" ht="12.95" customHeight="1">
      <c r="A50" s="196">
        <v>420</v>
      </c>
      <c r="B50" s="190">
        <v>42815</v>
      </c>
      <c r="C50" s="191" t="s">
        <v>913</v>
      </c>
      <c r="D50" s="191"/>
      <c r="E50" s="191"/>
      <c r="F50" s="191"/>
      <c r="G50" s="192" t="s">
        <v>415</v>
      </c>
      <c r="H50" s="192" t="s">
        <v>419</v>
      </c>
      <c r="I50" s="193">
        <v>300</v>
      </c>
      <c r="J50" s="190">
        <v>42822</v>
      </c>
      <c r="K50" s="192" t="s">
        <v>10</v>
      </c>
      <c r="L50" s="192" t="s">
        <v>60</v>
      </c>
      <c r="M50" s="192" t="s">
        <v>64</v>
      </c>
      <c r="N50" s="192" t="s">
        <v>420</v>
      </c>
      <c r="O50" s="192"/>
      <c r="P50" s="25"/>
      <c r="Q50" s="194"/>
      <c r="R50" s="194"/>
      <c r="S50" s="190">
        <v>42818</v>
      </c>
      <c r="T50" s="193">
        <v>315</v>
      </c>
      <c r="U50" s="193"/>
      <c r="V50" s="193"/>
      <c r="W50" s="193"/>
      <c r="X50" s="193"/>
      <c r="Y50" s="193"/>
      <c r="Z50" s="191" t="s">
        <v>12</v>
      </c>
      <c r="AA50" s="192" t="s">
        <v>418</v>
      </c>
      <c r="AB50" s="195">
        <v>719</v>
      </c>
      <c r="AC50" s="195">
        <v>1465</v>
      </c>
      <c r="AD50" s="107">
        <f t="shared" si="0"/>
        <v>21.3</v>
      </c>
      <c r="AE50" s="107">
        <f t="shared" si="1"/>
        <v>1286.7485714285713</v>
      </c>
      <c r="AF50" s="121">
        <f t="shared" si="2"/>
        <v>29.445809523809523</v>
      </c>
      <c r="AG50" s="122">
        <f t="shared" si="3"/>
        <v>29</v>
      </c>
      <c r="AH50" s="121">
        <f t="shared" si="4"/>
        <v>29.267485714285712</v>
      </c>
      <c r="AI50" s="25"/>
      <c r="AJ50" s="25" t="s">
        <v>65</v>
      </c>
      <c r="AK50" s="25">
        <v>50</v>
      </c>
      <c r="AL50" s="25">
        <v>15</v>
      </c>
      <c r="AN50" s="24" t="s">
        <v>944</v>
      </c>
    </row>
    <row r="51" spans="1:186" s="24" customFormat="1" ht="12.95" customHeight="1">
      <c r="A51" s="196">
        <v>430</v>
      </c>
      <c r="B51" s="190">
        <v>42815</v>
      </c>
      <c r="C51" s="191" t="s">
        <v>914</v>
      </c>
      <c r="D51" s="191"/>
      <c r="E51" s="191"/>
      <c r="F51" s="191"/>
      <c r="G51" s="192" t="s">
        <v>415</v>
      </c>
      <c r="H51" s="192" t="s">
        <v>905</v>
      </c>
      <c r="I51" s="193">
        <v>300</v>
      </c>
      <c r="J51" s="190">
        <v>42822</v>
      </c>
      <c r="K51" s="192" t="s">
        <v>10</v>
      </c>
      <c r="L51" s="192" t="s">
        <v>60</v>
      </c>
      <c r="M51" s="192" t="s">
        <v>64</v>
      </c>
      <c r="N51" s="192" t="s">
        <v>906</v>
      </c>
      <c r="O51" s="192"/>
      <c r="P51" s="25"/>
      <c r="Q51" s="194"/>
      <c r="R51" s="194"/>
      <c r="S51" s="190">
        <v>42818</v>
      </c>
      <c r="T51" s="193">
        <v>315</v>
      </c>
      <c r="U51" s="193"/>
      <c r="V51" s="193"/>
      <c r="W51" s="193"/>
      <c r="X51" s="193"/>
      <c r="Y51" s="193"/>
      <c r="Z51" s="191" t="s">
        <v>12</v>
      </c>
      <c r="AA51" s="192" t="s">
        <v>418</v>
      </c>
      <c r="AB51" s="195">
        <v>846</v>
      </c>
      <c r="AC51" s="195">
        <v>1459</v>
      </c>
      <c r="AD51" s="107">
        <f t="shared" si="0"/>
        <v>21.3</v>
      </c>
      <c r="AE51" s="107">
        <f t="shared" si="1"/>
        <v>1308.0485714285712</v>
      </c>
      <c r="AF51" s="121">
        <f t="shared" si="2"/>
        <v>29.800809523809519</v>
      </c>
      <c r="AG51" s="122">
        <f t="shared" si="3"/>
        <v>29</v>
      </c>
      <c r="AH51" s="121">
        <f t="shared" si="4"/>
        <v>29.480485714285713</v>
      </c>
      <c r="AI51" s="25"/>
      <c r="AJ51" s="25" t="s">
        <v>65</v>
      </c>
      <c r="AK51" s="25">
        <v>50</v>
      </c>
      <c r="AL51" s="25">
        <v>15</v>
      </c>
      <c r="AN51" s="24" t="s">
        <v>944</v>
      </c>
    </row>
    <row r="52" spans="1:186" s="24" customFormat="1" ht="12.95" customHeight="1">
      <c r="A52" s="196">
        <v>440</v>
      </c>
      <c r="B52" s="190">
        <v>42815</v>
      </c>
      <c r="C52" s="191" t="s">
        <v>915</v>
      </c>
      <c r="D52" s="191"/>
      <c r="E52" s="191"/>
      <c r="F52" s="191"/>
      <c r="G52" s="192" t="s">
        <v>415</v>
      </c>
      <c r="H52" s="192" t="s">
        <v>421</v>
      </c>
      <c r="I52" s="193">
        <v>300</v>
      </c>
      <c r="J52" s="190">
        <v>42822</v>
      </c>
      <c r="K52" s="192" t="s">
        <v>10</v>
      </c>
      <c r="L52" s="192" t="s">
        <v>60</v>
      </c>
      <c r="M52" s="192" t="s">
        <v>64</v>
      </c>
      <c r="N52" s="192" t="s">
        <v>422</v>
      </c>
      <c r="O52" s="192"/>
      <c r="P52" s="25"/>
      <c r="Q52" s="194"/>
      <c r="R52" s="194"/>
      <c r="S52" s="190">
        <v>42818</v>
      </c>
      <c r="T52" s="193">
        <v>315</v>
      </c>
      <c r="U52" s="193"/>
      <c r="V52" s="193"/>
      <c r="W52" s="193"/>
      <c r="X52" s="193"/>
      <c r="Y52" s="193"/>
      <c r="Z52" s="191" t="s">
        <v>12</v>
      </c>
      <c r="AA52" s="192" t="s">
        <v>418</v>
      </c>
      <c r="AB52" s="195">
        <v>545</v>
      </c>
      <c r="AC52" s="195">
        <v>1521</v>
      </c>
      <c r="AD52" s="107">
        <f t="shared" si="0"/>
        <v>21.3</v>
      </c>
      <c r="AE52" s="107">
        <f t="shared" si="1"/>
        <v>1329.3485714285712</v>
      </c>
      <c r="AF52" s="121">
        <f t="shared" si="2"/>
        <v>30.15580952380952</v>
      </c>
      <c r="AG52" s="122">
        <f t="shared" si="3"/>
        <v>30</v>
      </c>
      <c r="AH52" s="121">
        <f t="shared" si="4"/>
        <v>30.093485714285713</v>
      </c>
      <c r="AI52" s="25"/>
      <c r="AJ52" s="25" t="s">
        <v>65</v>
      </c>
      <c r="AK52" s="25">
        <v>50</v>
      </c>
      <c r="AL52" s="25">
        <v>15</v>
      </c>
      <c r="AN52" s="24" t="s">
        <v>944</v>
      </c>
    </row>
    <row r="53" spans="1:186" s="24" customFormat="1" ht="12.95" customHeight="1">
      <c r="A53" s="196">
        <v>450</v>
      </c>
      <c r="B53" s="190">
        <v>42816</v>
      </c>
      <c r="C53" s="191" t="s">
        <v>947</v>
      </c>
      <c r="D53" s="191"/>
      <c r="E53" s="191"/>
      <c r="F53" s="191"/>
      <c r="G53" s="192" t="s">
        <v>237</v>
      </c>
      <c r="H53" s="192" t="s">
        <v>238</v>
      </c>
      <c r="I53" s="193">
        <v>1805</v>
      </c>
      <c r="J53" s="190">
        <v>42822</v>
      </c>
      <c r="K53" s="192" t="s">
        <v>10</v>
      </c>
      <c r="L53" s="192" t="s">
        <v>64</v>
      </c>
      <c r="M53" s="192" t="s">
        <v>64</v>
      </c>
      <c r="N53" s="192" t="s">
        <v>239</v>
      </c>
      <c r="O53" s="192"/>
      <c r="P53" s="25"/>
      <c r="Q53" s="194"/>
      <c r="R53" s="194"/>
      <c r="S53" s="190">
        <v>42818</v>
      </c>
      <c r="T53" s="193">
        <v>1815</v>
      </c>
      <c r="U53" s="193"/>
      <c r="V53" s="193"/>
      <c r="W53" s="193"/>
      <c r="X53" s="193"/>
      <c r="Y53" s="193"/>
      <c r="Z53" s="191" t="s">
        <v>11</v>
      </c>
      <c r="AA53" s="192" t="s">
        <v>108</v>
      </c>
      <c r="AB53" s="195">
        <v>426</v>
      </c>
      <c r="AC53" s="195">
        <v>1547</v>
      </c>
      <c r="AD53" s="107">
        <f t="shared" si="0"/>
        <v>51.3</v>
      </c>
      <c r="AE53" s="107">
        <f t="shared" si="1"/>
        <v>1380.6485714285711</v>
      </c>
      <c r="AF53" s="121">
        <f t="shared" si="2"/>
        <v>31.01080952380952</v>
      </c>
      <c r="AG53" s="122">
        <f t="shared" si="3"/>
        <v>31</v>
      </c>
      <c r="AH53" s="121">
        <f t="shared" si="4"/>
        <v>31.006485714285713</v>
      </c>
      <c r="AI53" s="25"/>
      <c r="AJ53" s="25" t="s">
        <v>2</v>
      </c>
      <c r="AK53" s="25">
        <v>50</v>
      </c>
      <c r="AL53" s="25">
        <v>15</v>
      </c>
      <c r="AN53" s="24" t="s">
        <v>576</v>
      </c>
    </row>
    <row r="54" spans="1:186" s="9" customFormat="1" ht="12.75" customHeight="1">
      <c r="A54" s="3"/>
      <c r="B54" s="4"/>
      <c r="C54" s="14"/>
      <c r="D54" s="5"/>
      <c r="E54" s="3"/>
      <c r="F54" s="3"/>
      <c r="G54" s="1"/>
      <c r="H54" s="1"/>
      <c r="I54" s="3">
        <f>SUM(I8:I53)</f>
        <v>22630</v>
      </c>
      <c r="J54" s="4"/>
      <c r="K54" s="1"/>
      <c r="L54" s="1"/>
      <c r="M54" s="1"/>
      <c r="N54" s="14"/>
      <c r="O54" s="1"/>
      <c r="P54" s="1"/>
      <c r="Q54" s="1"/>
      <c r="R54" s="1"/>
      <c r="S54" s="4"/>
      <c r="T54" s="3">
        <f>SUM(T8:T53)</f>
        <v>27716</v>
      </c>
      <c r="U54" s="3"/>
      <c r="V54" s="3"/>
      <c r="W54" s="3"/>
      <c r="X54" s="3"/>
      <c r="Y54" s="12"/>
      <c r="Z54" s="3"/>
      <c r="AA54" s="6"/>
      <c r="AB54" s="14"/>
      <c r="AC54" s="7"/>
      <c r="AD54" s="11">
        <f>SUM(AD7:AD53)</f>
        <v>1380.6485714285711</v>
      </c>
      <c r="AE54" s="11"/>
      <c r="AF54" s="126"/>
      <c r="AG54" s="127"/>
      <c r="AH54" s="11">
        <f>AD54/60</f>
        <v>23.01080952380952</v>
      </c>
      <c r="AI54" s="8"/>
      <c r="AJ54" s="23"/>
      <c r="AK54" s="2"/>
      <c r="AL54" s="2"/>
      <c r="GD54" s="10"/>
    </row>
    <row r="55" spans="1:186" ht="12.75" customHeight="1" thickBot="1">
      <c r="A55" s="128" t="s">
        <v>3</v>
      </c>
      <c r="B55" s="129"/>
      <c r="C55" s="129"/>
      <c r="D55" s="130"/>
      <c r="E55" s="130"/>
      <c r="F55" s="131"/>
      <c r="G55" s="129"/>
      <c r="H55" s="132"/>
      <c r="I55" s="132"/>
      <c r="J55" s="133"/>
      <c r="K55" s="133" t="s">
        <v>4</v>
      </c>
      <c r="L55" s="134"/>
      <c r="M55" s="135"/>
      <c r="N55" s="135"/>
      <c r="O55" s="135"/>
      <c r="P55" s="135"/>
      <c r="Q55" s="135"/>
      <c r="R55" s="135"/>
      <c r="S55" s="136"/>
      <c r="T55" s="137"/>
      <c r="U55" s="20"/>
      <c r="V55" s="20"/>
      <c r="W55" s="138"/>
      <c r="X55" s="139"/>
      <c r="Y55" s="140"/>
      <c r="Z55" s="141"/>
      <c r="AA55" s="135"/>
      <c r="AB55" s="135"/>
      <c r="AC55" s="135"/>
      <c r="AD55" s="142"/>
      <c r="AE55" s="143"/>
      <c r="AF55" s="143"/>
      <c r="AG55" s="144"/>
      <c r="AH55" s="145"/>
      <c r="AI55" s="146"/>
      <c r="AJ55" s="147"/>
      <c r="AK55" s="148"/>
      <c r="AL55" s="35"/>
      <c r="AM55" s="22"/>
      <c r="AN55" s="22"/>
      <c r="AO55" s="22"/>
      <c r="AP55" s="22"/>
      <c r="AQ55" s="22"/>
      <c r="AR55" s="22"/>
      <c r="AS55" s="22"/>
      <c r="AT55" s="22"/>
      <c r="AU55" s="22"/>
    </row>
    <row r="56" spans="1:186" s="149" customFormat="1" ht="18" customHeight="1" thickBot="1">
      <c r="A56" s="887" t="s">
        <v>5</v>
      </c>
      <c r="B56" s="888"/>
      <c r="C56" s="888"/>
      <c r="D56" s="888"/>
      <c r="E56" s="888"/>
      <c r="F56" s="888"/>
      <c r="G56" s="888"/>
      <c r="H56" s="888"/>
      <c r="I56" s="888"/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888"/>
      <c r="Y56" s="888"/>
      <c r="Z56" s="888"/>
      <c r="AA56" s="888"/>
      <c r="AB56" s="888"/>
      <c r="AC56" s="888"/>
      <c r="AD56" s="888"/>
      <c r="AE56" s="888"/>
      <c r="AF56" s="888"/>
      <c r="AG56" s="888"/>
      <c r="AH56" s="888"/>
      <c r="AI56" s="888"/>
      <c r="AJ56" s="888"/>
      <c r="AK56" s="888"/>
      <c r="AL56" s="889"/>
    </row>
    <row r="57" spans="1:186" ht="14.25" customHeight="1">
      <c r="T57" s="22"/>
      <c r="U57" s="22"/>
      <c r="V57" s="22"/>
      <c r="W57" s="156"/>
      <c r="X57" s="156"/>
      <c r="Y57" s="157"/>
      <c r="AB57" s="158" t="s">
        <v>160</v>
      </c>
    </row>
    <row r="58" spans="1:186" ht="12.75" customHeight="1">
      <c r="H58" s="58" t="s">
        <v>455</v>
      </c>
      <c r="S58" s="58" t="s">
        <v>457</v>
      </c>
      <c r="Y58" s="15"/>
      <c r="AO58" s="22"/>
      <c r="AP58" s="22"/>
    </row>
    <row r="59" spans="1:186" s="179" customFormat="1" ht="16.5" customHeight="1">
      <c r="H59" s="886"/>
      <c r="I59" s="886"/>
      <c r="S59" s="886" t="s">
        <v>61</v>
      </c>
      <c r="T59" s="886"/>
      <c r="U59" s="886"/>
      <c r="V59" s="886"/>
      <c r="W59" s="886"/>
      <c r="X59" s="886"/>
      <c r="Y59" s="886"/>
      <c r="Z59" s="886"/>
      <c r="AA59" s="180"/>
      <c r="AB59" s="180"/>
      <c r="AC59" s="180"/>
      <c r="AN59" s="181"/>
      <c r="AO59" s="181"/>
    </row>
    <row r="60" spans="1:186" ht="15" customHeight="1">
      <c r="A60" s="58"/>
      <c r="B60" s="58"/>
      <c r="H60" s="58" t="s">
        <v>456</v>
      </c>
      <c r="N60" s="58"/>
      <c r="T60" s="58"/>
      <c r="U60" s="58"/>
      <c r="Y60" s="15"/>
      <c r="AO60" s="22"/>
      <c r="AP60" s="22"/>
    </row>
  </sheetData>
  <mergeCells count="10">
    <mergeCell ref="S59:Z59"/>
    <mergeCell ref="A56:AL56"/>
    <mergeCell ref="H59:I59"/>
    <mergeCell ref="A2:AC2"/>
    <mergeCell ref="D4:E5"/>
    <mergeCell ref="G4:G5"/>
    <mergeCell ref="H4:H5"/>
    <mergeCell ref="K4:M4"/>
    <mergeCell ref="P4:R4"/>
    <mergeCell ref="AB4:AC4"/>
  </mergeCells>
  <conditionalFormatting sqref="C61:C65536 C54:C56">
    <cfRule type="duplicateValues" dxfId="2313" priority="299" stopIfTrue="1"/>
  </conditionalFormatting>
  <conditionalFormatting sqref="C61:C65536 C54:C56 C1:C7">
    <cfRule type="duplicateValues" dxfId="2312" priority="300" stopIfTrue="1"/>
  </conditionalFormatting>
  <conditionalFormatting sqref="C61:C65536 C54:C56 C1:C7">
    <cfRule type="duplicateValues" dxfId="2311" priority="301" stopIfTrue="1"/>
    <cfRule type="duplicateValues" dxfId="2310" priority="302" stopIfTrue="1"/>
  </conditionalFormatting>
  <conditionalFormatting sqref="C36:AC36 AR36:AU36 BJ36 BA36:BB36 AI36:AL36">
    <cfRule type="duplicateValues" dxfId="2309" priority="233" stopIfTrue="1"/>
  </conditionalFormatting>
  <conditionalFormatting sqref="C36:AC36 AR36:AU36 BJ36 BA36:BB36 AI36:AL36">
    <cfRule type="duplicateValues" dxfId="2308" priority="234" stopIfTrue="1"/>
    <cfRule type="duplicateValues" dxfId="2307" priority="235" stopIfTrue="1"/>
  </conditionalFormatting>
  <conditionalFormatting sqref="BK36">
    <cfRule type="duplicateValues" dxfId="2306" priority="236" stopIfTrue="1"/>
  </conditionalFormatting>
  <conditionalFormatting sqref="BK36">
    <cfRule type="duplicateValues" dxfId="2305" priority="237" stopIfTrue="1"/>
    <cfRule type="duplicateValues" dxfId="2304" priority="238" stopIfTrue="1"/>
  </conditionalFormatting>
  <conditionalFormatting sqref="C58:C60">
    <cfRule type="duplicateValues" dxfId="2303" priority="227" stopIfTrue="1"/>
    <cfRule type="duplicateValues" dxfId="2302" priority="228" stopIfTrue="1"/>
  </conditionalFormatting>
  <conditionalFormatting sqref="C58:C60">
    <cfRule type="duplicateValues" dxfId="2301" priority="229" stopIfTrue="1"/>
  </conditionalFormatting>
  <conditionalFormatting sqref="C58:C60">
    <cfRule type="duplicateValues" dxfId="2300" priority="230" stopIfTrue="1"/>
  </conditionalFormatting>
  <conditionalFormatting sqref="C58:C60">
    <cfRule type="duplicateValues" dxfId="2299" priority="231" stopIfTrue="1"/>
    <cfRule type="duplicateValues" dxfId="2298" priority="232" stopIfTrue="1"/>
  </conditionalFormatting>
  <conditionalFormatting sqref="C14">
    <cfRule type="duplicateValues" dxfId="2297" priority="200" stopIfTrue="1"/>
  </conditionalFormatting>
  <conditionalFormatting sqref="C14">
    <cfRule type="duplicateValues" dxfId="2296" priority="201" stopIfTrue="1"/>
    <cfRule type="duplicateValues" dxfId="2295" priority="202" stopIfTrue="1"/>
  </conditionalFormatting>
  <conditionalFormatting sqref="AJ14">
    <cfRule type="duplicateValues" dxfId="2294" priority="197" stopIfTrue="1"/>
  </conditionalFormatting>
  <conditionalFormatting sqref="AJ14">
    <cfRule type="duplicateValues" dxfId="2293" priority="198" stopIfTrue="1"/>
    <cfRule type="duplicateValues" dxfId="2292" priority="199" stopIfTrue="1"/>
  </conditionalFormatting>
  <conditionalFormatting sqref="C38:F38">
    <cfRule type="duplicateValues" dxfId="2291" priority="167" stopIfTrue="1"/>
  </conditionalFormatting>
  <conditionalFormatting sqref="C38:F38">
    <cfRule type="duplicateValues" dxfId="2290" priority="168" stopIfTrue="1"/>
    <cfRule type="duplicateValues" dxfId="2289" priority="169" stopIfTrue="1"/>
  </conditionalFormatting>
  <conditionalFormatting sqref="C37:F37">
    <cfRule type="duplicateValues" dxfId="2288" priority="170" stopIfTrue="1"/>
  </conditionalFormatting>
  <conditionalFormatting sqref="C37:F37">
    <cfRule type="duplicateValues" dxfId="2287" priority="171" stopIfTrue="1"/>
    <cfRule type="duplicateValues" dxfId="2286" priority="172" stopIfTrue="1"/>
  </conditionalFormatting>
  <conditionalFormatting sqref="BJ41:BK52 BS41:BS52 AR41:AU52 BA41:BD52 C41:AC52 AI41:AL52">
    <cfRule type="duplicateValues" dxfId="2285" priority="155" stopIfTrue="1"/>
  </conditionalFormatting>
  <conditionalFormatting sqref="BJ41:BK52 BS41:BS52 AR41:AU52 BA41:BD52 C41:AC52 AI41:AL52">
    <cfRule type="duplicateValues" dxfId="2284" priority="156" stopIfTrue="1"/>
    <cfRule type="duplicateValues" dxfId="2283" priority="157" stopIfTrue="1"/>
  </conditionalFormatting>
  <conditionalFormatting sqref="BT41:BT52">
    <cfRule type="duplicateValues" dxfId="2282" priority="158" stopIfTrue="1"/>
  </conditionalFormatting>
  <conditionalFormatting sqref="BT41:BT52">
    <cfRule type="duplicateValues" dxfId="2281" priority="159" stopIfTrue="1"/>
    <cfRule type="duplicateValues" dxfId="2280" priority="160" stopIfTrue="1"/>
  </conditionalFormatting>
  <conditionalFormatting sqref="AT35:AU35 AK35:AL35">
    <cfRule type="duplicateValues" dxfId="2279" priority="140" stopIfTrue="1"/>
  </conditionalFormatting>
  <conditionalFormatting sqref="AT35:AU35 AK35:AL35">
    <cfRule type="duplicateValues" dxfId="2278" priority="141" stopIfTrue="1"/>
    <cfRule type="duplicateValues" dxfId="2277" priority="142" stopIfTrue="1"/>
  </conditionalFormatting>
  <conditionalFormatting sqref="AS35">
    <cfRule type="duplicateValues" dxfId="2276" priority="143" stopIfTrue="1"/>
  </conditionalFormatting>
  <conditionalFormatting sqref="AS35">
    <cfRule type="duplicateValues" dxfId="2275" priority="144" stopIfTrue="1"/>
    <cfRule type="duplicateValues" dxfId="2274" priority="145" stopIfTrue="1"/>
  </conditionalFormatting>
  <conditionalFormatting sqref="C35:P35">
    <cfRule type="duplicateValues" dxfId="2273" priority="146" stopIfTrue="1"/>
  </conditionalFormatting>
  <conditionalFormatting sqref="C35:P35">
    <cfRule type="duplicateValues" dxfId="2272" priority="147" stopIfTrue="1"/>
    <cfRule type="duplicateValues" dxfId="2271" priority="148" stopIfTrue="1"/>
  </conditionalFormatting>
  <conditionalFormatting sqref="BJ53:BK53 BS53 BA53:BD53 AR53:AU53 C53:AC53 AI53:AL53">
    <cfRule type="duplicateValues" dxfId="2270" priority="134" stopIfTrue="1"/>
  </conditionalFormatting>
  <conditionalFormatting sqref="BJ53:BK53 BS53 BA53:BD53 AR53:AU53 C53:AC53 AI53:AL53">
    <cfRule type="duplicateValues" dxfId="2269" priority="135" stopIfTrue="1"/>
    <cfRule type="duplicateValues" dxfId="2268" priority="136" stopIfTrue="1"/>
  </conditionalFormatting>
  <conditionalFormatting sqref="BT53">
    <cfRule type="duplicateValues" dxfId="2267" priority="137" stopIfTrue="1"/>
  </conditionalFormatting>
  <conditionalFormatting sqref="BT53">
    <cfRule type="duplicateValues" dxfId="2266" priority="138" stopIfTrue="1"/>
    <cfRule type="duplicateValues" dxfId="2265" priority="139" stopIfTrue="1"/>
  </conditionalFormatting>
  <conditionalFormatting sqref="BS29:BS32 BJ29:BK32 BA29:BD32 C29:AC32 AR29:AU32 AI29:AL32">
    <cfRule type="duplicateValues" dxfId="2264" priority="116" stopIfTrue="1"/>
  </conditionalFormatting>
  <conditionalFormatting sqref="BS29:BS32 BJ29:BK32 BA29:BD32 C29:AC32 AR29:AU32 AI29:AL32">
    <cfRule type="duplicateValues" dxfId="2263" priority="117" stopIfTrue="1"/>
    <cfRule type="duplicateValues" dxfId="2262" priority="118" stopIfTrue="1"/>
  </conditionalFormatting>
  <conditionalFormatting sqref="BT29:BT32">
    <cfRule type="duplicateValues" dxfId="2261" priority="119" stopIfTrue="1"/>
  </conditionalFormatting>
  <conditionalFormatting sqref="BT29:BT32">
    <cfRule type="duplicateValues" dxfId="2260" priority="120" stopIfTrue="1"/>
    <cfRule type="duplicateValues" dxfId="2259" priority="121" stopIfTrue="1"/>
  </conditionalFormatting>
  <conditionalFormatting sqref="BA26:BD26 BS26 BJ26:BK26 C26:AC26 AR26:AU26 AI26:AL26">
    <cfRule type="duplicateValues" dxfId="2258" priority="110" stopIfTrue="1"/>
  </conditionalFormatting>
  <conditionalFormatting sqref="BA26:BD26 BS26 BJ26:BK26 C26:AC26 AR26:AU26 AI26:AL26">
    <cfRule type="duplicateValues" dxfId="2257" priority="111" stopIfTrue="1"/>
    <cfRule type="duplicateValues" dxfId="2256" priority="112" stopIfTrue="1"/>
  </conditionalFormatting>
  <conditionalFormatting sqref="BT26">
    <cfRule type="duplicateValues" dxfId="2255" priority="113" stopIfTrue="1"/>
  </conditionalFormatting>
  <conditionalFormatting sqref="BT26">
    <cfRule type="duplicateValues" dxfId="2254" priority="114" stopIfTrue="1"/>
    <cfRule type="duplicateValues" dxfId="2253" priority="115" stopIfTrue="1"/>
  </conditionalFormatting>
  <conditionalFormatting sqref="C21:AC21 BA21:BD21 AR21:AU21 BS21 BJ21:BK21 AI21:AL21">
    <cfRule type="duplicateValues" dxfId="2252" priority="104" stopIfTrue="1"/>
  </conditionalFormatting>
  <conditionalFormatting sqref="C21:AC21 BA21:BD21 AR21:AU21 BS21 BJ21:BK21 AI21:AL21">
    <cfRule type="duplicateValues" dxfId="2251" priority="105" stopIfTrue="1"/>
    <cfRule type="duplicateValues" dxfId="2250" priority="106" stopIfTrue="1"/>
  </conditionalFormatting>
  <conditionalFormatting sqref="BT21">
    <cfRule type="duplicateValues" dxfId="2249" priority="107" stopIfTrue="1"/>
  </conditionalFormatting>
  <conditionalFormatting sqref="BT21">
    <cfRule type="duplicateValues" dxfId="2248" priority="108" stopIfTrue="1"/>
    <cfRule type="duplicateValues" dxfId="2247" priority="109" stopIfTrue="1"/>
  </conditionalFormatting>
  <conditionalFormatting sqref="BJ27:BK28 BS27:BS28 BA27:BD28 AR27:AU28 C27:AC28 AI27:AL28">
    <cfRule type="duplicateValues" dxfId="2246" priority="122" stopIfTrue="1"/>
  </conditionalFormatting>
  <conditionalFormatting sqref="BJ27:BK28 BS27:BS28 BA27:BD28 AR27:AU28 C27:AC28 AI27:AL28">
    <cfRule type="duplicateValues" dxfId="2245" priority="123" stopIfTrue="1"/>
    <cfRule type="duplicateValues" dxfId="2244" priority="124" stopIfTrue="1"/>
  </conditionalFormatting>
  <conditionalFormatting sqref="BT27:BT28">
    <cfRule type="duplicateValues" dxfId="2243" priority="125" stopIfTrue="1"/>
  </conditionalFormatting>
  <conditionalFormatting sqref="BT27:BT28">
    <cfRule type="duplicateValues" dxfId="2242" priority="126" stopIfTrue="1"/>
    <cfRule type="duplicateValues" dxfId="2241" priority="127" stopIfTrue="1"/>
  </conditionalFormatting>
  <conditionalFormatting sqref="C22:AC22 AR22:AU22 BA22:BD22 BS22 BJ22:BK22 AI22:AL22">
    <cfRule type="duplicateValues" dxfId="2240" priority="128" stopIfTrue="1"/>
  </conditionalFormatting>
  <conditionalFormatting sqref="C22:AC22 AR22:AU22 BA22:BD22 BS22 BJ22:BK22 AI22:AL22">
    <cfRule type="duplicateValues" dxfId="2239" priority="129" stopIfTrue="1"/>
    <cfRule type="duplicateValues" dxfId="2238" priority="130" stopIfTrue="1"/>
  </conditionalFormatting>
  <conditionalFormatting sqref="BT22">
    <cfRule type="duplicateValues" dxfId="2237" priority="131" stopIfTrue="1"/>
  </conditionalFormatting>
  <conditionalFormatting sqref="BT22">
    <cfRule type="duplicateValues" dxfId="2236" priority="132" stopIfTrue="1"/>
    <cfRule type="duplicateValues" dxfId="2235" priority="133" stopIfTrue="1"/>
  </conditionalFormatting>
  <conditionalFormatting sqref="C23:AC23 BA23:BD23 AR23:AU23 BS23 BJ23:BK23 AI23:AL23">
    <cfRule type="duplicateValues" dxfId="2234" priority="92" stopIfTrue="1"/>
  </conditionalFormatting>
  <conditionalFormatting sqref="C23:AC23 BA23:BD23 AR23:AU23 BS23 BJ23:BK23 AI23:AL23">
    <cfRule type="duplicateValues" dxfId="2233" priority="93" stopIfTrue="1"/>
    <cfRule type="duplicateValues" dxfId="2232" priority="94" stopIfTrue="1"/>
  </conditionalFormatting>
  <conditionalFormatting sqref="BT23">
    <cfRule type="duplicateValues" dxfId="2231" priority="95" stopIfTrue="1"/>
  </conditionalFormatting>
  <conditionalFormatting sqref="BT23">
    <cfRule type="duplicateValues" dxfId="2230" priority="96" stopIfTrue="1"/>
    <cfRule type="duplicateValues" dxfId="2229" priority="97" stopIfTrue="1"/>
  </conditionalFormatting>
  <conditionalFormatting sqref="BJ25:BK25 BS25 AR25:AU25 BA25:BD25 C25:AC25 AI25:AL25">
    <cfRule type="duplicateValues" dxfId="2228" priority="86" stopIfTrue="1"/>
  </conditionalFormatting>
  <conditionalFormatting sqref="BJ25:BK25 BS25 AR25:AU25 BA25:BD25 C25:AC25 AI25:AL25">
    <cfRule type="duplicateValues" dxfId="2227" priority="87" stopIfTrue="1"/>
    <cfRule type="duplicateValues" dxfId="2226" priority="88" stopIfTrue="1"/>
  </conditionalFormatting>
  <conditionalFormatting sqref="BT25">
    <cfRule type="duplicateValues" dxfId="2225" priority="89" stopIfTrue="1"/>
  </conditionalFormatting>
  <conditionalFormatting sqref="BT25">
    <cfRule type="duplicateValues" dxfId="2224" priority="90" stopIfTrue="1"/>
    <cfRule type="duplicateValues" dxfId="2223" priority="91" stopIfTrue="1"/>
  </conditionalFormatting>
  <conditionalFormatting sqref="BJ24:BK24 BS24 AR24:AU24 BA24:BD24 C24:AC24 AI24:AL24">
    <cfRule type="duplicateValues" dxfId="2222" priority="80" stopIfTrue="1"/>
  </conditionalFormatting>
  <conditionalFormatting sqref="BJ24:BK24 BS24 AR24:AU24 BA24:BD24 C24:AC24 AI24:AL24">
    <cfRule type="duplicateValues" dxfId="2221" priority="81" stopIfTrue="1"/>
    <cfRule type="duplicateValues" dxfId="2220" priority="82" stopIfTrue="1"/>
  </conditionalFormatting>
  <conditionalFormatting sqref="BT24">
    <cfRule type="duplicateValues" dxfId="2219" priority="83" stopIfTrue="1"/>
  </conditionalFormatting>
  <conditionalFormatting sqref="BT24">
    <cfRule type="duplicateValues" dxfId="2218" priority="84" stopIfTrue="1"/>
    <cfRule type="duplicateValues" dxfId="2217" priority="85" stopIfTrue="1"/>
  </conditionalFormatting>
  <conditionalFormatting sqref="C33:AC33 AR33:AU33 BA33:BD33 BS33 BJ33:BK33 AI33:AL33">
    <cfRule type="duplicateValues" dxfId="2216" priority="74" stopIfTrue="1"/>
  </conditionalFormatting>
  <conditionalFormatting sqref="C33:AC33 AR33:AU33 BA33:BD33 BS33 BJ33:BK33 AI33:AL33">
    <cfRule type="duplicateValues" dxfId="2215" priority="75" stopIfTrue="1"/>
    <cfRule type="duplicateValues" dxfId="2214" priority="76" stopIfTrue="1"/>
  </conditionalFormatting>
  <conditionalFormatting sqref="BT33">
    <cfRule type="duplicateValues" dxfId="2213" priority="77" stopIfTrue="1"/>
  </conditionalFormatting>
  <conditionalFormatting sqref="BT33">
    <cfRule type="duplicateValues" dxfId="2212" priority="78" stopIfTrue="1"/>
    <cfRule type="duplicateValues" dxfId="2211" priority="79" stopIfTrue="1"/>
  </conditionalFormatting>
  <conditionalFormatting sqref="AI39:AL40 BJ39:BK40 BS39:BS40 AR39:AU40 BA39:BD40 C39:AC40">
    <cfRule type="duplicateValues" dxfId="2210" priority="64653" stopIfTrue="1"/>
  </conditionalFormatting>
  <conditionalFormatting sqref="AI39:AL40 BJ39:BK40 BS39:BS40 AR39:AU40 BA39:BD40 C39:AC40">
    <cfRule type="duplicateValues" dxfId="2209" priority="64671" stopIfTrue="1"/>
    <cfRule type="duplicateValues" dxfId="2208" priority="64672" stopIfTrue="1"/>
  </conditionalFormatting>
  <conditionalFormatting sqref="BT39:BT40">
    <cfRule type="duplicateValues" dxfId="2207" priority="64707" stopIfTrue="1"/>
  </conditionalFormatting>
  <conditionalFormatting sqref="BT39:BT40">
    <cfRule type="duplicateValues" dxfId="2206" priority="64710" stopIfTrue="1"/>
    <cfRule type="duplicateValues" dxfId="2205" priority="64711" stopIfTrue="1"/>
  </conditionalFormatting>
  <conditionalFormatting sqref="AK19:AL19">
    <cfRule type="duplicateValues" dxfId="2204" priority="53" stopIfTrue="1"/>
  </conditionalFormatting>
  <conditionalFormatting sqref="AK19:AL19">
    <cfRule type="duplicateValues" dxfId="2203" priority="54" stopIfTrue="1"/>
    <cfRule type="duplicateValues" dxfId="2202" priority="55" stopIfTrue="1"/>
  </conditionalFormatting>
  <conditionalFormatting sqref="BR19:BS19 CA19 BI19:BL19 AZ19:BC19 AQ19:AT19 C19:AC19 AI19:AJ19">
    <cfRule type="duplicateValues" dxfId="2201" priority="47" stopIfTrue="1"/>
  </conditionalFormatting>
  <conditionalFormatting sqref="BR19:BS19 CA19 BI19:BL19 AZ19:BC19 AQ19:AT19 C19:AC19 AI19:AJ19">
    <cfRule type="duplicateValues" dxfId="2200" priority="48" stopIfTrue="1"/>
    <cfRule type="duplicateValues" dxfId="2199" priority="49" stopIfTrue="1"/>
  </conditionalFormatting>
  <conditionalFormatting sqref="CB19">
    <cfRule type="duplicateValues" dxfId="2198" priority="50" stopIfTrue="1"/>
  </conditionalFormatting>
  <conditionalFormatting sqref="CB19">
    <cfRule type="duplicateValues" dxfId="2197" priority="51" stopIfTrue="1"/>
    <cfRule type="duplicateValues" dxfId="2196" priority="52" stopIfTrue="1"/>
  </conditionalFormatting>
  <conditionalFormatting sqref="C20:AC20 AR20:AU20 BA20:BD20 BS20 BJ20:BK20 AI20:AL20">
    <cfRule type="duplicateValues" dxfId="2195" priority="62" stopIfTrue="1"/>
  </conditionalFormatting>
  <conditionalFormatting sqref="C20:AC20 AR20:AU20 BA20:BD20 BS20 BJ20:BK20 AI20:AL20">
    <cfRule type="duplicateValues" dxfId="2194" priority="63" stopIfTrue="1"/>
    <cfRule type="duplicateValues" dxfId="2193" priority="64" stopIfTrue="1"/>
  </conditionalFormatting>
  <conditionalFormatting sqref="BT20">
    <cfRule type="duplicateValues" dxfId="2192" priority="65" stopIfTrue="1"/>
  </conditionalFormatting>
  <conditionalFormatting sqref="BT20">
    <cfRule type="duplicateValues" dxfId="2191" priority="66" stopIfTrue="1"/>
    <cfRule type="duplicateValues" dxfId="2190" priority="67" stopIfTrue="1"/>
  </conditionalFormatting>
  <conditionalFormatting sqref="BJ34:BK34 BS34 BA34:BD34 C34:AC34 AR34:AU34 AI34:AJ34">
    <cfRule type="duplicateValues" dxfId="2189" priority="41" stopIfTrue="1"/>
  </conditionalFormatting>
  <conditionalFormatting sqref="BJ34:BK34 BS34 BA34:BD34 C34:AC34 AR34:AU34 AI34:AJ34">
    <cfRule type="duplicateValues" dxfId="2188" priority="42" stopIfTrue="1"/>
    <cfRule type="duplicateValues" dxfId="2187" priority="43" stopIfTrue="1"/>
  </conditionalFormatting>
  <conditionalFormatting sqref="BT34">
    <cfRule type="duplicateValues" dxfId="2186" priority="44" stopIfTrue="1"/>
  </conditionalFormatting>
  <conditionalFormatting sqref="BT34">
    <cfRule type="duplicateValues" dxfId="2185" priority="45" stopIfTrue="1"/>
    <cfRule type="duplicateValues" dxfId="2184" priority="46" stopIfTrue="1"/>
  </conditionalFormatting>
  <conditionalFormatting sqref="AK34:AL34">
    <cfRule type="duplicateValues" dxfId="2183" priority="38" stopIfTrue="1"/>
  </conditionalFormatting>
  <conditionalFormatting sqref="AK34:AL34">
    <cfRule type="duplicateValues" dxfId="2182" priority="39" stopIfTrue="1"/>
    <cfRule type="duplicateValues" dxfId="2181" priority="40" stopIfTrue="1"/>
  </conditionalFormatting>
  <conditionalFormatting sqref="C13:AC13 AY13:BB13 AP13:AS13 BQ13 BH13:BI13 AI13:AL13 AI15:AL15 BH15:BI15 BQ15 AP15:AS15 AY15:BB15 C15:AC15">
    <cfRule type="duplicateValues" dxfId="2180" priority="32" stopIfTrue="1"/>
  </conditionalFormatting>
  <conditionalFormatting sqref="C13:AC13 AY13:BB13 AP13:AS13 BQ13 BH13:BI13 AI13:AL13 AI15:AL15 BH15:BI15 BQ15 AP15:AS15 AY15:BB15 C15:AC15">
    <cfRule type="duplicateValues" dxfId="2179" priority="33" stopIfTrue="1"/>
    <cfRule type="duplicateValues" dxfId="2178" priority="34" stopIfTrue="1"/>
  </conditionalFormatting>
  <conditionalFormatting sqref="BR13 BR15">
    <cfRule type="duplicateValues" dxfId="2177" priority="35" stopIfTrue="1"/>
  </conditionalFormatting>
  <conditionalFormatting sqref="BR13 BR15">
    <cfRule type="duplicateValues" dxfId="2176" priority="36" stopIfTrue="1"/>
    <cfRule type="duplicateValues" dxfId="2175" priority="37" stopIfTrue="1"/>
  </conditionalFormatting>
  <conditionalFormatting sqref="BH16:BI18 BQ16:BQ18 AY16:BB18 AP16:AS18 C16:AC18 AI16:AL18">
    <cfRule type="duplicateValues" dxfId="2174" priority="26" stopIfTrue="1"/>
  </conditionalFormatting>
  <conditionalFormatting sqref="BH16:BI18 BQ16:BQ18 AY16:BB18 AP16:AS18 C16:AC18 AI16:AL18">
    <cfRule type="duplicateValues" dxfId="2173" priority="27" stopIfTrue="1"/>
    <cfRule type="duplicateValues" dxfId="2172" priority="28" stopIfTrue="1"/>
  </conditionalFormatting>
  <conditionalFormatting sqref="BR16:BR18">
    <cfRule type="duplicateValues" dxfId="2171" priority="29" stopIfTrue="1"/>
  </conditionalFormatting>
  <conditionalFormatting sqref="BR16:BR18">
    <cfRule type="duplicateValues" dxfId="2170" priority="30" stopIfTrue="1"/>
    <cfRule type="duplicateValues" dxfId="2169" priority="31" stopIfTrue="1"/>
  </conditionalFormatting>
  <conditionalFormatting sqref="BH8:BI8 AI8:AL8 C8:AC8 BQ8 AP8:AS8 AY8:BB8">
    <cfRule type="duplicateValues" dxfId="2168" priority="20" stopIfTrue="1"/>
  </conditionalFormatting>
  <conditionalFormatting sqref="BH8:BI8 AI8:AL8 C8:AC8 BQ8 AP8:AS8 AY8:BB8">
    <cfRule type="duplicateValues" dxfId="2167" priority="21" stopIfTrue="1"/>
    <cfRule type="duplicateValues" dxfId="2166" priority="22" stopIfTrue="1"/>
  </conditionalFormatting>
  <conditionalFormatting sqref="BR8">
    <cfRule type="duplicateValues" dxfId="2165" priority="23" stopIfTrue="1"/>
  </conditionalFormatting>
  <conditionalFormatting sqref="BR8">
    <cfRule type="duplicateValues" dxfId="2164" priority="24" stopIfTrue="1"/>
    <cfRule type="duplicateValues" dxfId="2163" priority="25" stopIfTrue="1"/>
  </conditionalFormatting>
  <conditionalFormatting sqref="BH9:BI10 BQ9:BQ10 AP9:AS10 AY9:BB10 C9:AC10 AI9:AI10 AK9:AL10">
    <cfRule type="duplicateValues" dxfId="2162" priority="14" stopIfTrue="1"/>
  </conditionalFormatting>
  <conditionalFormatting sqref="BH9:BI10 BQ9:BQ10 AP9:AS10 AY9:BB10 C9:AC10 AI9:AI10 AK9:AL10">
    <cfRule type="duplicateValues" dxfId="2161" priority="15" stopIfTrue="1"/>
    <cfRule type="duplicateValues" dxfId="2160" priority="16" stopIfTrue="1"/>
  </conditionalFormatting>
  <conditionalFormatting sqref="BR9:BR10">
    <cfRule type="duplicateValues" dxfId="2159" priority="17" stopIfTrue="1"/>
  </conditionalFormatting>
  <conditionalFormatting sqref="BR9:BR10">
    <cfRule type="duplicateValues" dxfId="2158" priority="18" stopIfTrue="1"/>
    <cfRule type="duplicateValues" dxfId="2157" priority="19" stopIfTrue="1"/>
  </conditionalFormatting>
  <conditionalFormatting sqref="AJ9:AJ10">
    <cfRule type="duplicateValues" dxfId="2156" priority="11" stopIfTrue="1"/>
  </conditionalFormatting>
  <conditionalFormatting sqref="AJ9:AJ10">
    <cfRule type="duplicateValues" dxfId="2155" priority="12" stopIfTrue="1"/>
    <cfRule type="duplicateValues" dxfId="2154" priority="13" stopIfTrue="1"/>
  </conditionalFormatting>
  <conditionalFormatting sqref="AI11:AL12 BH11:BI12 BQ11:BQ12 AP11:AS12 AY11:BB12 C11:AC12">
    <cfRule type="duplicateValues" dxfId="2153" priority="5" stopIfTrue="1"/>
  </conditionalFormatting>
  <conditionalFormatting sqref="AI11:AL12 BH11:BI12 BQ11:BQ12 AP11:AS12 AY11:BB12 C11:AC12">
    <cfRule type="duplicateValues" dxfId="2152" priority="6" stopIfTrue="1"/>
    <cfRule type="duplicateValues" dxfId="2151" priority="7" stopIfTrue="1"/>
  </conditionalFormatting>
  <conditionalFormatting sqref="BR11:BR12">
    <cfRule type="duplicateValues" dxfId="2150" priority="8" stopIfTrue="1"/>
  </conditionalFormatting>
  <conditionalFormatting sqref="BR11:BR12">
    <cfRule type="duplicateValues" dxfId="2149" priority="9" stopIfTrue="1"/>
    <cfRule type="duplicateValues" dxfId="2148" priority="10" stopIfTrue="1"/>
  </conditionalFormatting>
  <conditionalFormatting sqref="C57">
    <cfRule type="duplicateValues" dxfId="2147" priority="1" stopIfTrue="1"/>
  </conditionalFormatting>
  <conditionalFormatting sqref="C57">
    <cfRule type="duplicateValues" dxfId="2146" priority="2" stopIfTrue="1"/>
  </conditionalFormatting>
  <conditionalFormatting sqref="C57">
    <cfRule type="duplicateValues" dxfId="2145" priority="3" stopIfTrue="1"/>
    <cfRule type="duplicateValues" dxfId="2144" priority="4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1:GD28"/>
  <sheetViews>
    <sheetView zoomScale="120" zoomScaleNormal="120"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0" style="15" customWidth="1"/>
    <col min="9" max="10" width="5.85546875" style="15" customWidth="1"/>
    <col min="11" max="11" width="12.140625" style="15" customWidth="1"/>
    <col min="12" max="12" width="11.28515625" style="15" customWidth="1"/>
    <col min="13" max="13" width="6.57031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285156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5.85546875" style="15" customWidth="1"/>
    <col min="37" max="37" width="3.42578125" style="15" customWidth="1"/>
    <col min="38" max="38" width="4.140625" style="15" customWidth="1"/>
    <col min="39" max="16384" width="9.140625" style="15"/>
  </cols>
  <sheetData>
    <row r="1" spans="1:40" ht="6" customHeight="1" thickBot="1"/>
    <row r="2" spans="1:40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40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892</v>
      </c>
      <c r="AC3" s="62"/>
      <c r="AD3" s="63"/>
      <c r="AE3" s="64"/>
      <c r="AF3" s="64"/>
      <c r="AG3" s="64"/>
      <c r="AH3" s="64"/>
      <c r="AI3" s="65"/>
      <c r="AJ3" s="66"/>
    </row>
    <row r="4" spans="1:40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40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40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>AD6+AE5</f>
        <v>0</v>
      </c>
      <c r="AF6" s="109">
        <f>(7+(AE6/60))</f>
        <v>7</v>
      </c>
      <c r="AG6" s="110">
        <f>FLOOR(AF6,1)</f>
        <v>7</v>
      </c>
      <c r="AH6" s="111">
        <f>(AG6+((AF6-AG6)*60*0.01))</f>
        <v>7</v>
      </c>
      <c r="AI6" s="112"/>
      <c r="AJ6" s="113"/>
    </row>
    <row r="7" spans="1:40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>T7/AK7+AL7</f>
        <v>30</v>
      </c>
      <c r="AE7" s="107">
        <f>AD7+AE6</f>
        <v>30</v>
      </c>
      <c r="AF7" s="121">
        <f>(8+(AE7/60))</f>
        <v>8.5</v>
      </c>
      <c r="AG7" s="122">
        <f>FLOOR(AF7,1)</f>
        <v>8</v>
      </c>
      <c r="AH7" s="121">
        <f>(AG7+((AF7-AG7)*60*0.01))</f>
        <v>8.3000000000000007</v>
      </c>
      <c r="AI7" s="121"/>
      <c r="AJ7" s="123"/>
      <c r="AK7" s="124">
        <v>50</v>
      </c>
      <c r="AL7" s="124">
        <v>30</v>
      </c>
    </row>
    <row r="8" spans="1:40" s="24" customFormat="1" ht="18.95" customHeight="1">
      <c r="A8" s="196">
        <v>10</v>
      </c>
      <c r="B8" s="190">
        <v>42803</v>
      </c>
      <c r="C8" s="191" t="s">
        <v>888</v>
      </c>
      <c r="D8" s="191"/>
      <c r="E8" s="191"/>
      <c r="F8" s="191"/>
      <c r="G8" s="192" t="s">
        <v>381</v>
      </c>
      <c r="H8" s="192" t="s">
        <v>886</v>
      </c>
      <c r="I8" s="193">
        <v>1500</v>
      </c>
      <c r="J8" s="190">
        <v>42822</v>
      </c>
      <c r="K8" s="192" t="s">
        <v>10</v>
      </c>
      <c r="L8" s="192" t="s">
        <v>99</v>
      </c>
      <c r="M8" s="192" t="s">
        <v>88</v>
      </c>
      <c r="N8" s="192" t="s">
        <v>887</v>
      </c>
      <c r="O8" s="192"/>
      <c r="P8" s="25"/>
      <c r="Q8" s="194"/>
      <c r="R8" s="194"/>
      <c r="S8" s="190">
        <v>42819</v>
      </c>
      <c r="T8" s="193">
        <v>1670</v>
      </c>
      <c r="U8" s="193"/>
      <c r="V8" s="193"/>
      <c r="W8" s="193"/>
      <c r="X8" s="193"/>
      <c r="Y8" s="193"/>
      <c r="Z8" s="191" t="s">
        <v>12</v>
      </c>
      <c r="AA8" s="192" t="s">
        <v>382</v>
      </c>
      <c r="AB8" s="195">
        <v>754</v>
      </c>
      <c r="AC8" s="195">
        <v>2271</v>
      </c>
      <c r="AD8" s="107">
        <f t="shared" ref="AD8:AD18" si="0">T8/AK8+AL8</f>
        <v>88.4</v>
      </c>
      <c r="AE8" s="107">
        <f t="shared" ref="AE8:AE18" si="1">AD8+AE7</f>
        <v>118.4</v>
      </c>
      <c r="AF8" s="121">
        <f t="shared" ref="AF8:AF18" si="2">(8+(AE8/60))</f>
        <v>9.9733333333333327</v>
      </c>
      <c r="AG8" s="122">
        <f t="shared" ref="AG8:AG18" si="3">FLOOR(AF8,1)</f>
        <v>9</v>
      </c>
      <c r="AH8" s="121">
        <f t="shared" ref="AH8:AH18" si="4">(AG8+((AF8-AG8)*60*0.01))</f>
        <v>9.5839999999999996</v>
      </c>
      <c r="AI8" s="25"/>
      <c r="AJ8" s="25" t="s">
        <v>65</v>
      </c>
      <c r="AK8" s="25">
        <v>50</v>
      </c>
      <c r="AL8" s="25">
        <v>55</v>
      </c>
      <c r="AN8" s="24" t="s">
        <v>510</v>
      </c>
    </row>
    <row r="9" spans="1:40" s="24" customFormat="1" ht="18.95" customHeight="1">
      <c r="A9" s="196">
        <v>20</v>
      </c>
      <c r="B9" s="190">
        <v>42803</v>
      </c>
      <c r="C9" s="191" t="s">
        <v>888</v>
      </c>
      <c r="D9" s="191"/>
      <c r="E9" s="191"/>
      <c r="F9" s="191"/>
      <c r="G9" s="192" t="s">
        <v>381</v>
      </c>
      <c r="H9" s="192" t="s">
        <v>886</v>
      </c>
      <c r="I9" s="193">
        <v>1500</v>
      </c>
      <c r="J9" s="190">
        <v>42822</v>
      </c>
      <c r="K9" s="192" t="s">
        <v>60</v>
      </c>
      <c r="L9" s="192"/>
      <c r="M9" s="192" t="s">
        <v>103</v>
      </c>
      <c r="N9" s="192" t="s">
        <v>887</v>
      </c>
      <c r="O9" s="192"/>
      <c r="P9" s="25"/>
      <c r="Q9" s="194"/>
      <c r="R9" s="194"/>
      <c r="S9" s="190">
        <v>42819</v>
      </c>
      <c r="T9" s="193">
        <v>1670</v>
      </c>
      <c r="U9" s="193"/>
      <c r="V9" s="193"/>
      <c r="W9" s="193"/>
      <c r="X9" s="193"/>
      <c r="Y9" s="193"/>
      <c r="Z9" s="191" t="s">
        <v>12</v>
      </c>
      <c r="AA9" s="192" t="s">
        <v>382</v>
      </c>
      <c r="AB9" s="195">
        <v>754</v>
      </c>
      <c r="AC9" s="195">
        <v>2271</v>
      </c>
      <c r="AD9" s="107">
        <f t="shared" si="0"/>
        <v>48.4</v>
      </c>
      <c r="AE9" s="107">
        <f t="shared" si="1"/>
        <v>166.8</v>
      </c>
      <c r="AF9" s="121">
        <f t="shared" si="2"/>
        <v>10.780000000000001</v>
      </c>
      <c r="AG9" s="122">
        <f t="shared" si="3"/>
        <v>10</v>
      </c>
      <c r="AH9" s="121">
        <f t="shared" si="4"/>
        <v>10.468</v>
      </c>
      <c r="AI9" s="25"/>
      <c r="AJ9" s="25" t="s">
        <v>65</v>
      </c>
      <c r="AK9" s="25">
        <v>50</v>
      </c>
      <c r="AL9" s="25">
        <v>15</v>
      </c>
      <c r="AN9" s="24" t="s">
        <v>510</v>
      </c>
    </row>
    <row r="10" spans="1:40" s="24" customFormat="1" ht="18.95" customHeight="1">
      <c r="A10" s="168"/>
      <c r="B10" s="169"/>
      <c r="C10" s="170"/>
      <c r="D10" s="171"/>
      <c r="E10" s="172"/>
      <c r="F10" s="172"/>
      <c r="G10" s="173"/>
      <c r="H10" s="173"/>
      <c r="I10" s="174"/>
      <c r="J10" s="169"/>
      <c r="K10" s="173" t="s">
        <v>210</v>
      </c>
      <c r="L10" s="173"/>
      <c r="M10" s="173"/>
      <c r="N10" s="170"/>
      <c r="O10" s="173"/>
      <c r="P10" s="159"/>
      <c r="Q10" s="175"/>
      <c r="R10" s="175"/>
      <c r="S10" s="169"/>
      <c r="T10" s="174"/>
      <c r="U10" s="174"/>
      <c r="V10" s="168"/>
      <c r="W10" s="176"/>
      <c r="X10" s="176"/>
      <c r="Y10" s="176"/>
      <c r="Z10" s="170"/>
      <c r="AA10" s="173"/>
      <c r="AB10" s="177"/>
      <c r="AC10" s="177"/>
      <c r="AD10" s="107">
        <f t="shared" si="0"/>
        <v>60</v>
      </c>
      <c r="AE10" s="107">
        <f t="shared" si="1"/>
        <v>226.8</v>
      </c>
      <c r="AF10" s="121">
        <f t="shared" si="2"/>
        <v>11.780000000000001</v>
      </c>
      <c r="AG10" s="122">
        <f t="shared" si="3"/>
        <v>11</v>
      </c>
      <c r="AH10" s="121">
        <f t="shared" si="4"/>
        <v>11.468</v>
      </c>
      <c r="AI10" s="159"/>
      <c r="AJ10" s="159"/>
      <c r="AK10" s="124">
        <v>50</v>
      </c>
      <c r="AL10" s="124">
        <v>60</v>
      </c>
    </row>
    <row r="11" spans="1:40" s="24" customFormat="1" ht="18.95" customHeight="1">
      <c r="A11" s="196">
        <v>30</v>
      </c>
      <c r="B11" s="190">
        <v>42803</v>
      </c>
      <c r="C11" s="191" t="s">
        <v>889</v>
      </c>
      <c r="D11" s="191"/>
      <c r="E11" s="191"/>
      <c r="F11" s="191"/>
      <c r="G11" s="192" t="s">
        <v>381</v>
      </c>
      <c r="H11" s="192" t="s">
        <v>886</v>
      </c>
      <c r="I11" s="193">
        <v>2500</v>
      </c>
      <c r="J11" s="190">
        <v>42822</v>
      </c>
      <c r="K11" s="192" t="s">
        <v>10</v>
      </c>
      <c r="L11" s="192" t="s">
        <v>99</v>
      </c>
      <c r="M11" s="192" t="s">
        <v>88</v>
      </c>
      <c r="N11" s="192" t="s">
        <v>887</v>
      </c>
      <c r="O11" s="192"/>
      <c r="P11" s="25"/>
      <c r="Q11" s="194"/>
      <c r="R11" s="194"/>
      <c r="S11" s="190">
        <v>42819</v>
      </c>
      <c r="T11" s="193">
        <v>2770</v>
      </c>
      <c r="U11" s="193"/>
      <c r="V11" s="193"/>
      <c r="W11" s="193"/>
      <c r="X11" s="193"/>
      <c r="Y11" s="193"/>
      <c r="Z11" s="191" t="s">
        <v>12</v>
      </c>
      <c r="AA11" s="192" t="s">
        <v>382</v>
      </c>
      <c r="AB11" s="195">
        <v>754</v>
      </c>
      <c r="AC11" s="195">
        <v>2271</v>
      </c>
      <c r="AD11" s="107">
        <f t="shared" si="0"/>
        <v>137.4</v>
      </c>
      <c r="AE11" s="107">
        <f t="shared" si="1"/>
        <v>364.20000000000005</v>
      </c>
      <c r="AF11" s="121">
        <f t="shared" si="2"/>
        <v>14.07</v>
      </c>
      <c r="AG11" s="122">
        <f t="shared" si="3"/>
        <v>14</v>
      </c>
      <c r="AH11" s="121">
        <f t="shared" si="4"/>
        <v>14.042</v>
      </c>
      <c r="AI11" s="25"/>
      <c r="AJ11" s="25" t="s">
        <v>65</v>
      </c>
      <c r="AK11" s="25">
        <v>50</v>
      </c>
      <c r="AL11" s="25">
        <v>82</v>
      </c>
      <c r="AN11" s="24" t="s">
        <v>510</v>
      </c>
    </row>
    <row r="12" spans="1:40" s="24" customFormat="1" ht="18.95" customHeight="1">
      <c r="A12" s="196">
        <v>40</v>
      </c>
      <c r="B12" s="190">
        <v>42803</v>
      </c>
      <c r="C12" s="191" t="s">
        <v>889</v>
      </c>
      <c r="D12" s="191"/>
      <c r="E12" s="191"/>
      <c r="F12" s="191"/>
      <c r="G12" s="192" t="s">
        <v>381</v>
      </c>
      <c r="H12" s="192" t="s">
        <v>886</v>
      </c>
      <c r="I12" s="193">
        <v>2500</v>
      </c>
      <c r="J12" s="190">
        <v>42822</v>
      </c>
      <c r="K12" s="192" t="s">
        <v>60</v>
      </c>
      <c r="L12" s="192"/>
      <c r="M12" s="192" t="s">
        <v>103</v>
      </c>
      <c r="N12" s="192" t="s">
        <v>887</v>
      </c>
      <c r="O12" s="192"/>
      <c r="P12" s="25"/>
      <c r="Q12" s="194"/>
      <c r="R12" s="194"/>
      <c r="S12" s="190">
        <v>42819</v>
      </c>
      <c r="T12" s="193">
        <v>2770</v>
      </c>
      <c r="U12" s="193"/>
      <c r="V12" s="193"/>
      <c r="W12" s="193"/>
      <c r="X12" s="193"/>
      <c r="Y12" s="193"/>
      <c r="Z12" s="191" t="s">
        <v>12</v>
      </c>
      <c r="AA12" s="192" t="s">
        <v>382</v>
      </c>
      <c r="AB12" s="195">
        <v>754</v>
      </c>
      <c r="AC12" s="195">
        <v>2271</v>
      </c>
      <c r="AD12" s="107">
        <f t="shared" si="0"/>
        <v>70.400000000000006</v>
      </c>
      <c r="AE12" s="107">
        <f t="shared" si="1"/>
        <v>434.6</v>
      </c>
      <c r="AF12" s="121">
        <f t="shared" si="2"/>
        <v>15.243333333333334</v>
      </c>
      <c r="AG12" s="122">
        <f t="shared" si="3"/>
        <v>15</v>
      </c>
      <c r="AH12" s="121">
        <f t="shared" si="4"/>
        <v>15.146000000000001</v>
      </c>
      <c r="AI12" s="25"/>
      <c r="AJ12" s="25" t="s">
        <v>65</v>
      </c>
      <c r="AK12" s="25">
        <v>50</v>
      </c>
      <c r="AL12" s="25">
        <v>15</v>
      </c>
      <c r="AN12" s="24" t="s">
        <v>510</v>
      </c>
    </row>
    <row r="13" spans="1:40" s="24" customFormat="1" ht="18.95" customHeight="1">
      <c r="A13" s="196">
        <v>50</v>
      </c>
      <c r="B13" s="190">
        <v>42803</v>
      </c>
      <c r="C13" s="191" t="s">
        <v>890</v>
      </c>
      <c r="D13" s="191"/>
      <c r="E13" s="191"/>
      <c r="F13" s="191"/>
      <c r="G13" s="192" t="s">
        <v>381</v>
      </c>
      <c r="H13" s="192" t="s">
        <v>886</v>
      </c>
      <c r="I13" s="193">
        <v>2500</v>
      </c>
      <c r="J13" s="190">
        <v>42822</v>
      </c>
      <c r="K13" s="192" t="s">
        <v>10</v>
      </c>
      <c r="L13" s="192" t="s">
        <v>99</v>
      </c>
      <c r="M13" s="192" t="s">
        <v>88</v>
      </c>
      <c r="N13" s="192" t="s">
        <v>887</v>
      </c>
      <c r="O13" s="192"/>
      <c r="P13" s="25"/>
      <c r="Q13" s="194"/>
      <c r="R13" s="194"/>
      <c r="S13" s="190">
        <v>42819</v>
      </c>
      <c r="T13" s="193">
        <v>2770</v>
      </c>
      <c r="U13" s="193"/>
      <c r="V13" s="193"/>
      <c r="W13" s="193"/>
      <c r="X13" s="193"/>
      <c r="Y13" s="193"/>
      <c r="Z13" s="191" t="s">
        <v>12</v>
      </c>
      <c r="AA13" s="192" t="s">
        <v>382</v>
      </c>
      <c r="AB13" s="195">
        <v>754</v>
      </c>
      <c r="AC13" s="195">
        <v>2271</v>
      </c>
      <c r="AD13" s="107">
        <f t="shared" si="0"/>
        <v>137.4</v>
      </c>
      <c r="AE13" s="107">
        <f t="shared" si="1"/>
        <v>572</v>
      </c>
      <c r="AF13" s="121">
        <f t="shared" si="2"/>
        <v>17.533333333333331</v>
      </c>
      <c r="AG13" s="122">
        <f t="shared" si="3"/>
        <v>17</v>
      </c>
      <c r="AH13" s="121">
        <f t="shared" si="4"/>
        <v>17.32</v>
      </c>
      <c r="AI13" s="25"/>
      <c r="AJ13" s="25" t="s">
        <v>65</v>
      </c>
      <c r="AK13" s="25">
        <v>50</v>
      </c>
      <c r="AL13" s="25">
        <v>82</v>
      </c>
      <c r="AN13" s="24" t="s">
        <v>510</v>
      </c>
    </row>
    <row r="14" spans="1:40" s="24" customFormat="1" ht="18.95" customHeight="1">
      <c r="A14" s="196">
        <v>60</v>
      </c>
      <c r="B14" s="190">
        <v>42803</v>
      </c>
      <c r="C14" s="191" t="s">
        <v>890</v>
      </c>
      <c r="D14" s="191"/>
      <c r="E14" s="191"/>
      <c r="F14" s="191"/>
      <c r="G14" s="192" t="s">
        <v>381</v>
      </c>
      <c r="H14" s="192" t="s">
        <v>886</v>
      </c>
      <c r="I14" s="193">
        <v>2500</v>
      </c>
      <c r="J14" s="190">
        <v>42822</v>
      </c>
      <c r="K14" s="192" t="s">
        <v>60</v>
      </c>
      <c r="L14" s="192"/>
      <c r="M14" s="192" t="s">
        <v>103</v>
      </c>
      <c r="N14" s="192" t="s">
        <v>887</v>
      </c>
      <c r="O14" s="192"/>
      <c r="P14" s="25"/>
      <c r="Q14" s="194"/>
      <c r="R14" s="194"/>
      <c r="S14" s="190">
        <v>42819</v>
      </c>
      <c r="T14" s="193">
        <v>2770</v>
      </c>
      <c r="U14" s="193"/>
      <c r="V14" s="193"/>
      <c r="W14" s="193"/>
      <c r="X14" s="193"/>
      <c r="Y14" s="193"/>
      <c r="Z14" s="191" t="s">
        <v>12</v>
      </c>
      <c r="AA14" s="192" t="s">
        <v>382</v>
      </c>
      <c r="AB14" s="195">
        <v>754</v>
      </c>
      <c r="AC14" s="195">
        <v>2271</v>
      </c>
      <c r="AD14" s="107">
        <f t="shared" si="0"/>
        <v>70.400000000000006</v>
      </c>
      <c r="AE14" s="107">
        <f t="shared" si="1"/>
        <v>642.4</v>
      </c>
      <c r="AF14" s="121">
        <f t="shared" si="2"/>
        <v>18.706666666666667</v>
      </c>
      <c r="AG14" s="122">
        <f t="shared" si="3"/>
        <v>18</v>
      </c>
      <c r="AH14" s="121">
        <f t="shared" si="4"/>
        <v>18.423999999999999</v>
      </c>
      <c r="AI14" s="25"/>
      <c r="AJ14" s="25" t="s">
        <v>65</v>
      </c>
      <c r="AK14" s="25">
        <v>50</v>
      </c>
      <c r="AL14" s="25">
        <v>15</v>
      </c>
      <c r="AN14" s="24" t="s">
        <v>510</v>
      </c>
    </row>
    <row r="15" spans="1:40" s="24" customFormat="1" ht="18.95" customHeight="1">
      <c r="A15" s="196">
        <v>70</v>
      </c>
      <c r="B15" s="190">
        <v>42803</v>
      </c>
      <c r="C15" s="191" t="s">
        <v>891</v>
      </c>
      <c r="D15" s="191"/>
      <c r="E15" s="191"/>
      <c r="F15" s="191"/>
      <c r="G15" s="192" t="s">
        <v>381</v>
      </c>
      <c r="H15" s="192" t="s">
        <v>886</v>
      </c>
      <c r="I15" s="193">
        <v>2500</v>
      </c>
      <c r="J15" s="190">
        <v>42822</v>
      </c>
      <c r="K15" s="192" t="s">
        <v>10</v>
      </c>
      <c r="L15" s="192" t="s">
        <v>99</v>
      </c>
      <c r="M15" s="192" t="s">
        <v>88</v>
      </c>
      <c r="N15" s="192" t="s">
        <v>887</v>
      </c>
      <c r="O15" s="192"/>
      <c r="P15" s="25"/>
      <c r="Q15" s="194"/>
      <c r="R15" s="194"/>
      <c r="S15" s="190">
        <v>42819</v>
      </c>
      <c r="T15" s="193">
        <v>2765</v>
      </c>
      <c r="U15" s="193"/>
      <c r="V15" s="193"/>
      <c r="W15" s="193"/>
      <c r="X15" s="193"/>
      <c r="Y15" s="193"/>
      <c r="Z15" s="191" t="s">
        <v>12</v>
      </c>
      <c r="AA15" s="192" t="s">
        <v>382</v>
      </c>
      <c r="AB15" s="195">
        <v>754</v>
      </c>
      <c r="AC15" s="195">
        <v>2271</v>
      </c>
      <c r="AD15" s="107">
        <f t="shared" si="0"/>
        <v>137.30000000000001</v>
      </c>
      <c r="AE15" s="107">
        <f t="shared" si="1"/>
        <v>779.7</v>
      </c>
      <c r="AF15" s="121">
        <f t="shared" si="2"/>
        <v>20.995000000000001</v>
      </c>
      <c r="AG15" s="122">
        <f t="shared" si="3"/>
        <v>20</v>
      </c>
      <c r="AH15" s="121">
        <f t="shared" si="4"/>
        <v>20.597000000000001</v>
      </c>
      <c r="AI15" s="25"/>
      <c r="AJ15" s="25" t="s">
        <v>65</v>
      </c>
      <c r="AK15" s="25">
        <v>50</v>
      </c>
      <c r="AL15" s="25">
        <v>82</v>
      </c>
      <c r="AN15" s="24" t="s">
        <v>510</v>
      </c>
    </row>
    <row r="16" spans="1:40" s="24" customFormat="1" ht="18.95" customHeight="1">
      <c r="A16" s="196">
        <v>80</v>
      </c>
      <c r="B16" s="190">
        <v>42803</v>
      </c>
      <c r="C16" s="191" t="s">
        <v>891</v>
      </c>
      <c r="D16" s="191"/>
      <c r="E16" s="191"/>
      <c r="F16" s="191"/>
      <c r="G16" s="192" t="s">
        <v>381</v>
      </c>
      <c r="H16" s="192" t="s">
        <v>886</v>
      </c>
      <c r="I16" s="193">
        <v>2500</v>
      </c>
      <c r="J16" s="190">
        <v>42822</v>
      </c>
      <c r="K16" s="192" t="s">
        <v>60</v>
      </c>
      <c r="L16" s="192"/>
      <c r="M16" s="192" t="s">
        <v>103</v>
      </c>
      <c r="N16" s="192" t="s">
        <v>887</v>
      </c>
      <c r="O16" s="192"/>
      <c r="P16" s="25"/>
      <c r="Q16" s="194"/>
      <c r="R16" s="194"/>
      <c r="S16" s="190">
        <v>42819</v>
      </c>
      <c r="T16" s="193">
        <v>2765</v>
      </c>
      <c r="U16" s="193"/>
      <c r="V16" s="193"/>
      <c r="W16" s="193"/>
      <c r="X16" s="193"/>
      <c r="Y16" s="193"/>
      <c r="Z16" s="191" t="s">
        <v>12</v>
      </c>
      <c r="AA16" s="192" t="s">
        <v>382</v>
      </c>
      <c r="AB16" s="195">
        <v>754</v>
      </c>
      <c r="AC16" s="195">
        <v>2271</v>
      </c>
      <c r="AD16" s="107">
        <f t="shared" si="0"/>
        <v>70.3</v>
      </c>
      <c r="AE16" s="107">
        <f t="shared" si="1"/>
        <v>850</v>
      </c>
      <c r="AF16" s="121">
        <f t="shared" si="2"/>
        <v>22.166666666666664</v>
      </c>
      <c r="AG16" s="122">
        <f t="shared" si="3"/>
        <v>22</v>
      </c>
      <c r="AH16" s="121">
        <f t="shared" si="4"/>
        <v>22.099999999999998</v>
      </c>
      <c r="AI16" s="25"/>
      <c r="AJ16" s="25" t="s">
        <v>65</v>
      </c>
      <c r="AK16" s="25">
        <v>50</v>
      </c>
      <c r="AL16" s="25">
        <v>15</v>
      </c>
      <c r="AN16" s="24" t="s">
        <v>510</v>
      </c>
    </row>
    <row r="17" spans="1:186" s="24" customFormat="1" ht="18.95" customHeight="1">
      <c r="A17" s="196">
        <v>90</v>
      </c>
      <c r="B17" s="190">
        <v>42803</v>
      </c>
      <c r="C17" s="191" t="s">
        <v>885</v>
      </c>
      <c r="D17" s="191"/>
      <c r="E17" s="191"/>
      <c r="F17" s="191"/>
      <c r="G17" s="192" t="s">
        <v>381</v>
      </c>
      <c r="H17" s="192" t="s">
        <v>886</v>
      </c>
      <c r="I17" s="193">
        <v>1500</v>
      </c>
      <c r="J17" s="190">
        <v>42822</v>
      </c>
      <c r="K17" s="192" t="s">
        <v>10</v>
      </c>
      <c r="L17" s="192" t="s">
        <v>99</v>
      </c>
      <c r="M17" s="192" t="s">
        <v>88</v>
      </c>
      <c r="N17" s="192" t="s">
        <v>887</v>
      </c>
      <c r="O17" s="192"/>
      <c r="P17" s="25"/>
      <c r="Q17" s="194"/>
      <c r="R17" s="194"/>
      <c r="S17" s="190">
        <v>42819</v>
      </c>
      <c r="T17" s="193">
        <v>1670</v>
      </c>
      <c r="U17" s="193"/>
      <c r="V17" s="193"/>
      <c r="W17" s="193"/>
      <c r="X17" s="193"/>
      <c r="Y17" s="193"/>
      <c r="Z17" s="191" t="s">
        <v>12</v>
      </c>
      <c r="AA17" s="192" t="s">
        <v>382</v>
      </c>
      <c r="AB17" s="195">
        <v>754</v>
      </c>
      <c r="AC17" s="195">
        <v>2271</v>
      </c>
      <c r="AD17" s="107">
        <f t="shared" si="0"/>
        <v>88.4</v>
      </c>
      <c r="AE17" s="107">
        <f t="shared" si="1"/>
        <v>938.4</v>
      </c>
      <c r="AF17" s="121">
        <f t="shared" si="2"/>
        <v>23.64</v>
      </c>
      <c r="AG17" s="122">
        <f t="shared" si="3"/>
        <v>23</v>
      </c>
      <c r="AH17" s="121">
        <f t="shared" si="4"/>
        <v>23.384</v>
      </c>
      <c r="AI17" s="25"/>
      <c r="AJ17" s="25" t="s">
        <v>65</v>
      </c>
      <c r="AK17" s="25">
        <v>50</v>
      </c>
      <c r="AL17" s="25">
        <v>55</v>
      </c>
      <c r="AN17" s="24" t="s">
        <v>510</v>
      </c>
    </row>
    <row r="18" spans="1:186" s="24" customFormat="1" ht="18.95" customHeight="1">
      <c r="A18" s="196">
        <v>100</v>
      </c>
      <c r="B18" s="190">
        <v>42803</v>
      </c>
      <c r="C18" s="191" t="s">
        <v>885</v>
      </c>
      <c r="D18" s="191"/>
      <c r="E18" s="191"/>
      <c r="F18" s="191"/>
      <c r="G18" s="192" t="s">
        <v>381</v>
      </c>
      <c r="H18" s="192" t="s">
        <v>886</v>
      </c>
      <c r="I18" s="193">
        <v>1500</v>
      </c>
      <c r="J18" s="190">
        <v>42822</v>
      </c>
      <c r="K18" s="192" t="s">
        <v>60</v>
      </c>
      <c r="L18" s="192"/>
      <c r="M18" s="192" t="s">
        <v>103</v>
      </c>
      <c r="N18" s="192" t="s">
        <v>887</v>
      </c>
      <c r="O18" s="192"/>
      <c r="P18" s="25"/>
      <c r="Q18" s="194"/>
      <c r="R18" s="194"/>
      <c r="S18" s="190">
        <v>42819</v>
      </c>
      <c r="T18" s="193">
        <v>1670</v>
      </c>
      <c r="U18" s="193"/>
      <c r="V18" s="193"/>
      <c r="W18" s="193"/>
      <c r="X18" s="193"/>
      <c r="Y18" s="193"/>
      <c r="Z18" s="191" t="s">
        <v>12</v>
      </c>
      <c r="AA18" s="192" t="s">
        <v>382</v>
      </c>
      <c r="AB18" s="195">
        <v>754</v>
      </c>
      <c r="AC18" s="195">
        <v>2271</v>
      </c>
      <c r="AD18" s="107">
        <f t="shared" si="0"/>
        <v>48.4</v>
      </c>
      <c r="AE18" s="107">
        <f t="shared" si="1"/>
        <v>986.8</v>
      </c>
      <c r="AF18" s="121">
        <f t="shared" si="2"/>
        <v>24.446666666666665</v>
      </c>
      <c r="AG18" s="122">
        <f t="shared" si="3"/>
        <v>24</v>
      </c>
      <c r="AH18" s="121">
        <f t="shared" si="4"/>
        <v>24.268000000000001</v>
      </c>
      <c r="AI18" s="25"/>
      <c r="AJ18" s="25" t="s">
        <v>65</v>
      </c>
      <c r="AK18" s="25">
        <v>50</v>
      </c>
      <c r="AL18" s="25">
        <v>15</v>
      </c>
      <c r="AN18" s="24" t="s">
        <v>510</v>
      </c>
    </row>
    <row r="19" spans="1:186" s="24" customFormat="1" ht="18.95" customHeight="1">
      <c r="A19" s="36"/>
      <c r="B19" s="37"/>
      <c r="C19" s="38"/>
      <c r="D19" s="38"/>
      <c r="E19" s="38"/>
      <c r="F19" s="38"/>
      <c r="G19" s="39"/>
      <c r="H19" s="39"/>
      <c r="I19" s="40"/>
      <c r="J19" s="37"/>
      <c r="K19" s="39"/>
      <c r="L19" s="39"/>
      <c r="M19" s="39"/>
      <c r="N19" s="39"/>
      <c r="O19" s="39"/>
      <c r="P19" s="25"/>
      <c r="Q19" s="41"/>
      <c r="R19" s="41"/>
      <c r="S19" s="37"/>
      <c r="T19" s="40"/>
      <c r="U19" s="40"/>
      <c r="V19" s="40"/>
      <c r="W19" s="40"/>
      <c r="X19" s="40"/>
      <c r="Y19" s="40"/>
      <c r="Z19" s="38"/>
      <c r="AA19" s="39"/>
      <c r="AB19" s="42"/>
      <c r="AC19" s="42"/>
      <c r="AD19" s="11"/>
      <c r="AE19" s="11"/>
      <c r="AF19" s="126"/>
      <c r="AG19" s="127"/>
      <c r="AH19" s="126"/>
      <c r="AI19" s="25"/>
      <c r="AJ19" s="25"/>
      <c r="AK19" s="25"/>
      <c r="AL19" s="25"/>
    </row>
    <row r="20" spans="1:186" s="24" customFormat="1" ht="18.95" customHeight="1">
      <c r="A20" s="36"/>
      <c r="B20" s="37"/>
      <c r="C20" s="38"/>
      <c r="D20" s="38"/>
      <c r="E20" s="38"/>
      <c r="F20" s="38"/>
      <c r="G20" s="39"/>
      <c r="H20" s="39"/>
      <c r="I20" s="40"/>
      <c r="J20" s="37"/>
      <c r="K20" s="39"/>
      <c r="L20" s="39"/>
      <c r="M20" s="39"/>
      <c r="N20" s="39"/>
      <c r="O20" s="39"/>
      <c r="P20" s="25"/>
      <c r="Q20" s="41"/>
      <c r="R20" s="41"/>
      <c r="S20" s="37"/>
      <c r="T20" s="40"/>
      <c r="U20" s="40"/>
      <c r="V20" s="40"/>
      <c r="W20" s="40"/>
      <c r="X20" s="40"/>
      <c r="Y20" s="40"/>
      <c r="Z20" s="38"/>
      <c r="AA20" s="39"/>
      <c r="AB20" s="42"/>
      <c r="AC20" s="42"/>
      <c r="AD20" s="11"/>
      <c r="AE20" s="11"/>
      <c r="AF20" s="126"/>
      <c r="AG20" s="127"/>
      <c r="AH20" s="126"/>
      <c r="AI20" s="25"/>
      <c r="AJ20" s="25"/>
      <c r="AK20" s="25"/>
      <c r="AL20" s="25"/>
    </row>
    <row r="21" spans="1:186" s="9" customFormat="1" ht="12.75" customHeight="1">
      <c r="A21" s="3"/>
      <c r="B21" s="4"/>
      <c r="C21" s="14"/>
      <c r="D21" s="5"/>
      <c r="E21" s="3"/>
      <c r="F21" s="3"/>
      <c r="G21" s="1"/>
      <c r="H21" s="1"/>
      <c r="I21" s="3">
        <f>SUM(I8:I20)</f>
        <v>21000</v>
      </c>
      <c r="J21" s="4"/>
      <c r="K21" s="1"/>
      <c r="L21" s="1"/>
      <c r="M21" s="1"/>
      <c r="N21" s="14"/>
      <c r="O21" s="1"/>
      <c r="P21" s="1"/>
      <c r="Q21" s="1"/>
      <c r="R21" s="1"/>
      <c r="S21" s="4"/>
      <c r="T21" s="3">
        <f>SUM(T8:T20)</f>
        <v>23290</v>
      </c>
      <c r="U21" s="3"/>
      <c r="V21" s="3"/>
      <c r="W21" s="3"/>
      <c r="X21" s="3"/>
      <c r="Y21" s="12"/>
      <c r="Z21" s="3"/>
      <c r="AA21" s="6"/>
      <c r="AB21" s="14"/>
      <c r="AC21" s="7"/>
      <c r="AD21" s="11">
        <f>SUM(AD7:AD20)</f>
        <v>986.8</v>
      </c>
      <c r="AE21" s="11"/>
      <c r="AF21" s="126"/>
      <c r="AG21" s="127"/>
      <c r="AH21" s="11">
        <f>AD21/60</f>
        <v>16.446666666666665</v>
      </c>
      <c r="AI21" s="8"/>
      <c r="AJ21" s="23"/>
      <c r="AK21" s="2"/>
      <c r="AL21" s="2"/>
      <c r="GD21" s="10"/>
    </row>
    <row r="22" spans="1:186" ht="12.75" customHeight="1" thickBot="1">
      <c r="A22" s="128" t="s">
        <v>3</v>
      </c>
      <c r="B22" s="129"/>
      <c r="C22" s="129"/>
      <c r="D22" s="130"/>
      <c r="E22" s="130"/>
      <c r="F22" s="131"/>
      <c r="G22" s="129"/>
      <c r="H22" s="132"/>
      <c r="I22" s="132"/>
      <c r="J22" s="133"/>
      <c r="K22" s="133" t="s">
        <v>4</v>
      </c>
      <c r="L22" s="134"/>
      <c r="M22" s="135"/>
      <c r="N22" s="135"/>
      <c r="O22" s="135"/>
      <c r="P22" s="135"/>
      <c r="Q22" s="135"/>
      <c r="R22" s="135"/>
      <c r="S22" s="136"/>
      <c r="T22" s="137"/>
      <c r="U22" s="20"/>
      <c r="V22" s="20"/>
      <c r="W22" s="138"/>
      <c r="X22" s="139"/>
      <c r="Y22" s="140"/>
      <c r="Z22" s="141"/>
      <c r="AA22" s="135"/>
      <c r="AB22" s="135"/>
      <c r="AC22" s="135"/>
      <c r="AD22" s="142"/>
      <c r="AE22" s="143"/>
      <c r="AF22" s="143"/>
      <c r="AG22" s="144"/>
      <c r="AH22" s="145"/>
      <c r="AI22" s="146"/>
      <c r="AJ22" s="147"/>
      <c r="AK22" s="148"/>
      <c r="AL22" s="35"/>
      <c r="AM22" s="22"/>
      <c r="AN22" s="22"/>
      <c r="AO22" s="22"/>
      <c r="AP22" s="22"/>
      <c r="AQ22" s="22"/>
      <c r="AR22" s="22"/>
      <c r="AS22" s="22"/>
      <c r="AT22" s="22"/>
      <c r="AU22" s="22"/>
    </row>
    <row r="23" spans="1:186" s="149" customFormat="1" ht="18" customHeight="1" thickBot="1">
      <c r="A23" s="887" t="s">
        <v>5</v>
      </c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888"/>
      <c r="M23" s="888"/>
      <c r="N23" s="888"/>
      <c r="O23" s="888"/>
      <c r="P23" s="888"/>
      <c r="Q23" s="888"/>
      <c r="R23" s="888"/>
      <c r="S23" s="888"/>
      <c r="T23" s="888"/>
      <c r="U23" s="888"/>
      <c r="V23" s="888"/>
      <c r="W23" s="888"/>
      <c r="X23" s="888"/>
      <c r="Y23" s="888"/>
      <c r="Z23" s="888"/>
      <c r="AA23" s="888"/>
      <c r="AB23" s="888"/>
      <c r="AC23" s="888"/>
      <c r="AD23" s="888"/>
      <c r="AE23" s="888"/>
      <c r="AF23" s="888"/>
      <c r="AG23" s="888"/>
      <c r="AH23" s="888"/>
      <c r="AI23" s="888"/>
      <c r="AJ23" s="888"/>
      <c r="AK23" s="888"/>
      <c r="AL23" s="889"/>
    </row>
    <row r="24" spans="1:186" ht="14.25" customHeight="1">
      <c r="A24" s="150"/>
      <c r="H24" s="151"/>
      <c r="I24" s="151"/>
      <c r="J24" s="151"/>
      <c r="K24" s="152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153"/>
      <c r="Z24" s="151"/>
      <c r="AA24" s="154"/>
      <c r="AB24" s="154"/>
      <c r="AC24" s="154"/>
      <c r="AD24" s="155"/>
      <c r="AE24" s="151"/>
      <c r="AF24" s="151"/>
      <c r="AG24" s="151"/>
      <c r="AH24" s="151"/>
      <c r="AI24" s="151"/>
      <c r="AJ24" s="151"/>
    </row>
    <row r="25" spans="1:186" ht="14.25" customHeight="1">
      <c r="T25" s="22"/>
      <c r="U25" s="22"/>
      <c r="V25" s="22"/>
      <c r="W25" s="156"/>
      <c r="X25" s="156"/>
      <c r="Y25" s="157"/>
      <c r="AB25" s="158" t="s">
        <v>160</v>
      </c>
    </row>
    <row r="26" spans="1:186" ht="19.5" customHeight="1">
      <c r="H26" s="58" t="s">
        <v>455</v>
      </c>
      <c r="S26" s="58" t="s">
        <v>457</v>
      </c>
      <c r="Y26" s="15"/>
      <c r="AO26" s="22"/>
      <c r="AP26" s="22"/>
    </row>
    <row r="27" spans="1:186" s="179" customFormat="1" ht="16.5" customHeight="1">
      <c r="H27" s="886"/>
      <c r="I27" s="886"/>
      <c r="S27" s="886" t="s">
        <v>61</v>
      </c>
      <c r="T27" s="886"/>
      <c r="U27" s="886"/>
      <c r="V27" s="886"/>
      <c r="W27" s="886"/>
      <c r="X27" s="886"/>
      <c r="Y27" s="886"/>
      <c r="Z27" s="886"/>
      <c r="AA27" s="180"/>
      <c r="AB27" s="180"/>
      <c r="AC27" s="180"/>
      <c r="AN27" s="181"/>
      <c r="AO27" s="181"/>
    </row>
    <row r="28" spans="1:186" ht="19.5" customHeight="1">
      <c r="A28" s="58"/>
      <c r="B28" s="58"/>
      <c r="H28" s="58" t="s">
        <v>456</v>
      </c>
      <c r="N28" s="58"/>
      <c r="T28" s="58"/>
      <c r="U28" s="58"/>
      <c r="Y28" s="15"/>
      <c r="AO28" s="22"/>
      <c r="AP28" s="22"/>
    </row>
  </sheetData>
  <mergeCells count="10">
    <mergeCell ref="A23:AL23"/>
    <mergeCell ref="H27:I27"/>
    <mergeCell ref="S27:Z27"/>
    <mergeCell ref="A2:AC2"/>
    <mergeCell ref="D4:E5"/>
    <mergeCell ref="G4:G5"/>
    <mergeCell ref="H4:H5"/>
    <mergeCell ref="K4:M4"/>
    <mergeCell ref="P4:R4"/>
    <mergeCell ref="AB4:AC4"/>
  </mergeCells>
  <conditionalFormatting sqref="C21:C25 C29:C65536">
    <cfRule type="duplicateValues" dxfId="2143" priority="349" stopIfTrue="1"/>
  </conditionalFormatting>
  <conditionalFormatting sqref="C21:C25 C1:C7 C29:C65536">
    <cfRule type="duplicateValues" dxfId="2142" priority="350" stopIfTrue="1"/>
  </conditionalFormatting>
  <conditionalFormatting sqref="C21:C25 C1:C7 C29:C65536">
    <cfRule type="duplicateValues" dxfId="2141" priority="351" stopIfTrue="1"/>
    <cfRule type="duplicateValues" dxfId="2140" priority="352" stopIfTrue="1"/>
  </conditionalFormatting>
  <conditionalFormatting sqref="BB19">
    <cfRule type="duplicateValues" dxfId="2139" priority="343" stopIfTrue="1"/>
  </conditionalFormatting>
  <conditionalFormatting sqref="BB19">
    <cfRule type="duplicateValues" dxfId="2138" priority="344" stopIfTrue="1"/>
    <cfRule type="duplicateValues" dxfId="2137" priority="345" stopIfTrue="1"/>
  </conditionalFormatting>
  <conditionalFormatting sqref="BA19 C19:AC19 AR19:AS19 AI19:AL19">
    <cfRule type="duplicateValues" dxfId="2136" priority="346" stopIfTrue="1"/>
  </conditionalFormatting>
  <conditionalFormatting sqref="BA19 C19:AC19 AR19:AS19 AI19:AL19">
    <cfRule type="duplicateValues" dxfId="2135" priority="347" stopIfTrue="1"/>
    <cfRule type="duplicateValues" dxfId="2134" priority="348" stopIfTrue="1"/>
  </conditionalFormatting>
  <conditionalFormatting sqref="BA20 C20:AC20 AR20:AS20 AI20:AL20">
    <cfRule type="duplicateValues" dxfId="2133" priority="353" stopIfTrue="1"/>
  </conditionalFormatting>
  <conditionalFormatting sqref="BA20 C20:AC20 AR20:AS20 AI20:AL20">
    <cfRule type="duplicateValues" dxfId="2132" priority="354" stopIfTrue="1"/>
    <cfRule type="duplicateValues" dxfId="2131" priority="355" stopIfTrue="1"/>
  </conditionalFormatting>
  <conditionalFormatting sqref="BB20">
    <cfRule type="duplicateValues" dxfId="2130" priority="356" stopIfTrue="1"/>
  </conditionalFormatting>
  <conditionalFormatting sqref="BB20">
    <cfRule type="duplicateValues" dxfId="2129" priority="357" stopIfTrue="1"/>
    <cfRule type="duplicateValues" dxfId="2128" priority="358" stopIfTrue="1"/>
  </conditionalFormatting>
  <conditionalFormatting sqref="C26:C28">
    <cfRule type="duplicateValues" dxfId="2127" priority="289" stopIfTrue="1"/>
    <cfRule type="duplicateValues" dxfId="2126" priority="290" stopIfTrue="1"/>
  </conditionalFormatting>
  <conditionalFormatting sqref="C26:C28">
    <cfRule type="duplicateValues" dxfId="2125" priority="291" stopIfTrue="1"/>
  </conditionalFormatting>
  <conditionalFormatting sqref="C26:C28">
    <cfRule type="duplicateValues" dxfId="2124" priority="292" stopIfTrue="1"/>
  </conditionalFormatting>
  <conditionalFormatting sqref="C26:C28">
    <cfRule type="duplicateValues" dxfId="2123" priority="293" stopIfTrue="1"/>
    <cfRule type="duplicateValues" dxfId="2122" priority="294" stopIfTrue="1"/>
  </conditionalFormatting>
  <conditionalFormatting sqref="C10">
    <cfRule type="duplicateValues" dxfId="2121" priority="85" stopIfTrue="1"/>
  </conditionalFormatting>
  <conditionalFormatting sqref="C10">
    <cfRule type="duplicateValues" dxfId="2120" priority="86" stopIfTrue="1"/>
    <cfRule type="duplicateValues" dxfId="2119" priority="87" stopIfTrue="1"/>
  </conditionalFormatting>
  <conditionalFormatting sqref="AJ10">
    <cfRule type="duplicateValues" dxfId="2118" priority="82" stopIfTrue="1"/>
  </conditionalFormatting>
  <conditionalFormatting sqref="AJ10">
    <cfRule type="duplicateValues" dxfId="2117" priority="83" stopIfTrue="1"/>
    <cfRule type="duplicateValues" dxfId="2116" priority="84" stopIfTrue="1"/>
  </conditionalFormatting>
  <conditionalFormatting sqref="BJ15:BK15 BS15 AR15:AU15 BA15:BD15 C15:I15 N15:R15 T15:AC15 AI15:AL15 K15:L15">
    <cfRule type="duplicateValues" dxfId="2115" priority="76" stopIfTrue="1"/>
  </conditionalFormatting>
  <conditionalFormatting sqref="BJ15:BK15 BS15 AR15:AU15 BA15:BD15 C15:I15 N15:R15 T15:AC15 AI15:AL15 K15:L15">
    <cfRule type="duplicateValues" dxfId="2114" priority="77" stopIfTrue="1"/>
    <cfRule type="duplicateValues" dxfId="2113" priority="78" stopIfTrue="1"/>
  </conditionalFormatting>
  <conditionalFormatting sqref="BT15">
    <cfRule type="duplicateValues" dxfId="2112" priority="79" stopIfTrue="1"/>
  </conditionalFormatting>
  <conditionalFormatting sqref="BT15">
    <cfRule type="duplicateValues" dxfId="2111" priority="80" stopIfTrue="1"/>
    <cfRule type="duplicateValues" dxfId="2110" priority="81" stopIfTrue="1"/>
  </conditionalFormatting>
  <conditionalFormatting sqref="BJ16:BK16 BS16 AR16:AU16 BA16:BD16 C16:I16 N16:R16 L16 T16:AC16 AI16:AL16">
    <cfRule type="duplicateValues" dxfId="2109" priority="70" stopIfTrue="1"/>
  </conditionalFormatting>
  <conditionalFormatting sqref="BJ16:BK16 BS16 AR16:AU16 BA16:BD16 C16:I16 N16:R16 L16 T16:AC16 AI16:AL16">
    <cfRule type="duplicateValues" dxfId="2108" priority="71" stopIfTrue="1"/>
    <cfRule type="duplicateValues" dxfId="2107" priority="72" stopIfTrue="1"/>
  </conditionalFormatting>
  <conditionalFormatting sqref="BT16">
    <cfRule type="duplicateValues" dxfId="2106" priority="73" stopIfTrue="1"/>
  </conditionalFormatting>
  <conditionalFormatting sqref="BT16">
    <cfRule type="duplicateValues" dxfId="2105" priority="74" stopIfTrue="1"/>
    <cfRule type="duplicateValues" dxfId="2104" priority="75" stopIfTrue="1"/>
  </conditionalFormatting>
  <conditionalFormatting sqref="M15">
    <cfRule type="duplicateValues" dxfId="2103" priority="67" stopIfTrue="1"/>
  </conditionalFormatting>
  <conditionalFormatting sqref="M15">
    <cfRule type="duplicateValues" dxfId="2102" priority="68" stopIfTrue="1"/>
    <cfRule type="duplicateValues" dxfId="2101" priority="69" stopIfTrue="1"/>
  </conditionalFormatting>
  <conditionalFormatting sqref="M16">
    <cfRule type="duplicateValues" dxfId="2100" priority="64" stopIfTrue="1"/>
  </conditionalFormatting>
  <conditionalFormatting sqref="M16">
    <cfRule type="duplicateValues" dxfId="2099" priority="65" stopIfTrue="1"/>
    <cfRule type="duplicateValues" dxfId="2098" priority="66" stopIfTrue="1"/>
  </conditionalFormatting>
  <conditionalFormatting sqref="K16">
    <cfRule type="duplicateValues" dxfId="2097" priority="61" stopIfTrue="1"/>
  </conditionalFormatting>
  <conditionalFormatting sqref="K16">
    <cfRule type="duplicateValues" dxfId="2096" priority="62" stopIfTrue="1"/>
    <cfRule type="duplicateValues" dxfId="2095" priority="63" stopIfTrue="1"/>
  </conditionalFormatting>
  <conditionalFormatting sqref="S15:S16">
    <cfRule type="duplicateValues" dxfId="2094" priority="58" stopIfTrue="1"/>
  </conditionalFormatting>
  <conditionalFormatting sqref="S15:S16">
    <cfRule type="duplicateValues" dxfId="2093" priority="59" stopIfTrue="1"/>
    <cfRule type="duplicateValues" dxfId="2092" priority="60" stopIfTrue="1"/>
  </conditionalFormatting>
  <conditionalFormatting sqref="BJ11:BK11 C8:L8 BA8:BD8 AR8:AU8 BS8 BJ8:BK8 BS11 AR11:AU11 BA11:BD11 C11:I11 C13:I13 BA13:BD13 AR13:AU13 BS13 BJ13:BK13 N13:R13 N11:R11 N8:R8 T8:AC8 T11:AC11 T13:AC13 AI13:AL13 AI11:AL11 AI8:AL8 K13:L13 K11:L11">
    <cfRule type="duplicateValues" dxfId="2091" priority="52" stopIfTrue="1"/>
  </conditionalFormatting>
  <conditionalFormatting sqref="BJ11:BK11 C8:L8 BA8:BD8 AR8:AU8 BS8 BJ8:BK8 BS11 AR11:AU11 BA11:BD11 C11:I11 C13:I13 BA13:BD13 AR13:AU13 BS13 BJ13:BK13 N13:R13 N11:R11 N8:R8 T8:AC8 T11:AC11 T13:AC13 AI13:AL13 AI11:AL11 AI8:AL8 K13:L13 K11:L11">
    <cfRule type="duplicateValues" dxfId="2090" priority="53" stopIfTrue="1"/>
    <cfRule type="duplicateValues" dxfId="2089" priority="54" stopIfTrue="1"/>
  </conditionalFormatting>
  <conditionalFormatting sqref="BT11 BT8 BT13">
    <cfRule type="duplicateValues" dxfId="2088" priority="55" stopIfTrue="1"/>
  </conditionalFormatting>
  <conditionalFormatting sqref="BT11 BT8 BT13">
    <cfRule type="duplicateValues" dxfId="2087" priority="56" stopIfTrue="1"/>
    <cfRule type="duplicateValues" dxfId="2086" priority="57" stopIfTrue="1"/>
  </conditionalFormatting>
  <conditionalFormatting sqref="C9:I9 BA9:BD9 AR9:AU9 BS9 BJ9:BK9 N9:R9 L9 T9:AC9 AI9:AL9">
    <cfRule type="duplicateValues" dxfId="2085" priority="46" stopIfTrue="1"/>
  </conditionalFormatting>
  <conditionalFormatting sqref="C9:I9 BA9:BD9 AR9:AU9 BS9 BJ9:BK9 N9:R9 L9 T9:AC9 AI9:AL9">
    <cfRule type="duplicateValues" dxfId="2084" priority="47" stopIfTrue="1"/>
    <cfRule type="duplicateValues" dxfId="2083" priority="48" stopIfTrue="1"/>
  </conditionalFormatting>
  <conditionalFormatting sqref="BT9">
    <cfRule type="duplicateValues" dxfId="2082" priority="49" stopIfTrue="1"/>
  </conditionalFormatting>
  <conditionalFormatting sqref="BT9">
    <cfRule type="duplicateValues" dxfId="2081" priority="50" stopIfTrue="1"/>
    <cfRule type="duplicateValues" dxfId="2080" priority="51" stopIfTrue="1"/>
  </conditionalFormatting>
  <conditionalFormatting sqref="BJ12:BK12 BS12 AR12:AU12 BA12:BD12 C12:I12 N12:R12 L12 T12:AC12 AI12:AL12">
    <cfRule type="duplicateValues" dxfId="2079" priority="40" stopIfTrue="1"/>
  </conditionalFormatting>
  <conditionalFormatting sqref="BJ12:BK12 BS12 AR12:AU12 BA12:BD12 C12:I12 N12:R12 L12 T12:AC12 AI12:AL12">
    <cfRule type="duplicateValues" dxfId="2078" priority="41" stopIfTrue="1"/>
    <cfRule type="duplicateValues" dxfId="2077" priority="42" stopIfTrue="1"/>
  </conditionalFormatting>
  <conditionalFormatting sqref="BT12">
    <cfRule type="duplicateValues" dxfId="2076" priority="43" stopIfTrue="1"/>
  </conditionalFormatting>
  <conditionalFormatting sqref="BT12">
    <cfRule type="duplicateValues" dxfId="2075" priority="44" stopIfTrue="1"/>
    <cfRule type="duplicateValues" dxfId="2074" priority="45" stopIfTrue="1"/>
  </conditionalFormatting>
  <conditionalFormatting sqref="C14:I14 BA14:BD14 AR14:AU14 BS14 BJ14:BK14 N14:R14 L14 T14:AC14 AI14:AL14">
    <cfRule type="duplicateValues" dxfId="2073" priority="34" stopIfTrue="1"/>
  </conditionalFormatting>
  <conditionalFormatting sqref="C14:I14 BA14:BD14 AR14:AU14 BS14 BJ14:BK14 N14:R14 L14 T14:AC14 AI14:AL14">
    <cfRule type="duplicateValues" dxfId="2072" priority="35" stopIfTrue="1"/>
    <cfRule type="duplicateValues" dxfId="2071" priority="36" stopIfTrue="1"/>
  </conditionalFormatting>
  <conditionalFormatting sqref="BT14">
    <cfRule type="duplicateValues" dxfId="2070" priority="37" stopIfTrue="1"/>
  </conditionalFormatting>
  <conditionalFormatting sqref="BT14">
    <cfRule type="duplicateValues" dxfId="2069" priority="38" stopIfTrue="1"/>
    <cfRule type="duplicateValues" dxfId="2068" priority="39" stopIfTrue="1"/>
  </conditionalFormatting>
  <conditionalFormatting sqref="M11 M8 M13">
    <cfRule type="duplicateValues" dxfId="2067" priority="31" stopIfTrue="1"/>
  </conditionalFormatting>
  <conditionalFormatting sqref="M11 M8 M13">
    <cfRule type="duplicateValues" dxfId="2066" priority="32" stopIfTrue="1"/>
    <cfRule type="duplicateValues" dxfId="2065" priority="33" stopIfTrue="1"/>
  </conditionalFormatting>
  <conditionalFormatting sqref="M12 M9 M14">
    <cfRule type="duplicateValues" dxfId="2064" priority="28" stopIfTrue="1"/>
  </conditionalFormatting>
  <conditionalFormatting sqref="M12 M9 M14">
    <cfRule type="duplicateValues" dxfId="2063" priority="29" stopIfTrue="1"/>
    <cfRule type="duplicateValues" dxfId="2062" priority="30" stopIfTrue="1"/>
  </conditionalFormatting>
  <conditionalFormatting sqref="K14 K12 K9">
    <cfRule type="duplicateValues" dxfId="2061" priority="25" stopIfTrue="1"/>
  </conditionalFormatting>
  <conditionalFormatting sqref="K14 K12 K9">
    <cfRule type="duplicateValues" dxfId="2060" priority="26" stopIfTrue="1"/>
    <cfRule type="duplicateValues" dxfId="2059" priority="27" stopIfTrue="1"/>
  </conditionalFormatting>
  <conditionalFormatting sqref="S8:S9 S11:S14">
    <cfRule type="duplicateValues" dxfId="2058" priority="22" stopIfTrue="1"/>
  </conditionalFormatting>
  <conditionalFormatting sqref="S8:S9 S11:S14">
    <cfRule type="duplicateValues" dxfId="2057" priority="23" stopIfTrue="1"/>
    <cfRule type="duplicateValues" dxfId="2056" priority="24" stopIfTrue="1"/>
  </conditionalFormatting>
  <conditionalFormatting sqref="BJ17:BK17 BS17 BA17:BD17 C17:I17 AR17:AU17 AI17:AL17 K17:AC17">
    <cfRule type="duplicateValues" dxfId="2055" priority="16" stopIfTrue="1"/>
  </conditionalFormatting>
  <conditionalFormatting sqref="BJ17:BK17 BS17 BA17:BD17 C17:I17 AR17:AU17 AI17:AL17 K17:AC17">
    <cfRule type="duplicateValues" dxfId="2054" priority="17" stopIfTrue="1"/>
    <cfRule type="duplicateValues" dxfId="2053" priority="18" stopIfTrue="1"/>
  </conditionalFormatting>
  <conditionalFormatting sqref="BT17">
    <cfRule type="duplicateValues" dxfId="2052" priority="19" stopIfTrue="1"/>
  </conditionalFormatting>
  <conditionalFormatting sqref="BT17">
    <cfRule type="duplicateValues" dxfId="2051" priority="20" stopIfTrue="1"/>
    <cfRule type="duplicateValues" dxfId="2050" priority="21" stopIfTrue="1"/>
  </conditionalFormatting>
  <conditionalFormatting sqref="BJ18:BK18 BS18 AR18:AU18 BA18:BD18 C18:I18 L18:R18 T18:AC18 AI18:AL18">
    <cfRule type="duplicateValues" dxfId="2049" priority="10" stopIfTrue="1"/>
  </conditionalFormatting>
  <conditionalFormatting sqref="BJ18:BK18 BS18 AR18:AU18 BA18:BD18 C18:I18 L18:R18 T18:AC18 AI18:AL18">
    <cfRule type="duplicateValues" dxfId="2048" priority="11" stopIfTrue="1"/>
    <cfRule type="duplicateValues" dxfId="2047" priority="12" stopIfTrue="1"/>
  </conditionalFormatting>
  <conditionalFormatting sqref="BT18">
    <cfRule type="duplicateValues" dxfId="2046" priority="13" stopIfTrue="1"/>
  </conditionalFormatting>
  <conditionalFormatting sqref="BT18">
    <cfRule type="duplicateValues" dxfId="2045" priority="14" stopIfTrue="1"/>
    <cfRule type="duplicateValues" dxfId="2044" priority="15" stopIfTrue="1"/>
  </conditionalFormatting>
  <conditionalFormatting sqref="K18">
    <cfRule type="duplicateValues" dxfId="2043" priority="7" stopIfTrue="1"/>
  </conditionalFormatting>
  <conditionalFormatting sqref="K18">
    <cfRule type="duplicateValues" dxfId="2042" priority="8" stopIfTrue="1"/>
    <cfRule type="duplicateValues" dxfId="2041" priority="9" stopIfTrue="1"/>
  </conditionalFormatting>
  <conditionalFormatting sqref="S18">
    <cfRule type="duplicateValues" dxfId="2040" priority="4" stopIfTrue="1"/>
  </conditionalFormatting>
  <conditionalFormatting sqref="S18">
    <cfRule type="duplicateValues" dxfId="2039" priority="5" stopIfTrue="1"/>
    <cfRule type="duplicateValues" dxfId="2038" priority="6" stopIfTrue="1"/>
  </conditionalFormatting>
  <conditionalFormatting sqref="J11:J18 J9">
    <cfRule type="duplicateValues" dxfId="2037" priority="1" stopIfTrue="1"/>
  </conditionalFormatting>
  <conditionalFormatting sqref="J11:J18 J9">
    <cfRule type="duplicateValues" dxfId="2036" priority="2" stopIfTrue="1"/>
    <cfRule type="duplicateValues" dxfId="2035" priority="3" stopIfTrue="1"/>
  </conditionalFormatting>
  <printOptions horizontalCentered="1"/>
  <pageMargins left="0" right="0" top="0.74803149606299213" bottom="0" header="0.31496062992125984" footer="0.31496062992125984"/>
  <pageSetup paperSize="156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D46"/>
  <sheetViews>
    <sheetView topLeftCell="A7" zoomScale="120" zoomScaleNormal="120"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0" style="15" customWidth="1"/>
    <col min="9" max="10" width="5.85546875" style="15" customWidth="1"/>
    <col min="11" max="11" width="12.140625" style="15" customWidth="1"/>
    <col min="12" max="12" width="11.28515625" style="15" customWidth="1"/>
    <col min="13" max="13" width="6.57031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285156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5.85546875" style="15" customWidth="1"/>
    <col min="37" max="37" width="3.42578125" style="15" customWidth="1"/>
    <col min="38" max="38" width="4.140625" style="15" customWidth="1"/>
    <col min="39" max="16384" width="9.140625" style="15"/>
  </cols>
  <sheetData>
    <row r="1" spans="1:40" ht="6" customHeight="1" thickBot="1"/>
    <row r="2" spans="1:40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40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196</v>
      </c>
      <c r="AC3" s="62"/>
      <c r="AD3" s="63"/>
      <c r="AE3" s="64"/>
      <c r="AF3" s="64"/>
      <c r="AG3" s="64"/>
      <c r="AH3" s="64"/>
      <c r="AI3" s="65"/>
      <c r="AJ3" s="66"/>
    </row>
    <row r="4" spans="1:40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40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40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>AD6+AE5</f>
        <v>0</v>
      </c>
      <c r="AF6" s="109">
        <f>(7+(AE6/60))</f>
        <v>7</v>
      </c>
      <c r="AG6" s="110">
        <f>FLOOR(AF6,1)</f>
        <v>7</v>
      </c>
      <c r="AH6" s="111">
        <f>(AG6+((AF6-AG6)*60*0.01))</f>
        <v>7</v>
      </c>
      <c r="AI6" s="112"/>
      <c r="AJ6" s="113"/>
    </row>
    <row r="7" spans="1:40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>T7/AK7+AL7</f>
        <v>30</v>
      </c>
      <c r="AE7" s="107">
        <f>AD7+AE6</f>
        <v>30</v>
      </c>
      <c r="AF7" s="121">
        <f>(13+(AE7/60))</f>
        <v>13.5</v>
      </c>
      <c r="AG7" s="122">
        <f>FLOOR(AF7,1)</f>
        <v>13</v>
      </c>
      <c r="AH7" s="121">
        <f>(AG7+((AF7-AG7)*60*0.01))</f>
        <v>13.3</v>
      </c>
      <c r="AI7" s="121"/>
      <c r="AJ7" s="123"/>
      <c r="AK7" s="124">
        <v>50</v>
      </c>
      <c r="AL7" s="124">
        <v>30</v>
      </c>
    </row>
    <row r="8" spans="1:40" s="24" customFormat="1" ht="17.45" customHeight="1">
      <c r="A8" s="196">
        <v>10</v>
      </c>
      <c r="B8" s="190">
        <v>42817</v>
      </c>
      <c r="C8" s="191" t="s">
        <v>999</v>
      </c>
      <c r="D8" s="191"/>
      <c r="E8" s="191"/>
      <c r="F8" s="191"/>
      <c r="G8" s="192" t="s">
        <v>76</v>
      </c>
      <c r="H8" s="192" t="s">
        <v>170</v>
      </c>
      <c r="I8" s="193">
        <v>300</v>
      </c>
      <c r="J8" s="190">
        <v>42822</v>
      </c>
      <c r="K8" s="192" t="s">
        <v>82</v>
      </c>
      <c r="L8" s="192" t="s">
        <v>64</v>
      </c>
      <c r="M8" s="192" t="s">
        <v>64</v>
      </c>
      <c r="N8" s="192" t="s">
        <v>171</v>
      </c>
      <c r="O8" s="192"/>
      <c r="P8" s="25"/>
      <c r="Q8" s="194"/>
      <c r="R8" s="194"/>
      <c r="S8" s="190">
        <v>42818</v>
      </c>
      <c r="T8" s="193">
        <v>315</v>
      </c>
      <c r="U8" s="193"/>
      <c r="V8" s="193"/>
      <c r="W8" s="193"/>
      <c r="X8" s="193"/>
      <c r="Y8" s="193"/>
      <c r="Z8" s="191" t="s">
        <v>35</v>
      </c>
      <c r="AA8" s="192" t="s">
        <v>172</v>
      </c>
      <c r="AB8" s="195">
        <v>721</v>
      </c>
      <c r="AC8" s="195">
        <v>1712</v>
      </c>
      <c r="AD8" s="107">
        <f t="shared" ref="AD8:AD38" si="0">T8/AK8+AL8</f>
        <v>59</v>
      </c>
      <c r="AE8" s="107">
        <f t="shared" ref="AE8:AE38" si="1">AD8+AE7</f>
        <v>89</v>
      </c>
      <c r="AF8" s="121">
        <f t="shared" ref="AF8:AF38" si="2">(13+(AE8/60))</f>
        <v>14.483333333333334</v>
      </c>
      <c r="AG8" s="122">
        <f t="shared" ref="AG8:AG38" si="3">FLOOR(AF8,1)</f>
        <v>14</v>
      </c>
      <c r="AH8" s="121">
        <f t="shared" ref="AH8:AH38" si="4">(AG8+((AF8-AG8)*60*0.01))</f>
        <v>14.290000000000001</v>
      </c>
      <c r="AI8" s="25"/>
      <c r="AJ8" s="25" t="s">
        <v>65</v>
      </c>
      <c r="AK8" s="25">
        <v>35</v>
      </c>
      <c r="AL8" s="25">
        <v>50</v>
      </c>
      <c r="AN8" s="24" t="s">
        <v>520</v>
      </c>
    </row>
    <row r="9" spans="1:40" s="24" customFormat="1" ht="17.45" customHeight="1">
      <c r="A9" s="196">
        <v>20</v>
      </c>
      <c r="B9" s="190">
        <v>42817</v>
      </c>
      <c r="C9" s="191" t="s">
        <v>971</v>
      </c>
      <c r="D9" s="191"/>
      <c r="E9" s="191"/>
      <c r="F9" s="191"/>
      <c r="G9" s="192" t="s">
        <v>972</v>
      </c>
      <c r="H9" s="192" t="s">
        <v>973</v>
      </c>
      <c r="I9" s="193">
        <v>300</v>
      </c>
      <c r="J9" s="190">
        <v>42822</v>
      </c>
      <c r="K9" s="192" t="s">
        <v>6</v>
      </c>
      <c r="L9" s="192" t="s">
        <v>64</v>
      </c>
      <c r="M9" s="192" t="s">
        <v>64</v>
      </c>
      <c r="N9" s="192" t="s">
        <v>974</v>
      </c>
      <c r="O9" s="192"/>
      <c r="P9" s="25"/>
      <c r="Q9" s="194"/>
      <c r="R9" s="194"/>
      <c r="S9" s="190">
        <v>42818</v>
      </c>
      <c r="T9" s="193">
        <v>315</v>
      </c>
      <c r="U9" s="193"/>
      <c r="V9" s="193"/>
      <c r="W9" s="193"/>
      <c r="X9" s="193"/>
      <c r="Y9" s="193"/>
      <c r="Z9" s="191" t="s">
        <v>12</v>
      </c>
      <c r="AA9" s="192" t="s">
        <v>975</v>
      </c>
      <c r="AB9" s="195">
        <v>846</v>
      </c>
      <c r="AC9" s="195">
        <v>2199</v>
      </c>
      <c r="AD9" s="107">
        <f t="shared" si="0"/>
        <v>21.3</v>
      </c>
      <c r="AE9" s="107">
        <f t="shared" si="1"/>
        <v>110.3</v>
      </c>
      <c r="AF9" s="121">
        <f t="shared" si="2"/>
        <v>14.838333333333333</v>
      </c>
      <c r="AG9" s="122">
        <f t="shared" si="3"/>
        <v>14</v>
      </c>
      <c r="AH9" s="121">
        <f t="shared" si="4"/>
        <v>14.503</v>
      </c>
      <c r="AI9" s="25"/>
      <c r="AJ9" s="25" t="s">
        <v>65</v>
      </c>
      <c r="AK9" s="25">
        <v>50</v>
      </c>
      <c r="AL9" s="25">
        <v>15</v>
      </c>
      <c r="AN9" s="24" t="s">
        <v>998</v>
      </c>
    </row>
    <row r="10" spans="1:40" s="24" customFormat="1" ht="17.45" customHeight="1">
      <c r="A10" s="196">
        <v>30</v>
      </c>
      <c r="B10" s="190">
        <v>42801</v>
      </c>
      <c r="C10" s="191" t="s">
        <v>432</v>
      </c>
      <c r="D10" s="191"/>
      <c r="E10" s="191"/>
      <c r="F10" s="191"/>
      <c r="G10" s="192" t="s">
        <v>313</v>
      </c>
      <c r="H10" s="192" t="s">
        <v>318</v>
      </c>
      <c r="I10" s="193">
        <v>500</v>
      </c>
      <c r="J10" s="190">
        <v>42822</v>
      </c>
      <c r="K10" s="192" t="s">
        <v>319</v>
      </c>
      <c r="L10" s="192" t="s">
        <v>320</v>
      </c>
      <c r="M10" s="192" t="s">
        <v>64</v>
      </c>
      <c r="N10" s="192" t="s">
        <v>321</v>
      </c>
      <c r="O10" s="192"/>
      <c r="P10" s="25"/>
      <c r="Q10" s="194"/>
      <c r="R10" s="194"/>
      <c r="S10" s="190">
        <v>42819</v>
      </c>
      <c r="T10" s="193">
        <v>540</v>
      </c>
      <c r="U10" s="193"/>
      <c r="V10" s="193"/>
      <c r="W10" s="193"/>
      <c r="X10" s="193"/>
      <c r="Y10" s="193"/>
      <c r="Z10" s="191" t="s">
        <v>12</v>
      </c>
      <c r="AA10" s="192" t="s">
        <v>322</v>
      </c>
      <c r="AB10" s="195">
        <v>829</v>
      </c>
      <c r="AC10" s="195">
        <v>2145</v>
      </c>
      <c r="AD10" s="107">
        <f t="shared" si="0"/>
        <v>25.8</v>
      </c>
      <c r="AE10" s="107">
        <f t="shared" si="1"/>
        <v>136.1</v>
      </c>
      <c r="AF10" s="121">
        <f t="shared" si="2"/>
        <v>15.268333333333333</v>
      </c>
      <c r="AG10" s="122">
        <f t="shared" si="3"/>
        <v>15</v>
      </c>
      <c r="AH10" s="121">
        <f t="shared" si="4"/>
        <v>15.161</v>
      </c>
      <c r="AI10" s="25"/>
      <c r="AJ10" s="25" t="s">
        <v>65</v>
      </c>
      <c r="AK10" s="25">
        <v>50</v>
      </c>
      <c r="AL10" s="25">
        <v>15</v>
      </c>
    </row>
    <row r="11" spans="1:40" s="24" customFormat="1" ht="17.45" customHeight="1">
      <c r="A11" s="196" t="s">
        <v>69</v>
      </c>
      <c r="B11" s="190">
        <v>42816</v>
      </c>
      <c r="C11" s="191" t="s">
        <v>948</v>
      </c>
      <c r="D11" s="191"/>
      <c r="E11" s="191"/>
      <c r="F11" s="191"/>
      <c r="G11" s="192" t="s">
        <v>237</v>
      </c>
      <c r="H11" s="192" t="s">
        <v>238</v>
      </c>
      <c r="I11" s="193">
        <v>1805</v>
      </c>
      <c r="J11" s="190">
        <v>42822</v>
      </c>
      <c r="K11" s="192" t="s">
        <v>10</v>
      </c>
      <c r="L11" s="192" t="s">
        <v>64</v>
      </c>
      <c r="M11" s="192" t="s">
        <v>64</v>
      </c>
      <c r="N11" s="192" t="s">
        <v>239</v>
      </c>
      <c r="O11" s="192"/>
      <c r="P11" s="25"/>
      <c r="Q11" s="194"/>
      <c r="R11" s="194"/>
      <c r="S11" s="190">
        <v>42818</v>
      </c>
      <c r="T11" s="193">
        <v>1815</v>
      </c>
      <c r="U11" s="193"/>
      <c r="V11" s="193"/>
      <c r="W11" s="193"/>
      <c r="X11" s="193"/>
      <c r="Y11" s="193"/>
      <c r="Z11" s="191" t="s">
        <v>11</v>
      </c>
      <c r="AA11" s="192" t="s">
        <v>108</v>
      </c>
      <c r="AB11" s="195">
        <v>426</v>
      </c>
      <c r="AC11" s="195">
        <v>1547</v>
      </c>
      <c r="AD11" s="107">
        <f t="shared" si="0"/>
        <v>51.3</v>
      </c>
      <c r="AE11" s="107">
        <f t="shared" si="1"/>
        <v>187.39999999999998</v>
      </c>
      <c r="AF11" s="121">
        <f t="shared" si="2"/>
        <v>16.123333333333335</v>
      </c>
      <c r="AG11" s="122">
        <f t="shared" si="3"/>
        <v>16</v>
      </c>
      <c r="AH11" s="121">
        <f t="shared" si="4"/>
        <v>16.074000000000002</v>
      </c>
      <c r="AI11" s="25"/>
      <c r="AJ11" s="25" t="s">
        <v>2</v>
      </c>
      <c r="AK11" s="25">
        <v>50</v>
      </c>
      <c r="AL11" s="25">
        <v>15</v>
      </c>
      <c r="AN11" s="24" t="s">
        <v>576</v>
      </c>
    </row>
    <row r="12" spans="1:40" s="24" customFormat="1" ht="15.95" customHeight="1">
      <c r="A12" s="196" t="s">
        <v>70</v>
      </c>
      <c r="B12" s="190">
        <v>42812</v>
      </c>
      <c r="C12" s="191" t="s">
        <v>785</v>
      </c>
      <c r="D12" s="191"/>
      <c r="E12" s="191"/>
      <c r="F12" s="191"/>
      <c r="G12" s="192" t="s">
        <v>63</v>
      </c>
      <c r="H12" s="192" t="s">
        <v>395</v>
      </c>
      <c r="I12" s="193">
        <v>5</v>
      </c>
      <c r="J12" s="190">
        <v>42818</v>
      </c>
      <c r="K12" s="192" t="s">
        <v>94</v>
      </c>
      <c r="L12" s="192" t="s">
        <v>64</v>
      </c>
      <c r="M12" s="192" t="s">
        <v>64</v>
      </c>
      <c r="N12" s="192" t="s">
        <v>396</v>
      </c>
      <c r="O12" s="192"/>
      <c r="P12" s="25"/>
      <c r="Q12" s="194"/>
      <c r="R12" s="194"/>
      <c r="S12" s="190">
        <v>42816</v>
      </c>
      <c r="T12" s="193">
        <v>10</v>
      </c>
      <c r="U12" s="193"/>
      <c r="V12" s="193"/>
      <c r="W12" s="193"/>
      <c r="X12" s="193"/>
      <c r="Y12" s="193"/>
      <c r="Z12" s="191" t="s">
        <v>12</v>
      </c>
      <c r="AA12" s="192" t="s">
        <v>397</v>
      </c>
      <c r="AB12" s="195">
        <v>476</v>
      </c>
      <c r="AC12" s="195">
        <v>1909</v>
      </c>
      <c r="AD12" s="107">
        <f t="shared" si="0"/>
        <v>15.2</v>
      </c>
      <c r="AE12" s="107">
        <f t="shared" si="1"/>
        <v>202.59999999999997</v>
      </c>
      <c r="AF12" s="121">
        <f t="shared" si="2"/>
        <v>16.376666666666665</v>
      </c>
      <c r="AG12" s="122">
        <f t="shared" si="3"/>
        <v>16</v>
      </c>
      <c r="AH12" s="121">
        <f t="shared" si="4"/>
        <v>16.225999999999999</v>
      </c>
      <c r="AI12" s="25"/>
      <c r="AJ12" s="25" t="s">
        <v>2</v>
      </c>
      <c r="AK12" s="25">
        <v>50</v>
      </c>
      <c r="AL12" s="25">
        <v>15</v>
      </c>
      <c r="AM12" s="201">
        <v>9</v>
      </c>
    </row>
    <row r="13" spans="1:40" s="24" customFormat="1" ht="17.45" customHeight="1">
      <c r="A13" s="168"/>
      <c r="B13" s="169"/>
      <c r="C13" s="170"/>
      <c r="D13" s="171"/>
      <c r="E13" s="172"/>
      <c r="F13" s="172"/>
      <c r="G13" s="173"/>
      <c r="H13" s="173"/>
      <c r="I13" s="174"/>
      <c r="J13" s="169"/>
      <c r="K13" s="173" t="s">
        <v>210</v>
      </c>
      <c r="L13" s="173"/>
      <c r="M13" s="173"/>
      <c r="N13" s="170"/>
      <c r="O13" s="173"/>
      <c r="P13" s="159"/>
      <c r="Q13" s="175"/>
      <c r="R13" s="175"/>
      <c r="S13" s="169"/>
      <c r="T13" s="174"/>
      <c r="U13" s="174"/>
      <c r="V13" s="168"/>
      <c r="W13" s="176"/>
      <c r="X13" s="176"/>
      <c r="Y13" s="176"/>
      <c r="Z13" s="170"/>
      <c r="AA13" s="173"/>
      <c r="AB13" s="177"/>
      <c r="AC13" s="177"/>
      <c r="AD13" s="107">
        <f t="shared" si="0"/>
        <v>120</v>
      </c>
      <c r="AE13" s="107">
        <f t="shared" si="1"/>
        <v>322.59999999999997</v>
      </c>
      <c r="AF13" s="121">
        <f t="shared" si="2"/>
        <v>18.376666666666665</v>
      </c>
      <c r="AG13" s="122">
        <f t="shared" si="3"/>
        <v>18</v>
      </c>
      <c r="AH13" s="121">
        <f t="shared" si="4"/>
        <v>18.225999999999999</v>
      </c>
      <c r="AI13" s="159"/>
      <c r="AJ13" s="159"/>
      <c r="AK13" s="124">
        <v>50</v>
      </c>
      <c r="AL13" s="124">
        <v>120</v>
      </c>
    </row>
    <row r="14" spans="1:40" s="24" customFormat="1" ht="17.45" customHeight="1">
      <c r="A14" s="196" t="s">
        <v>69</v>
      </c>
      <c r="B14" s="190">
        <v>42814</v>
      </c>
      <c r="C14" s="191" t="s">
        <v>873</v>
      </c>
      <c r="D14" s="191"/>
      <c r="E14" s="191"/>
      <c r="F14" s="191"/>
      <c r="G14" s="192" t="s">
        <v>211</v>
      </c>
      <c r="H14" s="192" t="s">
        <v>874</v>
      </c>
      <c r="I14" s="193">
        <v>500</v>
      </c>
      <c r="J14" s="190">
        <v>42822</v>
      </c>
      <c r="K14" s="192" t="s">
        <v>875</v>
      </c>
      <c r="L14" s="192" t="s">
        <v>213</v>
      </c>
      <c r="M14" s="192" t="s">
        <v>64</v>
      </c>
      <c r="N14" s="192" t="s">
        <v>876</v>
      </c>
      <c r="O14" s="192"/>
      <c r="P14" s="25"/>
      <c r="Q14" s="194"/>
      <c r="R14" s="194"/>
      <c r="S14" s="190">
        <v>42817</v>
      </c>
      <c r="T14" s="193">
        <v>505</v>
      </c>
      <c r="U14" s="193"/>
      <c r="V14" s="193"/>
      <c r="W14" s="193"/>
      <c r="X14" s="193"/>
      <c r="Y14" s="193"/>
      <c r="Z14" s="191" t="s">
        <v>11</v>
      </c>
      <c r="AA14" s="192" t="s">
        <v>74</v>
      </c>
      <c r="AB14" s="195">
        <v>448</v>
      </c>
      <c r="AC14" s="195">
        <v>1707</v>
      </c>
      <c r="AD14" s="107">
        <f t="shared" si="0"/>
        <v>25.1</v>
      </c>
      <c r="AE14" s="107">
        <f t="shared" si="1"/>
        <v>347.7</v>
      </c>
      <c r="AF14" s="121">
        <f t="shared" si="2"/>
        <v>18.795000000000002</v>
      </c>
      <c r="AG14" s="122">
        <f t="shared" si="3"/>
        <v>18</v>
      </c>
      <c r="AH14" s="121">
        <f t="shared" si="4"/>
        <v>18.477</v>
      </c>
      <c r="AI14" s="25"/>
      <c r="AJ14" s="25" t="s">
        <v>2</v>
      </c>
      <c r="AK14" s="25">
        <v>50</v>
      </c>
      <c r="AL14" s="25">
        <v>15</v>
      </c>
      <c r="AN14" s="24" t="s">
        <v>522</v>
      </c>
    </row>
    <row r="15" spans="1:40" s="24" customFormat="1" ht="17.45" customHeight="1">
      <c r="A15" s="196" t="s">
        <v>69</v>
      </c>
      <c r="B15" s="190">
        <v>42812</v>
      </c>
      <c r="C15" s="191" t="s">
        <v>792</v>
      </c>
      <c r="D15" s="191"/>
      <c r="E15" s="191"/>
      <c r="F15" s="191"/>
      <c r="G15" s="192" t="s">
        <v>211</v>
      </c>
      <c r="H15" s="192" t="s">
        <v>793</v>
      </c>
      <c r="I15" s="193">
        <v>500</v>
      </c>
      <c r="J15" s="190">
        <v>42822</v>
      </c>
      <c r="K15" s="192" t="s">
        <v>213</v>
      </c>
      <c r="L15" s="192" t="s">
        <v>794</v>
      </c>
      <c r="M15" s="192" t="s">
        <v>64</v>
      </c>
      <c r="N15" s="192" t="s">
        <v>795</v>
      </c>
      <c r="O15" s="192"/>
      <c r="P15" s="25"/>
      <c r="Q15" s="194"/>
      <c r="R15" s="194"/>
      <c r="S15" s="190">
        <v>42817</v>
      </c>
      <c r="T15" s="193">
        <v>505</v>
      </c>
      <c r="U15" s="193"/>
      <c r="V15" s="193"/>
      <c r="W15" s="193"/>
      <c r="X15" s="193"/>
      <c r="Y15" s="193"/>
      <c r="Z15" s="191" t="s">
        <v>35</v>
      </c>
      <c r="AA15" s="192" t="s">
        <v>212</v>
      </c>
      <c r="AB15" s="195">
        <v>482</v>
      </c>
      <c r="AC15" s="195">
        <v>1395</v>
      </c>
      <c r="AD15" s="107">
        <f t="shared" si="0"/>
        <v>25.1</v>
      </c>
      <c r="AE15" s="107">
        <f t="shared" si="1"/>
        <v>372.8</v>
      </c>
      <c r="AF15" s="121">
        <f t="shared" si="2"/>
        <v>19.213333333333335</v>
      </c>
      <c r="AG15" s="122">
        <f t="shared" si="3"/>
        <v>19</v>
      </c>
      <c r="AH15" s="121">
        <f t="shared" si="4"/>
        <v>19.128</v>
      </c>
      <c r="AI15" s="25"/>
      <c r="AJ15" s="25" t="s">
        <v>2</v>
      </c>
      <c r="AK15" s="25">
        <v>50</v>
      </c>
      <c r="AL15" s="25">
        <v>15</v>
      </c>
      <c r="AN15" s="24" t="s">
        <v>522</v>
      </c>
    </row>
    <row r="16" spans="1:40" s="24" customFormat="1" ht="17.45" customHeight="1">
      <c r="A16" s="196">
        <v>80</v>
      </c>
      <c r="B16" s="190">
        <v>42816</v>
      </c>
      <c r="C16" s="191" t="s">
        <v>980</v>
      </c>
      <c r="D16" s="191"/>
      <c r="E16" s="191"/>
      <c r="F16" s="191"/>
      <c r="G16" s="192" t="s">
        <v>211</v>
      </c>
      <c r="H16" s="192" t="s">
        <v>981</v>
      </c>
      <c r="I16" s="193">
        <v>500</v>
      </c>
      <c r="J16" s="190">
        <v>42822</v>
      </c>
      <c r="K16" s="192" t="s">
        <v>607</v>
      </c>
      <c r="L16" s="192" t="s">
        <v>213</v>
      </c>
      <c r="M16" s="192" t="s">
        <v>64</v>
      </c>
      <c r="N16" s="192" t="s">
        <v>982</v>
      </c>
      <c r="O16" s="192"/>
      <c r="P16" s="25"/>
      <c r="Q16" s="194"/>
      <c r="R16" s="194"/>
      <c r="S16" s="190">
        <v>42818</v>
      </c>
      <c r="T16" s="193">
        <v>510</v>
      </c>
      <c r="U16" s="193"/>
      <c r="V16" s="193"/>
      <c r="W16" s="193"/>
      <c r="X16" s="193"/>
      <c r="Y16" s="193"/>
      <c r="Z16" s="191" t="s">
        <v>11</v>
      </c>
      <c r="AA16" s="192" t="s">
        <v>301</v>
      </c>
      <c r="AB16" s="195">
        <v>380</v>
      </c>
      <c r="AC16" s="195">
        <v>1269</v>
      </c>
      <c r="AD16" s="107">
        <f t="shared" si="0"/>
        <v>25.2</v>
      </c>
      <c r="AE16" s="107">
        <f t="shared" si="1"/>
        <v>398</v>
      </c>
      <c r="AF16" s="121">
        <f t="shared" si="2"/>
        <v>19.633333333333333</v>
      </c>
      <c r="AG16" s="122">
        <f t="shared" si="3"/>
        <v>19</v>
      </c>
      <c r="AH16" s="121">
        <f t="shared" si="4"/>
        <v>19.38</v>
      </c>
      <c r="AI16" s="25"/>
      <c r="AJ16" s="25" t="s">
        <v>2</v>
      </c>
      <c r="AK16" s="25">
        <v>50</v>
      </c>
      <c r="AL16" s="25">
        <v>15</v>
      </c>
      <c r="AN16" s="24" t="s">
        <v>519</v>
      </c>
    </row>
    <row r="17" spans="1:40" s="24" customFormat="1" ht="17.45" customHeight="1">
      <c r="A17" s="196">
        <v>90</v>
      </c>
      <c r="B17" s="190">
        <v>42816</v>
      </c>
      <c r="C17" s="191" t="s">
        <v>983</v>
      </c>
      <c r="D17" s="191"/>
      <c r="E17" s="191"/>
      <c r="F17" s="191"/>
      <c r="G17" s="192" t="s">
        <v>211</v>
      </c>
      <c r="H17" s="192" t="s">
        <v>614</v>
      </c>
      <c r="I17" s="193">
        <v>500</v>
      </c>
      <c r="J17" s="190">
        <v>42822</v>
      </c>
      <c r="K17" s="192" t="s">
        <v>607</v>
      </c>
      <c r="L17" s="192" t="s">
        <v>213</v>
      </c>
      <c r="M17" s="192" t="s">
        <v>64</v>
      </c>
      <c r="N17" s="192" t="s">
        <v>615</v>
      </c>
      <c r="O17" s="192"/>
      <c r="P17" s="25"/>
      <c r="Q17" s="194"/>
      <c r="R17" s="194"/>
      <c r="S17" s="190">
        <v>42818</v>
      </c>
      <c r="T17" s="193">
        <v>510</v>
      </c>
      <c r="U17" s="193"/>
      <c r="V17" s="193"/>
      <c r="W17" s="193"/>
      <c r="X17" s="193"/>
      <c r="Y17" s="193"/>
      <c r="Z17" s="191" t="s">
        <v>11</v>
      </c>
      <c r="AA17" s="192" t="s">
        <v>301</v>
      </c>
      <c r="AB17" s="195">
        <v>380</v>
      </c>
      <c r="AC17" s="195">
        <v>1269</v>
      </c>
      <c r="AD17" s="107">
        <f t="shared" si="0"/>
        <v>25.2</v>
      </c>
      <c r="AE17" s="107">
        <f t="shared" si="1"/>
        <v>423.2</v>
      </c>
      <c r="AF17" s="121">
        <f t="shared" si="2"/>
        <v>20.053333333333335</v>
      </c>
      <c r="AG17" s="122">
        <f t="shared" si="3"/>
        <v>20</v>
      </c>
      <c r="AH17" s="121">
        <f t="shared" si="4"/>
        <v>20.032</v>
      </c>
      <c r="AI17" s="25"/>
      <c r="AJ17" s="25" t="s">
        <v>2</v>
      </c>
      <c r="AK17" s="25">
        <v>50</v>
      </c>
      <c r="AL17" s="25">
        <v>15</v>
      </c>
      <c r="AN17" s="24" t="s">
        <v>519</v>
      </c>
    </row>
    <row r="18" spans="1:40" s="24" customFormat="1" ht="17.45" customHeight="1">
      <c r="A18" s="196">
        <v>100</v>
      </c>
      <c r="B18" s="190">
        <v>42816</v>
      </c>
      <c r="C18" s="191" t="s">
        <v>984</v>
      </c>
      <c r="D18" s="191"/>
      <c r="E18" s="191"/>
      <c r="F18" s="191"/>
      <c r="G18" s="192" t="s">
        <v>211</v>
      </c>
      <c r="H18" s="192" t="s">
        <v>985</v>
      </c>
      <c r="I18" s="193">
        <v>500</v>
      </c>
      <c r="J18" s="190">
        <v>42822</v>
      </c>
      <c r="K18" s="192" t="s">
        <v>986</v>
      </c>
      <c r="L18" s="192" t="s">
        <v>987</v>
      </c>
      <c r="M18" s="192" t="s">
        <v>64</v>
      </c>
      <c r="N18" s="192" t="s">
        <v>988</v>
      </c>
      <c r="O18" s="192"/>
      <c r="P18" s="25"/>
      <c r="Q18" s="194"/>
      <c r="R18" s="194"/>
      <c r="S18" s="190">
        <v>42818</v>
      </c>
      <c r="T18" s="193">
        <v>510</v>
      </c>
      <c r="U18" s="193"/>
      <c r="V18" s="193"/>
      <c r="W18" s="193"/>
      <c r="X18" s="193"/>
      <c r="Y18" s="193"/>
      <c r="Z18" s="191" t="s">
        <v>11</v>
      </c>
      <c r="AA18" s="192" t="s">
        <v>301</v>
      </c>
      <c r="AB18" s="195">
        <v>380</v>
      </c>
      <c r="AC18" s="195">
        <v>1269</v>
      </c>
      <c r="AD18" s="107">
        <f t="shared" si="0"/>
        <v>25.2</v>
      </c>
      <c r="AE18" s="107">
        <f t="shared" si="1"/>
        <v>448.4</v>
      </c>
      <c r="AF18" s="121">
        <f t="shared" si="2"/>
        <v>20.473333333333333</v>
      </c>
      <c r="AG18" s="122">
        <f t="shared" si="3"/>
        <v>20</v>
      </c>
      <c r="AH18" s="121">
        <f t="shared" si="4"/>
        <v>20.283999999999999</v>
      </c>
      <c r="AI18" s="25"/>
      <c r="AJ18" s="25" t="s">
        <v>2</v>
      </c>
      <c r="AK18" s="25">
        <v>50</v>
      </c>
      <c r="AL18" s="25">
        <v>15</v>
      </c>
      <c r="AN18" s="24" t="s">
        <v>519</v>
      </c>
    </row>
    <row r="19" spans="1:40" s="24" customFormat="1" ht="17.45" customHeight="1">
      <c r="A19" s="196">
        <v>110</v>
      </c>
      <c r="B19" s="190">
        <v>42816</v>
      </c>
      <c r="C19" s="191" t="s">
        <v>989</v>
      </c>
      <c r="D19" s="191"/>
      <c r="E19" s="191"/>
      <c r="F19" s="191"/>
      <c r="G19" s="192" t="s">
        <v>211</v>
      </c>
      <c r="H19" s="192" t="s">
        <v>990</v>
      </c>
      <c r="I19" s="193">
        <v>500</v>
      </c>
      <c r="J19" s="190">
        <v>42822</v>
      </c>
      <c r="K19" s="192" t="s">
        <v>607</v>
      </c>
      <c r="L19" s="192" t="s">
        <v>213</v>
      </c>
      <c r="M19" s="192" t="s">
        <v>64</v>
      </c>
      <c r="N19" s="192" t="s">
        <v>991</v>
      </c>
      <c r="O19" s="192"/>
      <c r="P19" s="25"/>
      <c r="Q19" s="194"/>
      <c r="R19" s="194"/>
      <c r="S19" s="190">
        <v>42818</v>
      </c>
      <c r="T19" s="193">
        <v>510</v>
      </c>
      <c r="U19" s="193"/>
      <c r="V19" s="193"/>
      <c r="W19" s="193"/>
      <c r="X19" s="193"/>
      <c r="Y19" s="193"/>
      <c r="Z19" s="191" t="s">
        <v>11</v>
      </c>
      <c r="AA19" s="192" t="s">
        <v>301</v>
      </c>
      <c r="AB19" s="195">
        <v>380</v>
      </c>
      <c r="AC19" s="195">
        <v>1269</v>
      </c>
      <c r="AD19" s="107">
        <f t="shared" si="0"/>
        <v>25.2</v>
      </c>
      <c r="AE19" s="107">
        <f t="shared" si="1"/>
        <v>473.59999999999997</v>
      </c>
      <c r="AF19" s="121">
        <f t="shared" si="2"/>
        <v>20.893333333333331</v>
      </c>
      <c r="AG19" s="122">
        <f t="shared" si="3"/>
        <v>20</v>
      </c>
      <c r="AH19" s="121">
        <f t="shared" si="4"/>
        <v>20.535999999999998</v>
      </c>
      <c r="AI19" s="25"/>
      <c r="AJ19" s="25" t="s">
        <v>2</v>
      </c>
      <c r="AK19" s="25">
        <v>50</v>
      </c>
      <c r="AL19" s="25">
        <v>15</v>
      </c>
      <c r="AN19" s="24" t="s">
        <v>519</v>
      </c>
    </row>
    <row r="20" spans="1:40" s="24" customFormat="1" ht="17.45" customHeight="1">
      <c r="A20" s="196">
        <v>120</v>
      </c>
      <c r="B20" s="190">
        <v>42817</v>
      </c>
      <c r="C20" s="191" t="s">
        <v>1003</v>
      </c>
      <c r="D20" s="191"/>
      <c r="E20" s="191"/>
      <c r="F20" s="191"/>
      <c r="G20" s="192" t="s">
        <v>78</v>
      </c>
      <c r="H20" s="192" t="s">
        <v>175</v>
      </c>
      <c r="I20" s="193">
        <v>2000</v>
      </c>
      <c r="J20" s="190">
        <v>42822</v>
      </c>
      <c r="K20" s="192" t="s">
        <v>10</v>
      </c>
      <c r="L20" s="192" t="s">
        <v>169</v>
      </c>
      <c r="M20" s="192" t="s">
        <v>64</v>
      </c>
      <c r="N20" s="192" t="s">
        <v>176</v>
      </c>
      <c r="O20" s="192"/>
      <c r="P20" s="25"/>
      <c r="Q20" s="194"/>
      <c r="R20" s="194"/>
      <c r="S20" s="190">
        <v>42819</v>
      </c>
      <c r="T20" s="193">
        <v>2010</v>
      </c>
      <c r="U20" s="193"/>
      <c r="V20" s="193"/>
      <c r="W20" s="193"/>
      <c r="X20" s="193"/>
      <c r="Y20" s="193"/>
      <c r="Z20" s="191" t="s">
        <v>12</v>
      </c>
      <c r="AA20" s="192" t="s">
        <v>177</v>
      </c>
      <c r="AB20" s="195">
        <v>819</v>
      </c>
      <c r="AC20" s="195">
        <v>1597</v>
      </c>
      <c r="AD20" s="107">
        <f t="shared" si="0"/>
        <v>55.2</v>
      </c>
      <c r="AE20" s="107">
        <f t="shared" si="1"/>
        <v>528.79999999999995</v>
      </c>
      <c r="AF20" s="121">
        <f t="shared" si="2"/>
        <v>21.813333333333333</v>
      </c>
      <c r="AG20" s="122">
        <f t="shared" si="3"/>
        <v>21</v>
      </c>
      <c r="AH20" s="121">
        <f t="shared" si="4"/>
        <v>21.488</v>
      </c>
      <c r="AI20" s="25"/>
      <c r="AJ20" s="25" t="s">
        <v>2</v>
      </c>
      <c r="AK20" s="25">
        <v>50</v>
      </c>
      <c r="AL20" s="25">
        <v>15</v>
      </c>
      <c r="AN20" s="24" t="s">
        <v>507</v>
      </c>
    </row>
    <row r="21" spans="1:40" s="24" customFormat="1" ht="17.45" customHeight="1">
      <c r="A21" s="196" t="s">
        <v>69</v>
      </c>
      <c r="B21" s="190">
        <v>42810</v>
      </c>
      <c r="C21" s="191" t="s">
        <v>658</v>
      </c>
      <c r="D21" s="191"/>
      <c r="E21" s="191"/>
      <c r="F21" s="191"/>
      <c r="G21" s="192" t="s">
        <v>211</v>
      </c>
      <c r="H21" s="192" t="s">
        <v>528</v>
      </c>
      <c r="I21" s="193">
        <v>1000</v>
      </c>
      <c r="J21" s="190">
        <v>42822</v>
      </c>
      <c r="K21" s="192" t="s">
        <v>529</v>
      </c>
      <c r="L21" s="192" t="s">
        <v>530</v>
      </c>
      <c r="M21" s="192" t="s">
        <v>64</v>
      </c>
      <c r="N21" s="192" t="s">
        <v>531</v>
      </c>
      <c r="O21" s="192"/>
      <c r="P21" s="25"/>
      <c r="Q21" s="194"/>
      <c r="R21" s="194"/>
      <c r="S21" s="190">
        <v>42817</v>
      </c>
      <c r="T21" s="193">
        <v>1010</v>
      </c>
      <c r="U21" s="193"/>
      <c r="V21" s="193"/>
      <c r="W21" s="193"/>
      <c r="X21" s="193"/>
      <c r="Y21" s="193"/>
      <c r="Z21" s="191" t="s">
        <v>35</v>
      </c>
      <c r="AA21" s="192" t="s">
        <v>301</v>
      </c>
      <c r="AB21" s="195">
        <v>586</v>
      </c>
      <c r="AC21" s="195">
        <v>1767</v>
      </c>
      <c r="AD21" s="107">
        <f t="shared" si="0"/>
        <v>35.200000000000003</v>
      </c>
      <c r="AE21" s="107">
        <f t="shared" si="1"/>
        <v>564</v>
      </c>
      <c r="AF21" s="121">
        <f t="shared" si="2"/>
        <v>22.4</v>
      </c>
      <c r="AG21" s="122">
        <f t="shared" si="3"/>
        <v>22</v>
      </c>
      <c r="AH21" s="121">
        <f t="shared" si="4"/>
        <v>22.24</v>
      </c>
      <c r="AI21" s="25"/>
      <c r="AJ21" s="25" t="s">
        <v>2</v>
      </c>
      <c r="AK21" s="25">
        <v>50</v>
      </c>
      <c r="AL21" s="25">
        <v>15</v>
      </c>
      <c r="AN21" s="24" t="s">
        <v>522</v>
      </c>
    </row>
    <row r="22" spans="1:40" s="24" customFormat="1" ht="17.45" customHeight="1">
      <c r="A22" s="196" t="s">
        <v>69</v>
      </c>
      <c r="B22" s="190">
        <v>42812</v>
      </c>
      <c r="C22" s="191" t="s">
        <v>800</v>
      </c>
      <c r="D22" s="191"/>
      <c r="E22" s="191"/>
      <c r="F22" s="191"/>
      <c r="G22" s="192" t="s">
        <v>211</v>
      </c>
      <c r="H22" s="192" t="s">
        <v>801</v>
      </c>
      <c r="I22" s="193">
        <v>500</v>
      </c>
      <c r="J22" s="190">
        <v>42822</v>
      </c>
      <c r="K22" s="192" t="s">
        <v>213</v>
      </c>
      <c r="L22" s="192" t="s">
        <v>802</v>
      </c>
      <c r="M22" s="192" t="s">
        <v>64</v>
      </c>
      <c r="N22" s="192" t="s">
        <v>803</v>
      </c>
      <c r="O22" s="192"/>
      <c r="P22" s="25"/>
      <c r="Q22" s="194"/>
      <c r="R22" s="194"/>
      <c r="S22" s="190">
        <v>42817</v>
      </c>
      <c r="T22" s="193">
        <v>505</v>
      </c>
      <c r="U22" s="193"/>
      <c r="V22" s="193"/>
      <c r="W22" s="193"/>
      <c r="X22" s="193"/>
      <c r="Y22" s="193"/>
      <c r="Z22" s="191" t="s">
        <v>35</v>
      </c>
      <c r="AA22" s="192" t="s">
        <v>74</v>
      </c>
      <c r="AB22" s="195">
        <v>721</v>
      </c>
      <c r="AC22" s="195">
        <v>1935</v>
      </c>
      <c r="AD22" s="107">
        <f t="shared" si="0"/>
        <v>25.1</v>
      </c>
      <c r="AE22" s="107">
        <f t="shared" si="1"/>
        <v>589.1</v>
      </c>
      <c r="AF22" s="121">
        <f t="shared" si="2"/>
        <v>22.818333333333335</v>
      </c>
      <c r="AG22" s="122">
        <f t="shared" si="3"/>
        <v>22</v>
      </c>
      <c r="AH22" s="121">
        <f t="shared" si="4"/>
        <v>22.491</v>
      </c>
      <c r="AI22" s="25"/>
      <c r="AJ22" s="25" t="s">
        <v>2</v>
      </c>
      <c r="AK22" s="25">
        <v>50</v>
      </c>
      <c r="AL22" s="25">
        <v>15</v>
      </c>
      <c r="AN22" s="24" t="s">
        <v>522</v>
      </c>
    </row>
    <row r="23" spans="1:40" s="24" customFormat="1" ht="17.45" customHeight="1">
      <c r="A23" s="196" t="s">
        <v>69</v>
      </c>
      <c r="B23" s="190">
        <v>42812</v>
      </c>
      <c r="C23" s="191" t="s">
        <v>796</v>
      </c>
      <c r="D23" s="191"/>
      <c r="E23" s="191"/>
      <c r="F23" s="191"/>
      <c r="G23" s="192" t="s">
        <v>211</v>
      </c>
      <c r="H23" s="192" t="s">
        <v>797</v>
      </c>
      <c r="I23" s="193">
        <v>2200</v>
      </c>
      <c r="J23" s="190">
        <v>42822</v>
      </c>
      <c r="K23" s="192" t="s">
        <v>213</v>
      </c>
      <c r="L23" s="192" t="s">
        <v>798</v>
      </c>
      <c r="M23" s="192" t="s">
        <v>64</v>
      </c>
      <c r="N23" s="192" t="s">
        <v>799</v>
      </c>
      <c r="O23" s="192"/>
      <c r="P23" s="25"/>
      <c r="Q23" s="194"/>
      <c r="R23" s="194"/>
      <c r="S23" s="190">
        <v>42817</v>
      </c>
      <c r="T23" s="193">
        <v>2205</v>
      </c>
      <c r="U23" s="193"/>
      <c r="V23" s="193"/>
      <c r="W23" s="193"/>
      <c r="X23" s="193"/>
      <c r="Y23" s="193"/>
      <c r="Z23" s="191" t="s">
        <v>35</v>
      </c>
      <c r="AA23" s="192" t="s">
        <v>301</v>
      </c>
      <c r="AB23" s="195">
        <v>415</v>
      </c>
      <c r="AC23" s="195">
        <v>1297</v>
      </c>
      <c r="AD23" s="107">
        <f t="shared" si="0"/>
        <v>59.1</v>
      </c>
      <c r="AE23" s="107">
        <f t="shared" si="1"/>
        <v>648.20000000000005</v>
      </c>
      <c r="AF23" s="121">
        <f t="shared" si="2"/>
        <v>23.803333333333335</v>
      </c>
      <c r="AG23" s="122">
        <f t="shared" si="3"/>
        <v>23</v>
      </c>
      <c r="AH23" s="121">
        <f t="shared" si="4"/>
        <v>23.481999999999999</v>
      </c>
      <c r="AI23" s="25"/>
      <c r="AJ23" s="25" t="s">
        <v>2</v>
      </c>
      <c r="AK23" s="25">
        <v>50</v>
      </c>
      <c r="AL23" s="25">
        <v>15</v>
      </c>
      <c r="AN23" s="24" t="s">
        <v>522</v>
      </c>
    </row>
    <row r="24" spans="1:40" s="24" customFormat="1" ht="17.45" customHeight="1">
      <c r="A24" s="196">
        <v>160</v>
      </c>
      <c r="B24" s="190">
        <v>42816</v>
      </c>
      <c r="C24" s="191" t="s">
        <v>976</v>
      </c>
      <c r="D24" s="191"/>
      <c r="E24" s="191"/>
      <c r="F24" s="191"/>
      <c r="G24" s="192" t="s">
        <v>237</v>
      </c>
      <c r="H24" s="192" t="s">
        <v>238</v>
      </c>
      <c r="I24" s="193">
        <v>1805</v>
      </c>
      <c r="J24" s="190">
        <v>42822</v>
      </c>
      <c r="K24" s="192" t="s">
        <v>10</v>
      </c>
      <c r="L24" s="192" t="s">
        <v>64</v>
      </c>
      <c r="M24" s="192" t="s">
        <v>64</v>
      </c>
      <c r="N24" s="192" t="s">
        <v>239</v>
      </c>
      <c r="O24" s="192"/>
      <c r="P24" s="25"/>
      <c r="Q24" s="194"/>
      <c r="R24" s="194"/>
      <c r="S24" s="190">
        <v>42818</v>
      </c>
      <c r="T24" s="193">
        <v>1815</v>
      </c>
      <c r="U24" s="193"/>
      <c r="V24" s="193"/>
      <c r="W24" s="193"/>
      <c r="X24" s="193"/>
      <c r="Y24" s="193"/>
      <c r="Z24" s="191" t="s">
        <v>11</v>
      </c>
      <c r="AA24" s="192" t="s">
        <v>108</v>
      </c>
      <c r="AB24" s="195">
        <v>426</v>
      </c>
      <c r="AC24" s="195">
        <v>1547</v>
      </c>
      <c r="AD24" s="107">
        <f t="shared" si="0"/>
        <v>51.3</v>
      </c>
      <c r="AE24" s="107">
        <f t="shared" si="1"/>
        <v>699.5</v>
      </c>
      <c r="AF24" s="121">
        <f t="shared" si="2"/>
        <v>24.658333333333331</v>
      </c>
      <c r="AG24" s="122">
        <f t="shared" si="3"/>
        <v>24</v>
      </c>
      <c r="AH24" s="121">
        <f t="shared" si="4"/>
        <v>24.395</v>
      </c>
      <c r="AI24" s="25"/>
      <c r="AJ24" s="25" t="s">
        <v>2</v>
      </c>
      <c r="AK24" s="25">
        <v>50</v>
      </c>
      <c r="AL24" s="25">
        <v>15</v>
      </c>
    </row>
    <row r="25" spans="1:40" s="24" customFormat="1" ht="17.45" customHeight="1">
      <c r="A25" s="196">
        <v>170</v>
      </c>
      <c r="B25" s="190">
        <v>42815</v>
      </c>
      <c r="C25" s="191" t="s">
        <v>918</v>
      </c>
      <c r="D25" s="191"/>
      <c r="E25" s="191"/>
      <c r="F25" s="191"/>
      <c r="G25" s="192" t="s">
        <v>102</v>
      </c>
      <c r="H25" s="192" t="s">
        <v>919</v>
      </c>
      <c r="I25" s="193">
        <v>500</v>
      </c>
      <c r="J25" s="190">
        <v>42822</v>
      </c>
      <c r="K25" s="192" t="s">
        <v>10</v>
      </c>
      <c r="L25" s="192" t="s">
        <v>64</v>
      </c>
      <c r="M25" s="192" t="s">
        <v>64</v>
      </c>
      <c r="N25" s="192" t="s">
        <v>920</v>
      </c>
      <c r="O25" s="192"/>
      <c r="P25" s="25"/>
      <c r="Q25" s="194"/>
      <c r="R25" s="194"/>
      <c r="S25" s="190">
        <v>42817</v>
      </c>
      <c r="T25" s="193">
        <v>505</v>
      </c>
      <c r="U25" s="193"/>
      <c r="V25" s="193"/>
      <c r="W25" s="193"/>
      <c r="X25" s="193"/>
      <c r="Y25" s="193"/>
      <c r="Z25" s="191" t="s">
        <v>12</v>
      </c>
      <c r="AA25" s="192" t="s">
        <v>467</v>
      </c>
      <c r="AB25" s="195">
        <v>764</v>
      </c>
      <c r="AC25" s="195">
        <v>1555</v>
      </c>
      <c r="AD25" s="107">
        <f t="shared" si="0"/>
        <v>25.1</v>
      </c>
      <c r="AE25" s="107">
        <f t="shared" si="1"/>
        <v>724.6</v>
      </c>
      <c r="AF25" s="121">
        <f t="shared" si="2"/>
        <v>25.076666666666668</v>
      </c>
      <c r="AG25" s="122">
        <f t="shared" si="3"/>
        <v>25</v>
      </c>
      <c r="AH25" s="121">
        <f t="shared" si="4"/>
        <v>25.045999999999999</v>
      </c>
      <c r="AI25" s="25"/>
      <c r="AJ25" s="25" t="s">
        <v>2</v>
      </c>
      <c r="AK25" s="25">
        <v>50</v>
      </c>
      <c r="AL25" s="25">
        <v>15</v>
      </c>
      <c r="AN25" s="24" t="s">
        <v>945</v>
      </c>
    </row>
    <row r="26" spans="1:40" s="24" customFormat="1" ht="17.45" customHeight="1">
      <c r="A26" s="196">
        <v>180</v>
      </c>
      <c r="B26" s="190">
        <v>42815</v>
      </c>
      <c r="C26" s="191" t="s">
        <v>921</v>
      </c>
      <c r="D26" s="191"/>
      <c r="E26" s="191"/>
      <c r="F26" s="191"/>
      <c r="G26" s="192" t="s">
        <v>102</v>
      </c>
      <c r="H26" s="192" t="s">
        <v>922</v>
      </c>
      <c r="I26" s="193">
        <v>500</v>
      </c>
      <c r="J26" s="190">
        <v>42822</v>
      </c>
      <c r="K26" s="192" t="s">
        <v>10</v>
      </c>
      <c r="L26" s="192" t="s">
        <v>64</v>
      </c>
      <c r="M26" s="192" t="s">
        <v>64</v>
      </c>
      <c r="N26" s="192" t="s">
        <v>923</v>
      </c>
      <c r="O26" s="192"/>
      <c r="P26" s="25"/>
      <c r="Q26" s="194"/>
      <c r="R26" s="194"/>
      <c r="S26" s="190">
        <v>42817</v>
      </c>
      <c r="T26" s="193">
        <v>510</v>
      </c>
      <c r="U26" s="193"/>
      <c r="V26" s="193"/>
      <c r="W26" s="193"/>
      <c r="X26" s="193"/>
      <c r="Y26" s="193"/>
      <c r="Z26" s="191" t="s">
        <v>12</v>
      </c>
      <c r="AA26" s="192" t="s">
        <v>467</v>
      </c>
      <c r="AB26" s="195">
        <v>854</v>
      </c>
      <c r="AC26" s="195">
        <v>1561</v>
      </c>
      <c r="AD26" s="107">
        <f t="shared" si="0"/>
        <v>25.2</v>
      </c>
      <c r="AE26" s="107">
        <f t="shared" si="1"/>
        <v>749.80000000000007</v>
      </c>
      <c r="AF26" s="121">
        <f t="shared" si="2"/>
        <v>25.49666666666667</v>
      </c>
      <c r="AG26" s="122">
        <f t="shared" si="3"/>
        <v>25</v>
      </c>
      <c r="AH26" s="121">
        <f t="shared" si="4"/>
        <v>25.298000000000002</v>
      </c>
      <c r="AI26" s="25"/>
      <c r="AJ26" s="25" t="s">
        <v>2</v>
      </c>
      <c r="AK26" s="25">
        <v>50</v>
      </c>
      <c r="AL26" s="25">
        <v>15</v>
      </c>
      <c r="AN26" s="24" t="s">
        <v>945</v>
      </c>
    </row>
    <row r="27" spans="1:40" s="24" customFormat="1" ht="17.45" customHeight="1">
      <c r="A27" s="196">
        <v>190</v>
      </c>
      <c r="B27" s="190">
        <v>42816</v>
      </c>
      <c r="C27" s="191" t="s">
        <v>955</v>
      </c>
      <c r="D27" s="191"/>
      <c r="E27" s="191"/>
      <c r="F27" s="191"/>
      <c r="G27" s="192" t="s">
        <v>102</v>
      </c>
      <c r="H27" s="192" t="s">
        <v>956</v>
      </c>
      <c r="I27" s="193">
        <v>500</v>
      </c>
      <c r="J27" s="190">
        <v>42822</v>
      </c>
      <c r="K27" s="192" t="s">
        <v>10</v>
      </c>
      <c r="L27" s="192" t="s">
        <v>64</v>
      </c>
      <c r="M27" s="192" t="s">
        <v>64</v>
      </c>
      <c r="N27" s="192" t="s">
        <v>957</v>
      </c>
      <c r="O27" s="192"/>
      <c r="P27" s="25"/>
      <c r="Q27" s="194"/>
      <c r="R27" s="194"/>
      <c r="S27" s="190">
        <v>42818</v>
      </c>
      <c r="T27" s="193">
        <v>510</v>
      </c>
      <c r="U27" s="193"/>
      <c r="V27" s="193"/>
      <c r="W27" s="193"/>
      <c r="X27" s="193"/>
      <c r="Y27" s="193"/>
      <c r="Z27" s="191" t="s">
        <v>12</v>
      </c>
      <c r="AA27" s="192" t="s">
        <v>958</v>
      </c>
      <c r="AB27" s="195">
        <v>539</v>
      </c>
      <c r="AC27" s="195">
        <v>1457</v>
      </c>
      <c r="AD27" s="107">
        <f t="shared" si="0"/>
        <v>25.2</v>
      </c>
      <c r="AE27" s="107">
        <f t="shared" si="1"/>
        <v>775.00000000000011</v>
      </c>
      <c r="AF27" s="121">
        <f t="shared" si="2"/>
        <v>25.916666666666668</v>
      </c>
      <c r="AG27" s="122">
        <f t="shared" si="3"/>
        <v>25</v>
      </c>
      <c r="AH27" s="121">
        <f t="shared" si="4"/>
        <v>25.55</v>
      </c>
      <c r="AI27" s="25"/>
      <c r="AJ27" s="25" t="s">
        <v>2</v>
      </c>
      <c r="AK27" s="25">
        <v>50</v>
      </c>
      <c r="AL27" s="25">
        <v>15</v>
      </c>
      <c r="AN27" s="24" t="s">
        <v>577</v>
      </c>
    </row>
    <row r="28" spans="1:40" s="24" customFormat="1" ht="17.45" customHeight="1">
      <c r="A28" s="196">
        <v>200</v>
      </c>
      <c r="B28" s="190">
        <v>42816</v>
      </c>
      <c r="C28" s="191" t="s">
        <v>979</v>
      </c>
      <c r="D28" s="191"/>
      <c r="E28" s="191"/>
      <c r="F28" s="191"/>
      <c r="G28" s="192" t="s">
        <v>102</v>
      </c>
      <c r="H28" s="192" t="s">
        <v>956</v>
      </c>
      <c r="I28" s="193">
        <v>500</v>
      </c>
      <c r="J28" s="190">
        <v>42822</v>
      </c>
      <c r="K28" s="192" t="s">
        <v>10</v>
      </c>
      <c r="L28" s="192" t="s">
        <v>64</v>
      </c>
      <c r="M28" s="192" t="s">
        <v>64</v>
      </c>
      <c r="N28" s="192" t="s">
        <v>957</v>
      </c>
      <c r="O28" s="192"/>
      <c r="P28" s="25"/>
      <c r="Q28" s="194"/>
      <c r="R28" s="194"/>
      <c r="S28" s="190">
        <v>42818</v>
      </c>
      <c r="T28" s="193">
        <v>510</v>
      </c>
      <c r="U28" s="193"/>
      <c r="V28" s="193"/>
      <c r="W28" s="193"/>
      <c r="X28" s="193"/>
      <c r="Y28" s="193"/>
      <c r="Z28" s="191" t="s">
        <v>12</v>
      </c>
      <c r="AA28" s="192" t="s">
        <v>958</v>
      </c>
      <c r="AB28" s="195">
        <v>539</v>
      </c>
      <c r="AC28" s="195">
        <v>1457</v>
      </c>
      <c r="AD28" s="107">
        <f t="shared" si="0"/>
        <v>25.2</v>
      </c>
      <c r="AE28" s="107">
        <f t="shared" si="1"/>
        <v>800.20000000000016</v>
      </c>
      <c r="AF28" s="121">
        <f t="shared" si="2"/>
        <v>26.33666666666667</v>
      </c>
      <c r="AG28" s="122">
        <f t="shared" si="3"/>
        <v>26</v>
      </c>
      <c r="AH28" s="121">
        <f t="shared" si="4"/>
        <v>26.202000000000002</v>
      </c>
      <c r="AI28" s="25"/>
      <c r="AJ28" s="25" t="s">
        <v>2</v>
      </c>
      <c r="AK28" s="25">
        <v>50</v>
      </c>
      <c r="AL28" s="25">
        <v>15</v>
      </c>
      <c r="AN28" s="24" t="s">
        <v>577</v>
      </c>
    </row>
    <row r="29" spans="1:40" s="24" customFormat="1" ht="17.45" customHeight="1">
      <c r="A29" s="196">
        <v>210</v>
      </c>
      <c r="B29" s="190">
        <v>42816</v>
      </c>
      <c r="C29" s="191" t="s">
        <v>952</v>
      </c>
      <c r="D29" s="191"/>
      <c r="E29" s="191"/>
      <c r="F29" s="191"/>
      <c r="G29" s="192" t="s">
        <v>102</v>
      </c>
      <c r="H29" s="192" t="s">
        <v>953</v>
      </c>
      <c r="I29" s="193">
        <v>500</v>
      </c>
      <c r="J29" s="190">
        <v>42822</v>
      </c>
      <c r="K29" s="192" t="s">
        <v>10</v>
      </c>
      <c r="L29" s="192" t="s">
        <v>64</v>
      </c>
      <c r="M29" s="192" t="s">
        <v>64</v>
      </c>
      <c r="N29" s="192" t="s">
        <v>954</v>
      </c>
      <c r="O29" s="192"/>
      <c r="P29" s="25"/>
      <c r="Q29" s="194"/>
      <c r="R29" s="194"/>
      <c r="S29" s="190">
        <v>42818</v>
      </c>
      <c r="T29" s="193">
        <v>510</v>
      </c>
      <c r="U29" s="193"/>
      <c r="V29" s="193"/>
      <c r="W29" s="193"/>
      <c r="X29" s="193"/>
      <c r="Y29" s="193"/>
      <c r="Z29" s="191" t="s">
        <v>12</v>
      </c>
      <c r="AA29" s="192" t="s">
        <v>182</v>
      </c>
      <c r="AB29" s="195">
        <v>716</v>
      </c>
      <c r="AC29" s="195">
        <v>1509</v>
      </c>
      <c r="AD29" s="107">
        <f t="shared" si="0"/>
        <v>25.2</v>
      </c>
      <c r="AE29" s="107">
        <f t="shared" si="1"/>
        <v>825.4000000000002</v>
      </c>
      <c r="AF29" s="121">
        <f t="shared" si="2"/>
        <v>26.756666666666668</v>
      </c>
      <c r="AG29" s="122">
        <f t="shared" si="3"/>
        <v>26</v>
      </c>
      <c r="AH29" s="121">
        <f t="shared" si="4"/>
        <v>26.454000000000001</v>
      </c>
      <c r="AI29" s="25"/>
      <c r="AJ29" s="25" t="s">
        <v>2</v>
      </c>
      <c r="AK29" s="25">
        <v>50</v>
      </c>
      <c r="AL29" s="25">
        <v>15</v>
      </c>
      <c r="AN29" s="24" t="s">
        <v>577</v>
      </c>
    </row>
    <row r="30" spans="1:40" s="24" customFormat="1" ht="17.45" customHeight="1">
      <c r="A30" s="196">
        <v>220</v>
      </c>
      <c r="B30" s="190">
        <v>42816</v>
      </c>
      <c r="C30" s="191" t="s">
        <v>977</v>
      </c>
      <c r="D30" s="191"/>
      <c r="E30" s="191"/>
      <c r="F30" s="191"/>
      <c r="G30" s="192" t="s">
        <v>102</v>
      </c>
      <c r="H30" s="192" t="s">
        <v>953</v>
      </c>
      <c r="I30" s="193">
        <v>500</v>
      </c>
      <c r="J30" s="190">
        <v>42822</v>
      </c>
      <c r="K30" s="192" t="s">
        <v>10</v>
      </c>
      <c r="L30" s="192" t="s">
        <v>64</v>
      </c>
      <c r="M30" s="192" t="s">
        <v>64</v>
      </c>
      <c r="N30" s="192" t="s">
        <v>954</v>
      </c>
      <c r="O30" s="192"/>
      <c r="P30" s="25"/>
      <c r="Q30" s="194"/>
      <c r="R30" s="194"/>
      <c r="S30" s="190">
        <v>42818</v>
      </c>
      <c r="T30" s="193">
        <v>510</v>
      </c>
      <c r="U30" s="193"/>
      <c r="V30" s="193"/>
      <c r="W30" s="193"/>
      <c r="X30" s="193"/>
      <c r="Y30" s="193"/>
      <c r="Z30" s="191" t="s">
        <v>12</v>
      </c>
      <c r="AA30" s="192" t="s">
        <v>182</v>
      </c>
      <c r="AB30" s="195">
        <v>716</v>
      </c>
      <c r="AC30" s="195">
        <v>1509</v>
      </c>
      <c r="AD30" s="107">
        <f t="shared" si="0"/>
        <v>25.2</v>
      </c>
      <c r="AE30" s="107">
        <f t="shared" si="1"/>
        <v>850.60000000000025</v>
      </c>
      <c r="AF30" s="121">
        <f t="shared" si="2"/>
        <v>27.176666666666669</v>
      </c>
      <c r="AG30" s="122">
        <f t="shared" si="3"/>
        <v>27</v>
      </c>
      <c r="AH30" s="121">
        <f t="shared" si="4"/>
        <v>27.106000000000002</v>
      </c>
      <c r="AI30" s="25"/>
      <c r="AJ30" s="25" t="s">
        <v>2</v>
      </c>
      <c r="AK30" s="25">
        <v>50</v>
      </c>
      <c r="AL30" s="25">
        <v>15</v>
      </c>
      <c r="AN30" s="24" t="s">
        <v>577</v>
      </c>
    </row>
    <row r="31" spans="1:40" s="24" customFormat="1" ht="18" customHeight="1">
      <c r="A31" s="31" t="s">
        <v>66</v>
      </c>
      <c r="B31" s="190">
        <v>42811</v>
      </c>
      <c r="C31" s="191" t="s">
        <v>689</v>
      </c>
      <c r="D31" s="191"/>
      <c r="E31" s="191"/>
      <c r="F31" s="191"/>
      <c r="G31" s="192" t="s">
        <v>78</v>
      </c>
      <c r="H31" s="192" t="s">
        <v>175</v>
      </c>
      <c r="I31" s="193">
        <v>36</v>
      </c>
      <c r="J31" s="190">
        <v>42819</v>
      </c>
      <c r="K31" s="192" t="s">
        <v>10</v>
      </c>
      <c r="L31" s="192" t="s">
        <v>169</v>
      </c>
      <c r="M31" s="192" t="s">
        <v>64</v>
      </c>
      <c r="N31" s="192" t="s">
        <v>176</v>
      </c>
      <c r="O31" s="192"/>
      <c r="P31" s="25"/>
      <c r="Q31" s="194"/>
      <c r="R31" s="194"/>
      <c r="S31" s="190" t="s">
        <v>1023</v>
      </c>
      <c r="T31" s="193">
        <v>46</v>
      </c>
      <c r="U31" s="193"/>
      <c r="V31" s="193"/>
      <c r="W31" s="193"/>
      <c r="X31" s="193"/>
      <c r="Y31" s="193"/>
      <c r="Z31" s="191" t="s">
        <v>12</v>
      </c>
      <c r="AA31" s="192" t="s">
        <v>177</v>
      </c>
      <c r="AB31" s="195">
        <v>819</v>
      </c>
      <c r="AC31" s="195">
        <v>1597</v>
      </c>
      <c r="AD31" s="107">
        <f t="shared" si="0"/>
        <v>15.92</v>
      </c>
      <c r="AE31" s="107">
        <f t="shared" si="1"/>
        <v>866.52000000000021</v>
      </c>
      <c r="AF31" s="121">
        <f t="shared" si="2"/>
        <v>27.442000000000004</v>
      </c>
      <c r="AG31" s="122">
        <f t="shared" si="3"/>
        <v>27</v>
      </c>
      <c r="AH31" s="121">
        <f t="shared" si="4"/>
        <v>27.265200000000004</v>
      </c>
      <c r="AI31" s="25"/>
      <c r="AJ31" s="25" t="s">
        <v>2</v>
      </c>
      <c r="AK31" s="25">
        <v>50</v>
      </c>
      <c r="AL31" s="25">
        <v>15</v>
      </c>
      <c r="AM31" s="201"/>
      <c r="AN31" s="24" t="s">
        <v>507</v>
      </c>
    </row>
    <row r="32" spans="1:40" s="24" customFormat="1" ht="18" customHeight="1">
      <c r="A32" s="31" t="s">
        <v>66</v>
      </c>
      <c r="B32" s="27">
        <v>42804</v>
      </c>
      <c r="C32" s="28" t="s">
        <v>463</v>
      </c>
      <c r="D32" s="28"/>
      <c r="E32" s="28"/>
      <c r="F32" s="28"/>
      <c r="G32" s="29" t="s">
        <v>78</v>
      </c>
      <c r="H32" s="29" t="s">
        <v>444</v>
      </c>
      <c r="I32" s="32">
        <v>10</v>
      </c>
      <c r="J32" s="27">
        <v>42816</v>
      </c>
      <c r="K32" s="29" t="s">
        <v>10</v>
      </c>
      <c r="L32" s="29" t="s">
        <v>445</v>
      </c>
      <c r="M32" s="29" t="s">
        <v>64</v>
      </c>
      <c r="N32" s="29" t="s">
        <v>464</v>
      </c>
      <c r="O32" s="29"/>
      <c r="P32" s="25"/>
      <c r="Q32" s="30"/>
      <c r="R32" s="30"/>
      <c r="S32" s="27">
        <v>42821</v>
      </c>
      <c r="T32" s="32">
        <v>20</v>
      </c>
      <c r="U32" s="32"/>
      <c r="V32" s="32"/>
      <c r="W32" s="32"/>
      <c r="X32" s="32"/>
      <c r="Y32" s="32"/>
      <c r="Z32" s="28" t="s">
        <v>12</v>
      </c>
      <c r="AA32" s="29" t="s">
        <v>446</v>
      </c>
      <c r="AB32" s="33">
        <v>1017</v>
      </c>
      <c r="AC32" s="33">
        <v>1805</v>
      </c>
      <c r="AD32" s="107">
        <f t="shared" si="0"/>
        <v>15.571428571428571</v>
      </c>
      <c r="AE32" s="107">
        <f t="shared" si="1"/>
        <v>882.09142857142876</v>
      </c>
      <c r="AF32" s="121">
        <f t="shared" si="2"/>
        <v>27.701523809523813</v>
      </c>
      <c r="AG32" s="122">
        <f t="shared" si="3"/>
        <v>27</v>
      </c>
      <c r="AH32" s="121">
        <f t="shared" si="4"/>
        <v>27.420914285714289</v>
      </c>
      <c r="AI32" s="25"/>
      <c r="AJ32" s="202" t="s">
        <v>2</v>
      </c>
      <c r="AK32" s="159">
        <v>35</v>
      </c>
      <c r="AL32" s="159">
        <v>15</v>
      </c>
    </row>
    <row r="33" spans="1:186" s="24" customFormat="1" ht="17.45" customHeight="1">
      <c r="A33" s="196">
        <v>250</v>
      </c>
      <c r="B33" s="190">
        <v>42816</v>
      </c>
      <c r="C33" s="191" t="s">
        <v>978</v>
      </c>
      <c r="D33" s="191"/>
      <c r="E33" s="191"/>
      <c r="F33" s="191"/>
      <c r="G33" s="192" t="s">
        <v>102</v>
      </c>
      <c r="H33" s="192" t="s">
        <v>950</v>
      </c>
      <c r="I33" s="193">
        <v>500</v>
      </c>
      <c r="J33" s="190">
        <v>42822</v>
      </c>
      <c r="K33" s="192" t="s">
        <v>6</v>
      </c>
      <c r="L33" s="192" t="s">
        <v>64</v>
      </c>
      <c r="M33" s="192" t="s">
        <v>64</v>
      </c>
      <c r="N33" s="192" t="s">
        <v>951</v>
      </c>
      <c r="O33" s="192"/>
      <c r="P33" s="25"/>
      <c r="Q33" s="194"/>
      <c r="R33" s="194"/>
      <c r="S33" s="190">
        <v>42818</v>
      </c>
      <c r="T33" s="193">
        <v>510</v>
      </c>
      <c r="U33" s="193"/>
      <c r="V33" s="193"/>
      <c r="W33" s="193"/>
      <c r="X33" s="193"/>
      <c r="Y33" s="193"/>
      <c r="Z33" s="191" t="s">
        <v>12</v>
      </c>
      <c r="AA33" s="192" t="s">
        <v>370</v>
      </c>
      <c r="AB33" s="195">
        <v>539</v>
      </c>
      <c r="AC33" s="195">
        <v>1457</v>
      </c>
      <c r="AD33" s="107">
        <f t="shared" si="0"/>
        <v>25.2</v>
      </c>
      <c r="AE33" s="107">
        <f t="shared" si="1"/>
        <v>907.29142857142881</v>
      </c>
      <c r="AF33" s="121">
        <f t="shared" si="2"/>
        <v>28.121523809523815</v>
      </c>
      <c r="AG33" s="122">
        <f t="shared" si="3"/>
        <v>28</v>
      </c>
      <c r="AH33" s="121">
        <f t="shared" si="4"/>
        <v>28.07291428571429</v>
      </c>
      <c r="AI33" s="25"/>
      <c r="AJ33" s="25" t="s">
        <v>2</v>
      </c>
      <c r="AK33" s="25">
        <v>50</v>
      </c>
      <c r="AL33" s="25">
        <v>15</v>
      </c>
      <c r="AN33" s="24" t="s">
        <v>577</v>
      </c>
    </row>
    <row r="34" spans="1:186" s="24" customFormat="1" ht="17.45" customHeight="1">
      <c r="A34" s="196">
        <v>260</v>
      </c>
      <c r="B34" s="190">
        <v>42816</v>
      </c>
      <c r="C34" s="191" t="s">
        <v>949</v>
      </c>
      <c r="D34" s="191"/>
      <c r="E34" s="191"/>
      <c r="F34" s="191"/>
      <c r="G34" s="192" t="s">
        <v>102</v>
      </c>
      <c r="H34" s="192" t="s">
        <v>950</v>
      </c>
      <c r="I34" s="193">
        <v>500</v>
      </c>
      <c r="J34" s="190">
        <v>42822</v>
      </c>
      <c r="K34" s="192" t="s">
        <v>6</v>
      </c>
      <c r="L34" s="192" t="s">
        <v>64</v>
      </c>
      <c r="M34" s="192" t="s">
        <v>64</v>
      </c>
      <c r="N34" s="192" t="s">
        <v>951</v>
      </c>
      <c r="O34" s="192"/>
      <c r="P34" s="25"/>
      <c r="Q34" s="194"/>
      <c r="R34" s="194"/>
      <c r="S34" s="190">
        <v>42818</v>
      </c>
      <c r="T34" s="193">
        <v>510</v>
      </c>
      <c r="U34" s="193"/>
      <c r="V34" s="193"/>
      <c r="W34" s="193"/>
      <c r="X34" s="193"/>
      <c r="Y34" s="193"/>
      <c r="Z34" s="191" t="s">
        <v>12</v>
      </c>
      <c r="AA34" s="192" t="s">
        <v>370</v>
      </c>
      <c r="AB34" s="195">
        <v>539</v>
      </c>
      <c r="AC34" s="195">
        <v>1457</v>
      </c>
      <c r="AD34" s="107">
        <f t="shared" si="0"/>
        <v>25.2</v>
      </c>
      <c r="AE34" s="107">
        <f t="shared" si="1"/>
        <v>932.49142857142886</v>
      </c>
      <c r="AF34" s="121">
        <f t="shared" si="2"/>
        <v>28.541523809523817</v>
      </c>
      <c r="AG34" s="122">
        <f t="shared" si="3"/>
        <v>28</v>
      </c>
      <c r="AH34" s="121">
        <f t="shared" si="4"/>
        <v>28.324914285714289</v>
      </c>
      <c r="AI34" s="25"/>
      <c r="AJ34" s="25" t="s">
        <v>2</v>
      </c>
      <c r="AK34" s="25">
        <v>50</v>
      </c>
      <c r="AL34" s="25">
        <v>15</v>
      </c>
      <c r="AN34" s="24" t="s">
        <v>577</v>
      </c>
    </row>
    <row r="35" spans="1:186" s="24" customFormat="1" ht="17.45" customHeight="1">
      <c r="A35" s="196">
        <v>270</v>
      </c>
      <c r="B35" s="190">
        <v>42816</v>
      </c>
      <c r="C35" s="191" t="s">
        <v>959</v>
      </c>
      <c r="D35" s="191"/>
      <c r="E35" s="191"/>
      <c r="F35" s="191"/>
      <c r="G35" s="192" t="s">
        <v>380</v>
      </c>
      <c r="H35" s="192" t="s">
        <v>960</v>
      </c>
      <c r="I35" s="193">
        <v>2000</v>
      </c>
      <c r="J35" s="190">
        <v>42822</v>
      </c>
      <c r="K35" s="192" t="s">
        <v>6</v>
      </c>
      <c r="L35" s="192" t="s">
        <v>64</v>
      </c>
      <c r="M35" s="192" t="s">
        <v>64</v>
      </c>
      <c r="N35" s="192" t="s">
        <v>961</v>
      </c>
      <c r="O35" s="192"/>
      <c r="P35" s="25"/>
      <c r="Q35" s="194"/>
      <c r="R35" s="194"/>
      <c r="S35" s="190">
        <v>42818</v>
      </c>
      <c r="T35" s="193">
        <v>2010</v>
      </c>
      <c r="U35" s="193"/>
      <c r="V35" s="193"/>
      <c r="W35" s="193"/>
      <c r="X35" s="193"/>
      <c r="Y35" s="193"/>
      <c r="Z35" s="191" t="s">
        <v>12</v>
      </c>
      <c r="AA35" s="192" t="s">
        <v>962</v>
      </c>
      <c r="AB35" s="195">
        <v>510</v>
      </c>
      <c r="AC35" s="195">
        <v>1335</v>
      </c>
      <c r="AD35" s="107">
        <f t="shared" si="0"/>
        <v>55.2</v>
      </c>
      <c r="AE35" s="107">
        <f t="shared" si="1"/>
        <v>987.6914285714289</v>
      </c>
      <c r="AF35" s="121">
        <f t="shared" si="2"/>
        <v>29.461523809523815</v>
      </c>
      <c r="AG35" s="122">
        <f t="shared" si="3"/>
        <v>29</v>
      </c>
      <c r="AH35" s="121">
        <f t="shared" si="4"/>
        <v>29.276914285714287</v>
      </c>
      <c r="AI35" s="25"/>
      <c r="AJ35" s="25" t="s">
        <v>2</v>
      </c>
      <c r="AK35" s="25">
        <v>50</v>
      </c>
      <c r="AL35" s="25">
        <v>15</v>
      </c>
      <c r="AN35" s="24" t="s">
        <v>511</v>
      </c>
    </row>
    <row r="36" spans="1:186" s="24" customFormat="1" ht="17.45" customHeight="1">
      <c r="A36" s="196">
        <v>280</v>
      </c>
      <c r="B36" s="190">
        <v>42816</v>
      </c>
      <c r="C36" s="191" t="s">
        <v>963</v>
      </c>
      <c r="D36" s="191"/>
      <c r="E36" s="191"/>
      <c r="F36" s="191"/>
      <c r="G36" s="192" t="s">
        <v>380</v>
      </c>
      <c r="H36" s="192" t="s">
        <v>964</v>
      </c>
      <c r="I36" s="193">
        <v>1000</v>
      </c>
      <c r="J36" s="190">
        <v>42822</v>
      </c>
      <c r="K36" s="192" t="s">
        <v>6</v>
      </c>
      <c r="L36" s="192" t="s">
        <v>64</v>
      </c>
      <c r="M36" s="192" t="s">
        <v>64</v>
      </c>
      <c r="N36" s="192" t="s">
        <v>965</v>
      </c>
      <c r="O36" s="192"/>
      <c r="P36" s="25"/>
      <c r="Q36" s="194"/>
      <c r="R36" s="194"/>
      <c r="S36" s="190">
        <v>42818</v>
      </c>
      <c r="T36" s="193">
        <v>1010</v>
      </c>
      <c r="U36" s="193"/>
      <c r="V36" s="193"/>
      <c r="W36" s="193"/>
      <c r="X36" s="193"/>
      <c r="Y36" s="193"/>
      <c r="Z36" s="191" t="s">
        <v>35</v>
      </c>
      <c r="AA36" s="192" t="s">
        <v>358</v>
      </c>
      <c r="AB36" s="195">
        <v>531</v>
      </c>
      <c r="AC36" s="195">
        <v>1625</v>
      </c>
      <c r="AD36" s="107">
        <f t="shared" si="0"/>
        <v>35.200000000000003</v>
      </c>
      <c r="AE36" s="107">
        <f t="shared" si="1"/>
        <v>1022.8914285714289</v>
      </c>
      <c r="AF36" s="121">
        <f t="shared" si="2"/>
        <v>30.048190476190481</v>
      </c>
      <c r="AG36" s="122">
        <f t="shared" si="3"/>
        <v>30</v>
      </c>
      <c r="AH36" s="121">
        <f t="shared" si="4"/>
        <v>30.02891428571429</v>
      </c>
      <c r="AI36" s="25"/>
      <c r="AJ36" s="25" t="s">
        <v>2</v>
      </c>
      <c r="AK36" s="25">
        <v>50</v>
      </c>
      <c r="AL36" s="25">
        <v>15</v>
      </c>
      <c r="AN36" s="24" t="s">
        <v>511</v>
      </c>
    </row>
    <row r="37" spans="1:186" s="24" customFormat="1" ht="17.45" customHeight="1">
      <c r="A37" s="196">
        <v>290</v>
      </c>
      <c r="B37" s="190">
        <v>42817</v>
      </c>
      <c r="C37" s="191" t="s">
        <v>1007</v>
      </c>
      <c r="D37" s="191"/>
      <c r="E37" s="191"/>
      <c r="F37" s="191"/>
      <c r="G37" s="192" t="s">
        <v>380</v>
      </c>
      <c r="H37" s="192" t="s">
        <v>409</v>
      </c>
      <c r="I37" s="193">
        <v>2000</v>
      </c>
      <c r="J37" s="190">
        <v>42822</v>
      </c>
      <c r="K37" s="192" t="s">
        <v>6</v>
      </c>
      <c r="L37" s="192" t="s">
        <v>64</v>
      </c>
      <c r="M37" s="192" t="s">
        <v>64</v>
      </c>
      <c r="N37" s="192" t="s">
        <v>410</v>
      </c>
      <c r="O37" s="192"/>
      <c r="P37" s="25"/>
      <c r="Q37" s="194"/>
      <c r="R37" s="194"/>
      <c r="S37" s="190" t="s">
        <v>312</v>
      </c>
      <c r="T37" s="193">
        <v>2000</v>
      </c>
      <c r="U37" s="193"/>
      <c r="V37" s="193"/>
      <c r="W37" s="193"/>
      <c r="X37" s="193"/>
      <c r="Y37" s="193"/>
      <c r="Z37" s="191" t="s">
        <v>12</v>
      </c>
      <c r="AA37" s="192" t="s">
        <v>121</v>
      </c>
      <c r="AB37" s="195">
        <v>500</v>
      </c>
      <c r="AC37" s="195">
        <v>1313</v>
      </c>
      <c r="AD37" s="107">
        <f t="shared" si="0"/>
        <v>55</v>
      </c>
      <c r="AE37" s="107">
        <f t="shared" si="1"/>
        <v>1077.8914285714291</v>
      </c>
      <c r="AF37" s="121">
        <f t="shared" si="2"/>
        <v>30.964857142857152</v>
      </c>
      <c r="AG37" s="122">
        <f t="shared" si="3"/>
        <v>30</v>
      </c>
      <c r="AH37" s="121">
        <f t="shared" si="4"/>
        <v>30.578914285714291</v>
      </c>
      <c r="AI37" s="25"/>
      <c r="AJ37" s="25" t="s">
        <v>2</v>
      </c>
      <c r="AK37" s="25">
        <v>50</v>
      </c>
      <c r="AL37" s="25">
        <v>15</v>
      </c>
      <c r="AN37" s="24" t="s">
        <v>511</v>
      </c>
    </row>
    <row r="38" spans="1:186" s="24" customFormat="1" ht="17.45" customHeight="1">
      <c r="A38" s="196">
        <v>300</v>
      </c>
      <c r="B38" s="190">
        <v>42816</v>
      </c>
      <c r="C38" s="191" t="s">
        <v>924</v>
      </c>
      <c r="D38" s="191"/>
      <c r="E38" s="191"/>
      <c r="F38" s="191"/>
      <c r="G38" s="192" t="s">
        <v>401</v>
      </c>
      <c r="H38" s="192" t="s">
        <v>925</v>
      </c>
      <c r="I38" s="193">
        <v>2000</v>
      </c>
      <c r="J38" s="190">
        <v>42822</v>
      </c>
      <c r="K38" s="192" t="s">
        <v>369</v>
      </c>
      <c r="L38" s="192" t="s">
        <v>64</v>
      </c>
      <c r="M38" s="192" t="s">
        <v>64</v>
      </c>
      <c r="N38" s="192" t="s">
        <v>926</v>
      </c>
      <c r="O38" s="192"/>
      <c r="P38" s="25"/>
      <c r="Q38" s="194"/>
      <c r="R38" s="194"/>
      <c r="S38" s="190">
        <v>42817</v>
      </c>
      <c r="T38" s="193">
        <v>2010</v>
      </c>
      <c r="U38" s="193"/>
      <c r="V38" s="193"/>
      <c r="W38" s="193"/>
      <c r="X38" s="193"/>
      <c r="Y38" s="193"/>
      <c r="Z38" s="191" t="s">
        <v>12</v>
      </c>
      <c r="AA38" s="192" t="s">
        <v>927</v>
      </c>
      <c r="AB38" s="195">
        <v>676</v>
      </c>
      <c r="AC38" s="195">
        <v>1323</v>
      </c>
      <c r="AD38" s="107">
        <f t="shared" si="0"/>
        <v>55.2</v>
      </c>
      <c r="AE38" s="107">
        <f t="shared" si="1"/>
        <v>1133.0914285714291</v>
      </c>
      <c r="AF38" s="121">
        <f t="shared" si="2"/>
        <v>31.88485714285715</v>
      </c>
      <c r="AG38" s="122">
        <f t="shared" si="3"/>
        <v>31</v>
      </c>
      <c r="AH38" s="121">
        <f t="shared" si="4"/>
        <v>31.530914285714289</v>
      </c>
      <c r="AI38" s="25"/>
      <c r="AJ38" s="25" t="s">
        <v>2</v>
      </c>
      <c r="AK38" s="25">
        <v>50</v>
      </c>
      <c r="AL38" s="25">
        <v>15</v>
      </c>
      <c r="AN38" s="24" t="s">
        <v>946</v>
      </c>
    </row>
    <row r="39" spans="1:186" s="9" customFormat="1" ht="12.75" customHeight="1">
      <c r="A39" s="3"/>
      <c r="B39" s="4"/>
      <c r="C39" s="14"/>
      <c r="D39" s="5"/>
      <c r="E39" s="3"/>
      <c r="F39" s="3"/>
      <c r="G39" s="1"/>
      <c r="H39" s="1"/>
      <c r="I39" s="3">
        <f>SUM(I8:I38)</f>
        <v>24461</v>
      </c>
      <c r="J39" s="4"/>
      <c r="K39" s="1"/>
      <c r="L39" s="1"/>
      <c r="M39" s="1"/>
      <c r="N39" s="14"/>
      <c r="O39" s="1"/>
      <c r="P39" s="1"/>
      <c r="Q39" s="1"/>
      <c r="R39" s="1"/>
      <c r="S39" s="4"/>
      <c r="T39" s="3">
        <f>SUM(T8:T38)</f>
        <v>24761</v>
      </c>
      <c r="U39" s="3"/>
      <c r="V39" s="3"/>
      <c r="W39" s="3"/>
      <c r="X39" s="3"/>
      <c r="Y39" s="12"/>
      <c r="Z39" s="3"/>
      <c r="AA39" s="6"/>
      <c r="AB39" s="14"/>
      <c r="AC39" s="7"/>
      <c r="AD39" s="11">
        <f>SUM(AD7:AD38)</f>
        <v>1133.0914285714291</v>
      </c>
      <c r="AE39" s="11"/>
      <c r="AF39" s="126"/>
      <c r="AG39" s="127"/>
      <c r="AH39" s="11">
        <f>AD39/60</f>
        <v>18.88485714285715</v>
      </c>
      <c r="AI39" s="8"/>
      <c r="AJ39" s="23"/>
      <c r="AK39" s="2"/>
      <c r="AL39" s="2"/>
      <c r="GD39" s="10"/>
    </row>
    <row r="40" spans="1:186" ht="12.75" customHeight="1" thickBot="1">
      <c r="A40" s="128" t="s">
        <v>3</v>
      </c>
      <c r="B40" s="129"/>
      <c r="C40" s="129"/>
      <c r="D40" s="130"/>
      <c r="E40" s="130"/>
      <c r="F40" s="131"/>
      <c r="G40" s="129"/>
      <c r="H40" s="132"/>
      <c r="I40" s="132"/>
      <c r="J40" s="133"/>
      <c r="K40" s="133" t="s">
        <v>4</v>
      </c>
      <c r="L40" s="134"/>
      <c r="M40" s="135"/>
      <c r="N40" s="135"/>
      <c r="O40" s="135"/>
      <c r="P40" s="135"/>
      <c r="Q40" s="135"/>
      <c r="R40" s="135"/>
      <c r="S40" s="136"/>
      <c r="T40" s="137"/>
      <c r="U40" s="20"/>
      <c r="V40" s="20"/>
      <c r="W40" s="138"/>
      <c r="X40" s="139"/>
      <c r="Y40" s="140"/>
      <c r="Z40" s="141"/>
      <c r="AA40" s="135"/>
      <c r="AB40" s="135"/>
      <c r="AC40" s="135"/>
      <c r="AD40" s="142"/>
      <c r="AE40" s="143"/>
      <c r="AF40" s="143"/>
      <c r="AG40" s="144"/>
      <c r="AH40" s="145"/>
      <c r="AI40" s="146"/>
      <c r="AJ40" s="147"/>
      <c r="AK40" s="148"/>
      <c r="AL40" s="35"/>
      <c r="AM40" s="22"/>
      <c r="AN40" s="22"/>
      <c r="AO40" s="22"/>
      <c r="AP40" s="22"/>
      <c r="AQ40" s="22"/>
      <c r="AR40" s="22"/>
      <c r="AS40" s="22"/>
      <c r="AT40" s="22"/>
      <c r="AU40" s="22"/>
    </row>
    <row r="41" spans="1:186" s="149" customFormat="1" ht="18" customHeight="1" thickBot="1">
      <c r="A41" s="887" t="s">
        <v>5</v>
      </c>
      <c r="B41" s="888"/>
      <c r="C41" s="888"/>
      <c r="D41" s="888"/>
      <c r="E41" s="888"/>
      <c r="F41" s="888"/>
      <c r="G41" s="888"/>
      <c r="H41" s="888"/>
      <c r="I41" s="888"/>
      <c r="J41" s="888"/>
      <c r="K41" s="888"/>
      <c r="L41" s="888"/>
      <c r="M41" s="888"/>
      <c r="N41" s="888"/>
      <c r="O41" s="888"/>
      <c r="P41" s="888"/>
      <c r="Q41" s="888"/>
      <c r="R41" s="888"/>
      <c r="S41" s="888"/>
      <c r="T41" s="888"/>
      <c r="U41" s="888"/>
      <c r="V41" s="888"/>
      <c r="W41" s="888"/>
      <c r="X41" s="888"/>
      <c r="Y41" s="888"/>
      <c r="Z41" s="888"/>
      <c r="AA41" s="888"/>
      <c r="AB41" s="888"/>
      <c r="AC41" s="888"/>
      <c r="AD41" s="888"/>
      <c r="AE41" s="888"/>
      <c r="AF41" s="888"/>
      <c r="AG41" s="888"/>
      <c r="AH41" s="888"/>
      <c r="AI41" s="888"/>
      <c r="AJ41" s="888"/>
      <c r="AK41" s="888"/>
      <c r="AL41" s="889"/>
    </row>
    <row r="42" spans="1:186" ht="14.25" customHeight="1">
      <c r="A42" s="150"/>
      <c r="H42" s="151"/>
      <c r="I42" s="151"/>
      <c r="J42" s="151"/>
      <c r="K42" s="152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153"/>
      <c r="Z42" s="151"/>
      <c r="AA42" s="154"/>
      <c r="AB42" s="154"/>
      <c r="AC42" s="154"/>
      <c r="AD42" s="155"/>
      <c r="AE42" s="151"/>
      <c r="AF42" s="151"/>
      <c r="AG42" s="151"/>
      <c r="AH42" s="151"/>
      <c r="AI42" s="151"/>
      <c r="AJ42" s="151"/>
    </row>
    <row r="43" spans="1:186" ht="14.25" customHeight="1">
      <c r="T43" s="22"/>
      <c r="U43" s="22"/>
      <c r="V43" s="22"/>
      <c r="W43" s="156"/>
      <c r="X43" s="156"/>
      <c r="Y43" s="157"/>
      <c r="AB43" s="158" t="s">
        <v>160</v>
      </c>
    </row>
    <row r="44" spans="1:186" ht="19.5" customHeight="1">
      <c r="H44" s="58" t="s">
        <v>455</v>
      </c>
      <c r="S44" s="58" t="s">
        <v>457</v>
      </c>
      <c r="Y44" s="15"/>
      <c r="AO44" s="22"/>
      <c r="AP44" s="22"/>
    </row>
    <row r="45" spans="1:186" s="179" customFormat="1" ht="16.5" customHeight="1">
      <c r="H45" s="886"/>
      <c r="I45" s="886"/>
      <c r="S45" s="886" t="s">
        <v>61</v>
      </c>
      <c r="T45" s="886"/>
      <c r="U45" s="886"/>
      <c r="V45" s="886"/>
      <c r="W45" s="886"/>
      <c r="X45" s="886"/>
      <c r="Y45" s="886"/>
      <c r="Z45" s="886"/>
      <c r="AA45" s="180"/>
      <c r="AB45" s="180"/>
      <c r="AC45" s="180"/>
      <c r="AN45" s="181"/>
      <c r="AO45" s="181"/>
    </row>
    <row r="46" spans="1:186" ht="19.5" customHeight="1">
      <c r="A46" s="58"/>
      <c r="B46" s="58"/>
      <c r="H46" s="58" t="s">
        <v>456</v>
      </c>
      <c r="N46" s="58"/>
      <c r="T46" s="58"/>
      <c r="U46" s="58"/>
      <c r="Y46" s="15"/>
      <c r="AO46" s="22"/>
      <c r="AP46" s="22"/>
    </row>
  </sheetData>
  <mergeCells count="10">
    <mergeCell ref="S45:Z45"/>
    <mergeCell ref="A41:AL41"/>
    <mergeCell ref="H45:I45"/>
    <mergeCell ref="A2:AC2"/>
    <mergeCell ref="D4:E5"/>
    <mergeCell ref="G4:G5"/>
    <mergeCell ref="H4:H5"/>
    <mergeCell ref="K4:M4"/>
    <mergeCell ref="P4:R4"/>
    <mergeCell ref="AB4:AC4"/>
  </mergeCells>
  <conditionalFormatting sqref="C39:C43 C47:C65536">
    <cfRule type="duplicateValues" dxfId="2034" priority="526" stopIfTrue="1"/>
  </conditionalFormatting>
  <conditionalFormatting sqref="C39:C43 C1:C7 C47:C65536">
    <cfRule type="duplicateValues" dxfId="2033" priority="527" stopIfTrue="1"/>
  </conditionalFormatting>
  <conditionalFormatting sqref="C39:C43 C1:C7 C47:C65536">
    <cfRule type="duplicateValues" dxfId="2032" priority="528" stopIfTrue="1"/>
    <cfRule type="duplicateValues" dxfId="2031" priority="529" stopIfTrue="1"/>
  </conditionalFormatting>
  <conditionalFormatting sqref="C44:C46">
    <cfRule type="duplicateValues" dxfId="2030" priority="445" stopIfTrue="1"/>
    <cfRule type="duplicateValues" dxfId="2029" priority="446" stopIfTrue="1"/>
  </conditionalFormatting>
  <conditionalFormatting sqref="C44:C46">
    <cfRule type="duplicateValues" dxfId="2028" priority="447" stopIfTrue="1"/>
  </conditionalFormatting>
  <conditionalFormatting sqref="C44:C46">
    <cfRule type="duplicateValues" dxfId="2027" priority="448" stopIfTrue="1"/>
  </conditionalFormatting>
  <conditionalFormatting sqref="C44:C46">
    <cfRule type="duplicateValues" dxfId="2026" priority="449" stopIfTrue="1"/>
    <cfRule type="duplicateValues" dxfId="2025" priority="450" stopIfTrue="1"/>
  </conditionalFormatting>
  <conditionalFormatting sqref="AI20:AL20 C20:AC20 BA20:BD20 AR20:AU20 BS20 BJ20:BK20">
    <cfRule type="duplicateValues" dxfId="2024" priority="283" stopIfTrue="1"/>
  </conditionalFormatting>
  <conditionalFormatting sqref="AI20:AL20 C20:AC20 BA20:BD20 AR20:AU20 BS20 BJ20:BK20">
    <cfRule type="duplicateValues" dxfId="2023" priority="284" stopIfTrue="1"/>
    <cfRule type="duplicateValues" dxfId="2022" priority="285" stopIfTrue="1"/>
  </conditionalFormatting>
  <conditionalFormatting sqref="BT20">
    <cfRule type="duplicateValues" dxfId="2021" priority="286" stopIfTrue="1"/>
  </conditionalFormatting>
  <conditionalFormatting sqref="BT20">
    <cfRule type="duplicateValues" dxfId="2020" priority="287" stopIfTrue="1"/>
    <cfRule type="duplicateValues" dxfId="2019" priority="288" stopIfTrue="1"/>
  </conditionalFormatting>
  <conditionalFormatting sqref="C21:F21">
    <cfRule type="duplicateValues" dxfId="2018" priority="238" stopIfTrue="1"/>
  </conditionalFormatting>
  <conditionalFormatting sqref="C21:F21">
    <cfRule type="duplicateValues" dxfId="2017" priority="239" stopIfTrue="1"/>
    <cfRule type="duplicateValues" dxfId="2016" priority="240" stopIfTrue="1"/>
  </conditionalFormatting>
  <conditionalFormatting sqref="AI25:AL26 BJ25:BK26 BS25:BS26 AR25:AU26 BA25:BD26 C25:AC26">
    <cfRule type="duplicateValues" dxfId="2015" priority="232" stopIfTrue="1"/>
  </conditionalFormatting>
  <conditionalFormatting sqref="AI25:AL26 BJ25:BK26 BS25:BS26 AR25:AU26 BA25:BD26 C25:AC26">
    <cfRule type="duplicateValues" dxfId="2014" priority="233" stopIfTrue="1"/>
    <cfRule type="duplicateValues" dxfId="2013" priority="234" stopIfTrue="1"/>
  </conditionalFormatting>
  <conditionalFormatting sqref="BT25:BT26">
    <cfRule type="duplicateValues" dxfId="2012" priority="235" stopIfTrue="1"/>
  </conditionalFormatting>
  <conditionalFormatting sqref="BT25:BT26">
    <cfRule type="duplicateValues" dxfId="2011" priority="236" stopIfTrue="1"/>
    <cfRule type="duplicateValues" dxfId="2010" priority="237" stopIfTrue="1"/>
  </conditionalFormatting>
  <conditionalFormatting sqref="AI27:AL27 C27:AC27 BA27:BD27 AR27:AU27 BS27 BJ27:BK27">
    <cfRule type="duplicateValues" dxfId="2009" priority="226" stopIfTrue="1"/>
  </conditionalFormatting>
  <conditionalFormatting sqref="AI27:AL27 C27:AC27 BA27:BD27 AR27:AU27 BS27 BJ27:BK27">
    <cfRule type="duplicateValues" dxfId="2008" priority="227" stopIfTrue="1"/>
    <cfRule type="duplicateValues" dxfId="2007" priority="228" stopIfTrue="1"/>
  </conditionalFormatting>
  <conditionalFormatting sqref="BT27">
    <cfRule type="duplicateValues" dxfId="2006" priority="229" stopIfTrue="1"/>
  </conditionalFormatting>
  <conditionalFormatting sqref="BT27">
    <cfRule type="duplicateValues" dxfId="2005" priority="230" stopIfTrue="1"/>
    <cfRule type="duplicateValues" dxfId="2004" priority="231" stopIfTrue="1"/>
  </conditionalFormatting>
  <conditionalFormatting sqref="BJ9:BK9 BS9 AR9:AU9 BA9:BD9 C9:AC9 AI9:AL9">
    <cfRule type="duplicateValues" dxfId="2003" priority="220" stopIfTrue="1"/>
  </conditionalFormatting>
  <conditionalFormatting sqref="BJ9:BK9 BS9 AR9:AU9 BA9:BD9 C9:AC9 AI9:AL9">
    <cfRule type="duplicateValues" dxfId="2002" priority="221" stopIfTrue="1"/>
    <cfRule type="duplicateValues" dxfId="2001" priority="222" stopIfTrue="1"/>
  </conditionalFormatting>
  <conditionalFormatting sqref="BT9">
    <cfRule type="duplicateValues" dxfId="2000" priority="223" stopIfTrue="1"/>
  </conditionalFormatting>
  <conditionalFormatting sqref="BT9">
    <cfRule type="duplicateValues" dxfId="1999" priority="224" stopIfTrue="1"/>
    <cfRule type="duplicateValues" dxfId="1998" priority="225" stopIfTrue="1"/>
  </conditionalFormatting>
  <conditionalFormatting sqref="AI33:AL36 C33:AC36 BA33:BD36 AR33:AU36 BS33:BS36 BJ33:BK36">
    <cfRule type="duplicateValues" dxfId="1997" priority="208" stopIfTrue="1"/>
  </conditionalFormatting>
  <conditionalFormatting sqref="AI33:AL36 C33:AC36 BA33:BD36 AR33:AU36 BS33:BS36 BJ33:BK36">
    <cfRule type="duplicateValues" dxfId="1996" priority="209" stopIfTrue="1"/>
    <cfRule type="duplicateValues" dxfId="1995" priority="210" stopIfTrue="1"/>
  </conditionalFormatting>
  <conditionalFormatting sqref="BT33:BT36">
    <cfRule type="duplicateValues" dxfId="1994" priority="211" stopIfTrue="1"/>
  </conditionalFormatting>
  <conditionalFormatting sqref="BT33:BT36">
    <cfRule type="duplicateValues" dxfId="1993" priority="212" stopIfTrue="1"/>
    <cfRule type="duplicateValues" dxfId="1992" priority="213" stopIfTrue="1"/>
  </conditionalFormatting>
  <conditionalFormatting sqref="AI38:AL38 BJ38:BK38 BS38 AR38:AU38 BA38:BD38 C38:AC38">
    <cfRule type="duplicateValues" dxfId="1991" priority="214" stopIfTrue="1"/>
  </conditionalFormatting>
  <conditionalFormatting sqref="AI38:AL38 BJ38:BK38 BS38 AR38:AU38 BA38:BD38 C38:AC38">
    <cfRule type="duplicateValues" dxfId="1990" priority="215" stopIfTrue="1"/>
    <cfRule type="duplicateValues" dxfId="1989" priority="216" stopIfTrue="1"/>
  </conditionalFormatting>
  <conditionalFormatting sqref="BT38">
    <cfRule type="duplicateValues" dxfId="1988" priority="217" stopIfTrue="1"/>
  </conditionalFormatting>
  <conditionalFormatting sqref="BT38">
    <cfRule type="duplicateValues" dxfId="1987" priority="218" stopIfTrue="1"/>
    <cfRule type="duplicateValues" dxfId="1986" priority="219" stopIfTrue="1"/>
  </conditionalFormatting>
  <conditionalFormatting sqref="AI37:AL37 C37:AC37 BA37:BD37 AR37:AU37 BS37 BJ37:BK37">
    <cfRule type="duplicateValues" dxfId="1985" priority="202" stopIfTrue="1"/>
  </conditionalFormatting>
  <conditionalFormatting sqref="AI37:AL37 C37:AC37 BA37:BD37 AR37:AU37 BS37 BJ37:BK37">
    <cfRule type="duplicateValues" dxfId="1984" priority="203" stopIfTrue="1"/>
    <cfRule type="duplicateValues" dxfId="1983" priority="204" stopIfTrue="1"/>
  </conditionalFormatting>
  <conditionalFormatting sqref="BT37">
    <cfRule type="duplicateValues" dxfId="1982" priority="205" stopIfTrue="1"/>
  </conditionalFormatting>
  <conditionalFormatting sqref="BT37">
    <cfRule type="duplicateValues" dxfId="1981" priority="206" stopIfTrue="1"/>
    <cfRule type="duplicateValues" dxfId="1980" priority="207" stopIfTrue="1"/>
  </conditionalFormatting>
  <conditionalFormatting sqref="BJ28:BK28 BS28 AR28:AU28 BA28:BD28 C28:AC28 AI28:AL28">
    <cfRule type="duplicateValues" dxfId="1979" priority="190" stopIfTrue="1"/>
  </conditionalFormatting>
  <conditionalFormatting sqref="BJ28:BK28 BS28 AR28:AU28 BA28:BD28 C28:AC28 AI28:AL28">
    <cfRule type="duplicateValues" dxfId="1978" priority="191" stopIfTrue="1"/>
    <cfRule type="duplicateValues" dxfId="1977" priority="192" stopIfTrue="1"/>
  </conditionalFormatting>
  <conditionalFormatting sqref="BT28">
    <cfRule type="duplicateValues" dxfId="1976" priority="193" stopIfTrue="1"/>
  </conditionalFormatting>
  <conditionalFormatting sqref="BT28">
    <cfRule type="duplicateValues" dxfId="1975" priority="194" stopIfTrue="1"/>
    <cfRule type="duplicateValues" dxfId="1974" priority="195" stopIfTrue="1"/>
  </conditionalFormatting>
  <conditionalFormatting sqref="AK10:AL10">
    <cfRule type="duplicateValues" dxfId="1973" priority="175" stopIfTrue="1"/>
  </conditionalFormatting>
  <conditionalFormatting sqref="AK10:AL10">
    <cfRule type="duplicateValues" dxfId="1972" priority="176" stopIfTrue="1"/>
    <cfRule type="duplicateValues" dxfId="1971" priority="177" stopIfTrue="1"/>
  </conditionalFormatting>
  <conditionalFormatting sqref="AJ10">
    <cfRule type="duplicateValues" dxfId="1970" priority="178" stopIfTrue="1"/>
  </conditionalFormatting>
  <conditionalFormatting sqref="AJ10">
    <cfRule type="duplicateValues" dxfId="1969" priority="179" stopIfTrue="1"/>
    <cfRule type="duplicateValues" dxfId="1968" priority="180" stopIfTrue="1"/>
  </conditionalFormatting>
  <conditionalFormatting sqref="C10:L10">
    <cfRule type="duplicateValues" dxfId="1967" priority="181" stopIfTrue="1"/>
  </conditionalFormatting>
  <conditionalFormatting sqref="C10:L10">
    <cfRule type="duplicateValues" dxfId="1966" priority="182" stopIfTrue="1"/>
    <cfRule type="duplicateValues" dxfId="1965" priority="183" stopIfTrue="1"/>
  </conditionalFormatting>
  <conditionalFormatting sqref="BJ8:BK8 BS8 AR8:AU8 BA8:BD8 C8:AC8 AI8:AL8">
    <cfRule type="duplicateValues" dxfId="1964" priority="163" stopIfTrue="1"/>
  </conditionalFormatting>
  <conditionalFormatting sqref="BJ8:BK8 BS8 AR8:AU8 BA8:BD8 C8:AC8 AI8:AL8">
    <cfRule type="duplicateValues" dxfId="1963" priority="164" stopIfTrue="1"/>
    <cfRule type="duplicateValues" dxfId="1962" priority="165" stopIfTrue="1"/>
  </conditionalFormatting>
  <conditionalFormatting sqref="BT8">
    <cfRule type="duplicateValues" dxfId="1961" priority="166" stopIfTrue="1"/>
  </conditionalFormatting>
  <conditionalFormatting sqref="BT8">
    <cfRule type="duplicateValues" dxfId="1960" priority="167" stopIfTrue="1"/>
    <cfRule type="duplicateValues" dxfId="1959" priority="168" stopIfTrue="1"/>
  </conditionalFormatting>
  <conditionalFormatting sqref="C13">
    <cfRule type="duplicateValues" dxfId="1958" priority="154" stopIfTrue="1"/>
  </conditionalFormatting>
  <conditionalFormatting sqref="C13">
    <cfRule type="duplicateValues" dxfId="1957" priority="155" stopIfTrue="1"/>
    <cfRule type="duplicateValues" dxfId="1956" priority="156" stopIfTrue="1"/>
  </conditionalFormatting>
  <conditionalFormatting sqref="AJ13">
    <cfRule type="duplicateValues" dxfId="1955" priority="151" stopIfTrue="1"/>
  </conditionalFormatting>
  <conditionalFormatting sqref="AJ13">
    <cfRule type="duplicateValues" dxfId="1954" priority="152" stopIfTrue="1"/>
    <cfRule type="duplicateValues" dxfId="1953" priority="153" stopIfTrue="1"/>
  </conditionalFormatting>
  <conditionalFormatting sqref="AI22:AL22 C22:AC22 AR22:AU22 BA22:BD22 BS22 BJ22:BK22">
    <cfRule type="duplicateValues" dxfId="1952" priority="145" stopIfTrue="1"/>
  </conditionalFormatting>
  <conditionalFormatting sqref="AI22:AL22 C22:AC22 AR22:AU22 BA22:BD22 BS22 BJ22:BK22">
    <cfRule type="duplicateValues" dxfId="1951" priority="146" stopIfTrue="1"/>
    <cfRule type="duplicateValues" dxfId="1950" priority="147" stopIfTrue="1"/>
  </conditionalFormatting>
  <conditionalFormatting sqref="BT22">
    <cfRule type="duplicateValues" dxfId="1949" priority="148" stopIfTrue="1"/>
  </conditionalFormatting>
  <conditionalFormatting sqref="BT22">
    <cfRule type="duplicateValues" dxfId="1948" priority="149" stopIfTrue="1"/>
    <cfRule type="duplicateValues" dxfId="1947" priority="150" stopIfTrue="1"/>
  </conditionalFormatting>
  <conditionalFormatting sqref="BJ23:BK23 BS23 BA23:BD23 AR23:AU23 C23:AC23 AI23:AL23">
    <cfRule type="duplicateValues" dxfId="1946" priority="139" stopIfTrue="1"/>
  </conditionalFormatting>
  <conditionalFormatting sqref="BJ23:BK23 BS23 BA23:BD23 AR23:AU23 C23:AC23 AI23:AL23">
    <cfRule type="duplicateValues" dxfId="1945" priority="140" stopIfTrue="1"/>
    <cfRule type="duplicateValues" dxfId="1944" priority="141" stopIfTrue="1"/>
  </conditionalFormatting>
  <conditionalFormatting sqref="BT23">
    <cfRule type="duplicateValues" dxfId="1943" priority="142" stopIfTrue="1"/>
  </conditionalFormatting>
  <conditionalFormatting sqref="BT23">
    <cfRule type="duplicateValues" dxfId="1942" priority="143" stopIfTrue="1"/>
    <cfRule type="duplicateValues" dxfId="1941" priority="144" stopIfTrue="1"/>
  </conditionalFormatting>
  <conditionalFormatting sqref="AI24:AL24 AI29:AL29 C24:AC24 C29:AC29 BA24:BD24 BA29:BD29 AR24:AU24 AR29:AU29 BS24 BS29 BJ24:BK24 BJ29:BK29">
    <cfRule type="duplicateValues" dxfId="1940" priority="65001" stopIfTrue="1"/>
  </conditionalFormatting>
  <conditionalFormatting sqref="AI24:AL24 AI29:AL29 C24:AC24 C29:AC29 BA24:BD24 BA29:BD29 AR24:AU24 AR29:AU29 BS24 BS29 BJ24:BK24 BJ29:BK29">
    <cfRule type="duplicateValues" dxfId="1939" priority="65013" stopIfTrue="1"/>
    <cfRule type="duplicateValues" dxfId="1938" priority="65014" stopIfTrue="1"/>
  </conditionalFormatting>
  <conditionalFormatting sqref="BT24 BT29">
    <cfRule type="duplicateValues" dxfId="1937" priority="65037" stopIfTrue="1"/>
  </conditionalFormatting>
  <conditionalFormatting sqref="BT24 BT29">
    <cfRule type="duplicateValues" dxfId="1936" priority="65039" stopIfTrue="1"/>
    <cfRule type="duplicateValues" dxfId="1935" priority="65040" stopIfTrue="1"/>
  </conditionalFormatting>
  <conditionalFormatting sqref="AI16:AL19 AI30:AL30 C16:AC19 C30:AC30 BA16:BD19 BA30:BD30 AR16:AU19 AR30:AU30 BS16:BS19 BS30 BJ16:BK19 BJ30:BK30">
    <cfRule type="duplicateValues" dxfId="1934" priority="65052" stopIfTrue="1"/>
  </conditionalFormatting>
  <conditionalFormatting sqref="AI16:AL19 AI30:AL30 C16:AC19 C30:AC30 BA16:BD19 BA30:BD30 AR16:AU19 AR30:AU30 BS16:BS19 BS30 BJ16:BK19 BJ30:BK30">
    <cfRule type="duplicateValues" dxfId="1933" priority="65064" stopIfTrue="1"/>
    <cfRule type="duplicateValues" dxfId="1932" priority="65065" stopIfTrue="1"/>
  </conditionalFormatting>
  <conditionalFormatting sqref="BT16:BT19 BT30">
    <cfRule type="duplicateValues" dxfId="1931" priority="65088" stopIfTrue="1"/>
  </conditionalFormatting>
  <conditionalFormatting sqref="BT16:BT19 BT30">
    <cfRule type="duplicateValues" dxfId="1930" priority="65090" stopIfTrue="1"/>
    <cfRule type="duplicateValues" dxfId="1929" priority="65091" stopIfTrue="1"/>
  </conditionalFormatting>
  <conditionalFormatting sqref="BJ15:BK15 BS15 BA15:BD15 AR15:AU15 C15:AC15 AI15:AL15">
    <cfRule type="duplicateValues" dxfId="1928" priority="133" stopIfTrue="1"/>
  </conditionalFormatting>
  <conditionalFormatting sqref="BJ15:BK15 BS15 BA15:BD15 AR15:AU15 C15:AC15 AI15:AL15">
    <cfRule type="duplicateValues" dxfId="1927" priority="134" stopIfTrue="1"/>
    <cfRule type="duplicateValues" dxfId="1926" priority="135" stopIfTrue="1"/>
  </conditionalFormatting>
  <conditionalFormatting sqref="BT15">
    <cfRule type="duplicateValues" dxfId="1925" priority="136" stopIfTrue="1"/>
  </conditionalFormatting>
  <conditionalFormatting sqref="BT15">
    <cfRule type="duplicateValues" dxfId="1924" priority="137" stopIfTrue="1"/>
    <cfRule type="duplicateValues" dxfId="1923" priority="138" stopIfTrue="1"/>
  </conditionalFormatting>
  <conditionalFormatting sqref="AI14:AL14 C14:AC14 AR14:AU14 BA14:BD14 BS14 BJ14:BK14">
    <cfRule type="duplicateValues" dxfId="1922" priority="127" stopIfTrue="1"/>
  </conditionalFormatting>
  <conditionalFormatting sqref="AI14:AL14 C14:AC14 AR14:AU14 BA14:BD14 BS14 BJ14:BK14">
    <cfRule type="duplicateValues" dxfId="1921" priority="128" stopIfTrue="1"/>
    <cfRule type="duplicateValues" dxfId="1920" priority="129" stopIfTrue="1"/>
  </conditionalFormatting>
  <conditionalFormatting sqref="BT14">
    <cfRule type="duplicateValues" dxfId="1919" priority="130" stopIfTrue="1"/>
  </conditionalFormatting>
  <conditionalFormatting sqref="BT14">
    <cfRule type="duplicateValues" dxfId="1918" priority="131" stopIfTrue="1"/>
    <cfRule type="duplicateValues" dxfId="1917" priority="132" stopIfTrue="1"/>
  </conditionalFormatting>
  <conditionalFormatting sqref="BJ11:BK11 BS11 BA11:BD11 AR11:AU11 C11:AC11 AI11:AL11">
    <cfRule type="duplicateValues" dxfId="1916" priority="121" stopIfTrue="1"/>
  </conditionalFormatting>
  <conditionalFormatting sqref="BJ11:BK11 BS11 BA11:BD11 AR11:AU11 C11:AC11 AI11:AL11">
    <cfRule type="duplicateValues" dxfId="1915" priority="122" stopIfTrue="1"/>
    <cfRule type="duplicateValues" dxfId="1914" priority="123" stopIfTrue="1"/>
  </conditionalFormatting>
  <conditionalFormatting sqref="BT11">
    <cfRule type="duplicateValues" dxfId="1913" priority="124" stopIfTrue="1"/>
  </conditionalFormatting>
  <conditionalFormatting sqref="BT11">
    <cfRule type="duplicateValues" dxfId="1912" priority="125" stopIfTrue="1"/>
    <cfRule type="duplicateValues" dxfId="1911" priority="126" stopIfTrue="1"/>
  </conditionalFormatting>
  <conditionalFormatting sqref="BH12:BI12 BQ12 AY12:BB12 AP12:AS12 C12:AC12 AI12:AL12">
    <cfRule type="duplicateValues" dxfId="1910" priority="103" stopIfTrue="1"/>
  </conditionalFormatting>
  <conditionalFormatting sqref="BH12:BI12 BQ12 AY12:BB12 AP12:AS12 C12:AC12 AI12:AL12">
    <cfRule type="duplicateValues" dxfId="1909" priority="104" stopIfTrue="1"/>
    <cfRule type="duplicateValues" dxfId="1908" priority="105" stopIfTrue="1"/>
  </conditionalFormatting>
  <conditionalFormatting sqref="BR12">
    <cfRule type="duplicateValues" dxfId="1907" priority="106" stopIfTrue="1"/>
  </conditionalFormatting>
  <conditionalFormatting sqref="BR12">
    <cfRule type="duplicateValues" dxfId="1906" priority="107" stopIfTrue="1"/>
    <cfRule type="duplicateValues" dxfId="1905" priority="108" stopIfTrue="1"/>
  </conditionalFormatting>
  <conditionalFormatting sqref="AI31:AL31 AP31:AS31 C31:AC31 AY31:BB31 BQ31 BH31:BI31">
    <cfRule type="duplicateValues" dxfId="1904" priority="10" stopIfTrue="1"/>
  </conditionalFormatting>
  <conditionalFormatting sqref="AI31:AL31 AP31:AS31 C31:AC31 AY31:BB31 BQ31 BH31:BI31">
    <cfRule type="duplicateValues" dxfId="1903" priority="11" stopIfTrue="1"/>
    <cfRule type="duplicateValues" dxfId="1902" priority="12" stopIfTrue="1"/>
  </conditionalFormatting>
  <conditionalFormatting sqref="BR31">
    <cfRule type="duplicateValues" dxfId="1901" priority="13" stopIfTrue="1"/>
  </conditionalFormatting>
  <conditionalFormatting sqref="BR31">
    <cfRule type="duplicateValues" dxfId="1900" priority="14" stopIfTrue="1"/>
    <cfRule type="duplicateValues" dxfId="1899" priority="15" stopIfTrue="1"/>
  </conditionalFormatting>
  <conditionalFormatting sqref="AI32:AL32 C32:R32 BA32:BD32 AR32:AU32 BJ32:BK32 BS32 T32:AC32">
    <cfRule type="duplicateValues" dxfId="1898" priority="4" stopIfTrue="1"/>
  </conditionalFormatting>
  <conditionalFormatting sqref="AI32:AL32 C32:R32 BA32:BD32 AR32:AU32 BJ32:BK32 BS32 T32:AC32">
    <cfRule type="duplicateValues" dxfId="1897" priority="5" stopIfTrue="1"/>
    <cfRule type="duplicateValues" dxfId="1896" priority="6" stopIfTrue="1"/>
  </conditionalFormatting>
  <conditionalFormatting sqref="BT32">
    <cfRule type="duplicateValues" dxfId="1895" priority="7" stopIfTrue="1"/>
  </conditionalFormatting>
  <conditionalFormatting sqref="BT32">
    <cfRule type="duplicateValues" dxfId="1894" priority="8" stopIfTrue="1"/>
    <cfRule type="duplicateValues" dxfId="1893" priority="9" stopIfTrue="1"/>
  </conditionalFormatting>
  <conditionalFormatting sqref="S32">
    <cfRule type="duplicateValues" dxfId="1892" priority="1" stopIfTrue="1"/>
  </conditionalFormatting>
  <conditionalFormatting sqref="S32">
    <cfRule type="duplicateValues" dxfId="1891" priority="2" stopIfTrue="1"/>
    <cfRule type="duplicateValues" dxfId="1890" priority="3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D46"/>
  <sheetViews>
    <sheetView topLeftCell="A4" zoomScale="120" zoomScaleNormal="120"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2.7109375" style="15" customWidth="1"/>
    <col min="9" max="10" width="5.85546875" style="15" customWidth="1"/>
    <col min="11" max="11" width="12.140625" style="15" customWidth="1"/>
    <col min="12" max="12" width="13.28515625" style="15" customWidth="1"/>
    <col min="13" max="13" width="5.285156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285156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5.85546875" style="15" customWidth="1"/>
    <col min="37" max="37" width="3.42578125" style="15" customWidth="1"/>
    <col min="38" max="38" width="4.140625" style="15" customWidth="1"/>
    <col min="39" max="16384" width="9.140625" style="15"/>
  </cols>
  <sheetData>
    <row r="1" spans="1:40" ht="6" customHeight="1" thickBot="1"/>
    <row r="2" spans="1:40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40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258</v>
      </c>
      <c r="AC3" s="62"/>
      <c r="AD3" s="63"/>
      <c r="AE3" s="64"/>
      <c r="AF3" s="64"/>
      <c r="AG3" s="64"/>
      <c r="AH3" s="64"/>
      <c r="AI3" s="65"/>
      <c r="AJ3" s="66"/>
      <c r="AK3" s="58" t="s">
        <v>1144</v>
      </c>
    </row>
    <row r="4" spans="1:40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40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40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>AD6+AE5</f>
        <v>0</v>
      </c>
      <c r="AF6" s="109">
        <f>(7+(AE6/60))</f>
        <v>7</v>
      </c>
      <c r="AG6" s="110">
        <f>FLOOR(AF6,1)</f>
        <v>7</v>
      </c>
      <c r="AH6" s="111">
        <f>(AG6+((AF6-AG6)*60*0.01))</f>
        <v>7</v>
      </c>
      <c r="AI6" s="112"/>
      <c r="AJ6" s="113"/>
    </row>
    <row r="7" spans="1:40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>T7/AK7+AL7</f>
        <v>30</v>
      </c>
      <c r="AE7" s="107">
        <f>AD7+AE6</f>
        <v>30</v>
      </c>
      <c r="AF7" s="121">
        <f>(8+(AE7/60))</f>
        <v>8.5</v>
      </c>
      <c r="AG7" s="122">
        <f>FLOOR(AF7,1)</f>
        <v>8</v>
      </c>
      <c r="AH7" s="121">
        <f>(AG7+((AF7-AG7)*60*0.01))</f>
        <v>8.3000000000000007</v>
      </c>
      <c r="AI7" s="121"/>
      <c r="AJ7" s="123"/>
      <c r="AK7" s="124">
        <v>50</v>
      </c>
      <c r="AL7" s="124">
        <v>30</v>
      </c>
    </row>
    <row r="8" spans="1:40" s="24" customFormat="1" ht="17.45" customHeight="1">
      <c r="A8" s="196" t="s">
        <v>69</v>
      </c>
      <c r="B8" s="190">
        <v>42816</v>
      </c>
      <c r="C8" s="191" t="s">
        <v>959</v>
      </c>
      <c r="D8" s="191"/>
      <c r="E8" s="191"/>
      <c r="F8" s="191"/>
      <c r="G8" s="192" t="s">
        <v>380</v>
      </c>
      <c r="H8" s="192" t="s">
        <v>960</v>
      </c>
      <c r="I8" s="193">
        <v>2000</v>
      </c>
      <c r="J8" s="190">
        <v>42822</v>
      </c>
      <c r="K8" s="192" t="s">
        <v>6</v>
      </c>
      <c r="L8" s="192" t="s">
        <v>64</v>
      </c>
      <c r="M8" s="192" t="s">
        <v>64</v>
      </c>
      <c r="N8" s="192" t="s">
        <v>961</v>
      </c>
      <c r="O8" s="192"/>
      <c r="P8" s="25"/>
      <c r="Q8" s="194"/>
      <c r="R8" s="194"/>
      <c r="S8" s="190">
        <v>42818</v>
      </c>
      <c r="T8" s="193">
        <v>2010</v>
      </c>
      <c r="U8" s="193"/>
      <c r="V8" s="193"/>
      <c r="W8" s="193"/>
      <c r="X8" s="193"/>
      <c r="Y8" s="193"/>
      <c r="Z8" s="191" t="s">
        <v>12</v>
      </c>
      <c r="AA8" s="192" t="s">
        <v>962</v>
      </c>
      <c r="AB8" s="195">
        <v>510</v>
      </c>
      <c r="AC8" s="195">
        <v>1335</v>
      </c>
      <c r="AD8" s="107">
        <f t="shared" ref="AD8:AD38" si="0">T8/AK8+AL8</f>
        <v>55.2</v>
      </c>
      <c r="AE8" s="107">
        <f t="shared" ref="AE8:AE38" si="1">AD8+AE7</f>
        <v>85.2</v>
      </c>
      <c r="AF8" s="121">
        <f t="shared" ref="AF8:AF38" si="2">(8+(AE8/60))</f>
        <v>9.42</v>
      </c>
      <c r="AG8" s="122">
        <f t="shared" ref="AG8:AG38" si="3">FLOOR(AF8,1)</f>
        <v>9</v>
      </c>
      <c r="AH8" s="121">
        <f t="shared" ref="AH8:AH38" si="4">(AG8+((AF8-AG8)*60*0.01))</f>
        <v>9.2520000000000007</v>
      </c>
      <c r="AI8" s="25"/>
      <c r="AJ8" s="25" t="s">
        <v>2</v>
      </c>
      <c r="AK8" s="25">
        <v>50</v>
      </c>
      <c r="AL8" s="25">
        <v>15</v>
      </c>
      <c r="AN8" s="24" t="s">
        <v>511</v>
      </c>
    </row>
    <row r="9" spans="1:40" s="24" customFormat="1" ht="17.45" customHeight="1">
      <c r="A9" s="196" t="s">
        <v>69</v>
      </c>
      <c r="B9" s="190">
        <v>42817</v>
      </c>
      <c r="C9" s="191" t="s">
        <v>1007</v>
      </c>
      <c r="D9" s="191"/>
      <c r="E9" s="191"/>
      <c r="F9" s="191"/>
      <c r="G9" s="192" t="s">
        <v>380</v>
      </c>
      <c r="H9" s="192" t="s">
        <v>409</v>
      </c>
      <c r="I9" s="193">
        <v>2000</v>
      </c>
      <c r="J9" s="190">
        <v>42822</v>
      </c>
      <c r="K9" s="192" t="s">
        <v>6</v>
      </c>
      <c r="L9" s="192" t="s">
        <v>64</v>
      </c>
      <c r="M9" s="192" t="s">
        <v>64</v>
      </c>
      <c r="N9" s="192" t="s">
        <v>410</v>
      </c>
      <c r="O9" s="192"/>
      <c r="P9" s="25"/>
      <c r="Q9" s="194"/>
      <c r="R9" s="194"/>
      <c r="S9" s="190" t="s">
        <v>312</v>
      </c>
      <c r="T9" s="193">
        <v>2000</v>
      </c>
      <c r="U9" s="193"/>
      <c r="V9" s="193"/>
      <c r="W9" s="193"/>
      <c r="X9" s="193"/>
      <c r="Y9" s="193"/>
      <c r="Z9" s="191" t="s">
        <v>12</v>
      </c>
      <c r="AA9" s="192" t="s">
        <v>121</v>
      </c>
      <c r="AB9" s="195">
        <v>500</v>
      </c>
      <c r="AC9" s="195">
        <v>1313</v>
      </c>
      <c r="AD9" s="107">
        <f t="shared" si="0"/>
        <v>55</v>
      </c>
      <c r="AE9" s="107">
        <f t="shared" si="1"/>
        <v>140.19999999999999</v>
      </c>
      <c r="AF9" s="121">
        <f t="shared" si="2"/>
        <v>10.336666666666666</v>
      </c>
      <c r="AG9" s="122">
        <f t="shared" si="3"/>
        <v>10</v>
      </c>
      <c r="AH9" s="121">
        <f t="shared" si="4"/>
        <v>10.202</v>
      </c>
      <c r="AI9" s="25"/>
      <c r="AJ9" s="25" t="s">
        <v>2</v>
      </c>
      <c r="AK9" s="25">
        <v>50</v>
      </c>
      <c r="AL9" s="25">
        <v>15</v>
      </c>
      <c r="AN9" s="24" t="s">
        <v>511</v>
      </c>
    </row>
    <row r="10" spans="1:40" s="24" customFormat="1" ht="17.45" customHeight="1">
      <c r="A10" s="196" t="s">
        <v>69</v>
      </c>
      <c r="B10" s="190">
        <v>42816</v>
      </c>
      <c r="C10" s="191" t="s">
        <v>924</v>
      </c>
      <c r="D10" s="191"/>
      <c r="E10" s="191"/>
      <c r="F10" s="191"/>
      <c r="G10" s="192" t="s">
        <v>401</v>
      </c>
      <c r="H10" s="192" t="s">
        <v>925</v>
      </c>
      <c r="I10" s="193">
        <v>2000</v>
      </c>
      <c r="J10" s="190">
        <v>42822</v>
      </c>
      <c r="K10" s="192" t="s">
        <v>369</v>
      </c>
      <c r="L10" s="192" t="s">
        <v>64</v>
      </c>
      <c r="M10" s="192" t="s">
        <v>64</v>
      </c>
      <c r="N10" s="192" t="s">
        <v>926</v>
      </c>
      <c r="O10" s="192"/>
      <c r="P10" s="25"/>
      <c r="Q10" s="194"/>
      <c r="R10" s="194"/>
      <c r="S10" s="190">
        <v>42817</v>
      </c>
      <c r="T10" s="193">
        <v>2010</v>
      </c>
      <c r="U10" s="193"/>
      <c r="V10" s="193"/>
      <c r="W10" s="193"/>
      <c r="X10" s="193"/>
      <c r="Y10" s="193"/>
      <c r="Z10" s="191" t="s">
        <v>12</v>
      </c>
      <c r="AA10" s="192" t="s">
        <v>927</v>
      </c>
      <c r="AB10" s="195">
        <v>676</v>
      </c>
      <c r="AC10" s="195">
        <v>1323</v>
      </c>
      <c r="AD10" s="107">
        <f t="shared" si="0"/>
        <v>55.2</v>
      </c>
      <c r="AE10" s="107">
        <f t="shared" si="1"/>
        <v>195.39999999999998</v>
      </c>
      <c r="AF10" s="121">
        <f t="shared" si="2"/>
        <v>11.256666666666666</v>
      </c>
      <c r="AG10" s="122">
        <f t="shared" si="3"/>
        <v>11</v>
      </c>
      <c r="AH10" s="121">
        <f t="shared" si="4"/>
        <v>11.154</v>
      </c>
      <c r="AI10" s="25"/>
      <c r="AJ10" s="25" t="s">
        <v>2</v>
      </c>
      <c r="AK10" s="25">
        <v>50</v>
      </c>
      <c r="AL10" s="25">
        <v>15</v>
      </c>
      <c r="AN10" s="24" t="s">
        <v>946</v>
      </c>
    </row>
    <row r="11" spans="1:40" s="24" customFormat="1" ht="16.5" customHeight="1">
      <c r="A11" s="168"/>
      <c r="B11" s="169"/>
      <c r="C11" s="170"/>
      <c r="D11" s="171"/>
      <c r="E11" s="172"/>
      <c r="F11" s="172"/>
      <c r="G11" s="173"/>
      <c r="H11" s="173"/>
      <c r="I11" s="174"/>
      <c r="J11" s="169"/>
      <c r="K11" s="173" t="s">
        <v>210</v>
      </c>
      <c r="L11" s="173"/>
      <c r="M11" s="173"/>
      <c r="N11" s="170"/>
      <c r="O11" s="173"/>
      <c r="P11" s="159"/>
      <c r="Q11" s="175"/>
      <c r="R11" s="175"/>
      <c r="S11" s="169"/>
      <c r="T11" s="174"/>
      <c r="U11" s="174"/>
      <c r="V11" s="168"/>
      <c r="W11" s="176"/>
      <c r="X11" s="176"/>
      <c r="Y11" s="176"/>
      <c r="Z11" s="170"/>
      <c r="AA11" s="173"/>
      <c r="AB11" s="177"/>
      <c r="AC11" s="177"/>
      <c r="AD11" s="107">
        <f t="shared" si="0"/>
        <v>120</v>
      </c>
      <c r="AE11" s="107">
        <f t="shared" si="1"/>
        <v>315.39999999999998</v>
      </c>
      <c r="AF11" s="121">
        <f t="shared" si="2"/>
        <v>13.256666666666666</v>
      </c>
      <c r="AG11" s="122">
        <f t="shared" si="3"/>
        <v>13</v>
      </c>
      <c r="AH11" s="121">
        <f t="shared" si="4"/>
        <v>13.154</v>
      </c>
      <c r="AI11" s="159"/>
      <c r="AJ11" s="159"/>
      <c r="AK11" s="124">
        <v>50</v>
      </c>
      <c r="AL11" s="124">
        <v>120</v>
      </c>
    </row>
    <row r="12" spans="1:40" s="24" customFormat="1" ht="17.45" customHeight="1">
      <c r="A12" s="196" t="s">
        <v>69</v>
      </c>
      <c r="B12" s="190">
        <v>42816</v>
      </c>
      <c r="C12" s="191" t="s">
        <v>966</v>
      </c>
      <c r="D12" s="191"/>
      <c r="E12" s="191"/>
      <c r="F12" s="191"/>
      <c r="G12" s="192" t="s">
        <v>380</v>
      </c>
      <c r="H12" s="192" t="s">
        <v>967</v>
      </c>
      <c r="I12" s="193">
        <v>2000</v>
      </c>
      <c r="J12" s="190">
        <v>42822</v>
      </c>
      <c r="K12" s="192" t="s">
        <v>10</v>
      </c>
      <c r="L12" s="192" t="s">
        <v>968</v>
      </c>
      <c r="M12" s="192" t="s">
        <v>64</v>
      </c>
      <c r="N12" s="192" t="s">
        <v>969</v>
      </c>
      <c r="O12" s="192"/>
      <c r="P12" s="25"/>
      <c r="Q12" s="194"/>
      <c r="R12" s="194"/>
      <c r="S12" s="190">
        <v>42818</v>
      </c>
      <c r="T12" s="193">
        <v>2010</v>
      </c>
      <c r="U12" s="193"/>
      <c r="V12" s="193"/>
      <c r="W12" s="193"/>
      <c r="X12" s="193"/>
      <c r="Y12" s="193"/>
      <c r="Z12" s="191" t="s">
        <v>12</v>
      </c>
      <c r="AA12" s="192" t="s">
        <v>970</v>
      </c>
      <c r="AB12" s="195">
        <v>488</v>
      </c>
      <c r="AC12" s="195">
        <v>1355</v>
      </c>
      <c r="AD12" s="107">
        <f t="shared" si="0"/>
        <v>55.2</v>
      </c>
      <c r="AE12" s="107">
        <f t="shared" si="1"/>
        <v>370.59999999999997</v>
      </c>
      <c r="AF12" s="121">
        <f t="shared" si="2"/>
        <v>14.176666666666666</v>
      </c>
      <c r="AG12" s="122">
        <f t="shared" si="3"/>
        <v>14</v>
      </c>
      <c r="AH12" s="121">
        <f t="shared" si="4"/>
        <v>14.106</v>
      </c>
      <c r="AI12" s="25"/>
      <c r="AJ12" s="25" t="s">
        <v>2</v>
      </c>
      <c r="AK12" s="25">
        <v>50</v>
      </c>
      <c r="AL12" s="25">
        <v>15</v>
      </c>
      <c r="AN12" s="24" t="s">
        <v>511</v>
      </c>
    </row>
    <row r="13" spans="1:40" s="24" customFormat="1" ht="17.45" customHeight="1">
      <c r="A13" s="196" t="s">
        <v>69</v>
      </c>
      <c r="B13" s="190">
        <v>42811</v>
      </c>
      <c r="C13" s="191" t="s">
        <v>768</v>
      </c>
      <c r="D13" s="191"/>
      <c r="E13" s="191"/>
      <c r="F13" s="191"/>
      <c r="G13" s="192" t="s">
        <v>104</v>
      </c>
      <c r="H13" s="192" t="s">
        <v>769</v>
      </c>
      <c r="I13" s="193">
        <v>300</v>
      </c>
      <c r="J13" s="190">
        <v>42822</v>
      </c>
      <c r="K13" s="192" t="s">
        <v>10</v>
      </c>
      <c r="L13" s="192" t="s">
        <v>60</v>
      </c>
      <c r="M13" s="192" t="s">
        <v>64</v>
      </c>
      <c r="N13" s="192" t="s">
        <v>770</v>
      </c>
      <c r="O13" s="192"/>
      <c r="P13" s="25"/>
      <c r="Q13" s="194"/>
      <c r="R13" s="194"/>
      <c r="S13" s="190">
        <v>42818</v>
      </c>
      <c r="T13" s="193">
        <v>310</v>
      </c>
      <c r="U13" s="193"/>
      <c r="V13" s="193"/>
      <c r="W13" s="193"/>
      <c r="X13" s="193"/>
      <c r="Y13" s="193"/>
      <c r="Z13" s="191" t="s">
        <v>12</v>
      </c>
      <c r="AA13" s="192" t="s">
        <v>105</v>
      </c>
      <c r="AB13" s="195">
        <v>371</v>
      </c>
      <c r="AC13" s="195">
        <v>1037</v>
      </c>
      <c r="AD13" s="107">
        <f t="shared" si="0"/>
        <v>21.2</v>
      </c>
      <c r="AE13" s="107">
        <f t="shared" si="1"/>
        <v>391.79999999999995</v>
      </c>
      <c r="AF13" s="121">
        <f t="shared" si="2"/>
        <v>14.53</v>
      </c>
      <c r="AG13" s="122">
        <f t="shared" si="3"/>
        <v>14</v>
      </c>
      <c r="AH13" s="121">
        <f t="shared" si="4"/>
        <v>14.318</v>
      </c>
      <c r="AI13" s="25"/>
      <c r="AJ13" s="25" t="s">
        <v>2</v>
      </c>
      <c r="AK13" s="25">
        <v>50</v>
      </c>
      <c r="AL13" s="25">
        <v>15</v>
      </c>
      <c r="AN13" s="24" t="s">
        <v>521</v>
      </c>
    </row>
    <row r="14" spans="1:40" s="24" customFormat="1" ht="17.45" customHeight="1">
      <c r="A14" s="196" t="s">
        <v>69</v>
      </c>
      <c r="B14" s="190">
        <v>42811</v>
      </c>
      <c r="C14" s="191" t="s">
        <v>771</v>
      </c>
      <c r="D14" s="191"/>
      <c r="E14" s="191"/>
      <c r="F14" s="191"/>
      <c r="G14" s="192" t="s">
        <v>104</v>
      </c>
      <c r="H14" s="192" t="s">
        <v>772</v>
      </c>
      <c r="I14" s="193">
        <v>2400</v>
      </c>
      <c r="J14" s="190">
        <v>42822</v>
      </c>
      <c r="K14" s="192" t="s">
        <v>60</v>
      </c>
      <c r="L14" s="192" t="s">
        <v>10</v>
      </c>
      <c r="M14" s="192" t="s">
        <v>64</v>
      </c>
      <c r="N14" s="192" t="s">
        <v>773</v>
      </c>
      <c r="O14" s="192"/>
      <c r="P14" s="25"/>
      <c r="Q14" s="194"/>
      <c r="R14" s="194"/>
      <c r="S14" s="190">
        <v>42818</v>
      </c>
      <c r="T14" s="193">
        <v>2410</v>
      </c>
      <c r="U14" s="193"/>
      <c r="V14" s="193"/>
      <c r="W14" s="193"/>
      <c r="X14" s="193"/>
      <c r="Y14" s="193"/>
      <c r="Z14" s="191" t="s">
        <v>12</v>
      </c>
      <c r="AA14" s="192" t="s">
        <v>389</v>
      </c>
      <c r="AB14" s="195">
        <v>388</v>
      </c>
      <c r="AC14" s="195">
        <v>1277</v>
      </c>
      <c r="AD14" s="107">
        <f t="shared" si="0"/>
        <v>63.2</v>
      </c>
      <c r="AE14" s="107">
        <f t="shared" si="1"/>
        <v>454.99999999999994</v>
      </c>
      <c r="AF14" s="121">
        <f t="shared" si="2"/>
        <v>15.583333333333332</v>
      </c>
      <c r="AG14" s="122">
        <f t="shared" si="3"/>
        <v>15</v>
      </c>
      <c r="AH14" s="121">
        <f t="shared" si="4"/>
        <v>15.35</v>
      </c>
      <c r="AI14" s="25"/>
      <c r="AJ14" s="25" t="s">
        <v>2</v>
      </c>
      <c r="AK14" s="25">
        <v>50</v>
      </c>
      <c r="AL14" s="25">
        <v>15</v>
      </c>
      <c r="AN14" s="24" t="s">
        <v>521</v>
      </c>
    </row>
    <row r="15" spans="1:40" s="220" customFormat="1" ht="17.45" customHeight="1">
      <c r="A15" s="196" t="s">
        <v>69</v>
      </c>
      <c r="B15" s="209">
        <v>42816</v>
      </c>
      <c r="C15" s="211" t="s">
        <v>928</v>
      </c>
      <c r="D15" s="211"/>
      <c r="E15" s="211"/>
      <c r="F15" s="211"/>
      <c r="G15" s="212" t="s">
        <v>179</v>
      </c>
      <c r="H15" s="212" t="s">
        <v>180</v>
      </c>
      <c r="I15" s="213">
        <v>3700</v>
      </c>
      <c r="J15" s="209">
        <v>42822</v>
      </c>
      <c r="K15" s="212" t="s">
        <v>10</v>
      </c>
      <c r="L15" s="212" t="s">
        <v>64</v>
      </c>
      <c r="M15" s="212" t="s">
        <v>64</v>
      </c>
      <c r="N15" s="212" t="s">
        <v>181</v>
      </c>
      <c r="O15" s="212"/>
      <c r="P15" s="214"/>
      <c r="Q15" s="215"/>
      <c r="R15" s="215"/>
      <c r="S15" s="209">
        <v>42817</v>
      </c>
      <c r="T15" s="213">
        <v>7420</v>
      </c>
      <c r="U15" s="213"/>
      <c r="V15" s="213"/>
      <c r="W15" s="213"/>
      <c r="X15" s="213"/>
      <c r="Y15" s="213"/>
      <c r="Z15" s="211" t="s">
        <v>35</v>
      </c>
      <c r="AA15" s="212" t="s">
        <v>87</v>
      </c>
      <c r="AB15" s="216">
        <v>400</v>
      </c>
      <c r="AC15" s="216">
        <v>1587</v>
      </c>
      <c r="AD15" s="217">
        <f t="shared" si="0"/>
        <v>163.4</v>
      </c>
      <c r="AE15" s="217">
        <f t="shared" si="1"/>
        <v>618.4</v>
      </c>
      <c r="AF15" s="218">
        <f t="shared" si="2"/>
        <v>18.306666666666665</v>
      </c>
      <c r="AG15" s="219">
        <f t="shared" si="3"/>
        <v>18</v>
      </c>
      <c r="AH15" s="218">
        <f t="shared" si="4"/>
        <v>18.183999999999997</v>
      </c>
      <c r="AI15" s="214"/>
      <c r="AJ15" s="214" t="s">
        <v>65</v>
      </c>
      <c r="AK15" s="214">
        <v>50</v>
      </c>
      <c r="AL15" s="214">
        <v>15</v>
      </c>
    </row>
    <row r="16" spans="1:40" s="24" customFormat="1" ht="16.5" customHeight="1">
      <c r="A16" s="31">
        <v>80</v>
      </c>
      <c r="B16" s="190">
        <v>42817</v>
      </c>
      <c r="C16" s="191" t="s">
        <v>1008</v>
      </c>
      <c r="D16" s="191"/>
      <c r="E16" s="191"/>
      <c r="F16" s="191"/>
      <c r="G16" s="192" t="s">
        <v>135</v>
      </c>
      <c r="H16" s="192" t="s">
        <v>351</v>
      </c>
      <c r="I16" s="193">
        <v>150</v>
      </c>
      <c r="J16" s="190">
        <v>42823</v>
      </c>
      <c r="K16" s="192" t="s">
        <v>60</v>
      </c>
      <c r="L16" s="192" t="s">
        <v>64</v>
      </c>
      <c r="M16" s="192" t="s">
        <v>64</v>
      </c>
      <c r="N16" s="192" t="s">
        <v>352</v>
      </c>
      <c r="O16" s="192"/>
      <c r="P16" s="25"/>
      <c r="Q16" s="194"/>
      <c r="R16" s="194"/>
      <c r="S16" s="190">
        <v>42821</v>
      </c>
      <c r="T16" s="193">
        <v>326</v>
      </c>
      <c r="U16" s="193"/>
      <c r="V16" s="193"/>
      <c r="W16" s="193"/>
      <c r="X16" s="193"/>
      <c r="Y16" s="193"/>
      <c r="Z16" s="191" t="s">
        <v>35</v>
      </c>
      <c r="AA16" s="192" t="s">
        <v>353</v>
      </c>
      <c r="AB16" s="195">
        <v>694</v>
      </c>
      <c r="AC16" s="195">
        <v>1559</v>
      </c>
      <c r="AD16" s="107">
        <f t="shared" si="0"/>
        <v>21.52</v>
      </c>
      <c r="AE16" s="107">
        <f t="shared" si="1"/>
        <v>639.91999999999996</v>
      </c>
      <c r="AF16" s="121">
        <f t="shared" si="2"/>
        <v>18.665333333333333</v>
      </c>
      <c r="AG16" s="122">
        <f t="shared" si="3"/>
        <v>18</v>
      </c>
      <c r="AH16" s="121">
        <f t="shared" si="4"/>
        <v>18.3992</v>
      </c>
      <c r="AI16" s="25"/>
      <c r="AJ16" s="25" t="s">
        <v>65</v>
      </c>
      <c r="AK16" s="25">
        <v>50</v>
      </c>
      <c r="AL16" s="25">
        <v>15</v>
      </c>
      <c r="AN16" s="24" t="s">
        <v>513</v>
      </c>
    </row>
    <row r="17" spans="1:40" s="24" customFormat="1" ht="16.5" customHeight="1">
      <c r="A17" s="196">
        <v>90</v>
      </c>
      <c r="B17" s="190">
        <v>42811</v>
      </c>
      <c r="C17" s="191" t="s">
        <v>727</v>
      </c>
      <c r="D17" s="191"/>
      <c r="E17" s="191"/>
      <c r="F17" s="191"/>
      <c r="G17" s="192" t="s">
        <v>205</v>
      </c>
      <c r="H17" s="192" t="s">
        <v>384</v>
      </c>
      <c r="I17" s="193">
        <v>600</v>
      </c>
      <c r="J17" s="190">
        <v>42823</v>
      </c>
      <c r="K17" s="192" t="s">
        <v>60</v>
      </c>
      <c r="L17" s="192" t="s">
        <v>204</v>
      </c>
      <c r="M17" s="192" t="s">
        <v>64</v>
      </c>
      <c r="N17" s="192" t="s">
        <v>385</v>
      </c>
      <c r="O17" s="192"/>
      <c r="P17" s="25"/>
      <c r="Q17" s="194"/>
      <c r="R17" s="194"/>
      <c r="S17" s="190">
        <v>42818</v>
      </c>
      <c r="T17" s="193">
        <v>1220</v>
      </c>
      <c r="U17" s="193"/>
      <c r="V17" s="193"/>
      <c r="W17" s="193"/>
      <c r="X17" s="193"/>
      <c r="Y17" s="193"/>
      <c r="Z17" s="191" t="s">
        <v>12</v>
      </c>
      <c r="AA17" s="192" t="s">
        <v>203</v>
      </c>
      <c r="AB17" s="195">
        <v>354</v>
      </c>
      <c r="AC17" s="195">
        <v>1442</v>
      </c>
      <c r="AD17" s="107">
        <f t="shared" si="0"/>
        <v>39.4</v>
      </c>
      <c r="AE17" s="107">
        <f t="shared" si="1"/>
        <v>679.31999999999994</v>
      </c>
      <c r="AF17" s="121">
        <f t="shared" si="2"/>
        <v>19.321999999999999</v>
      </c>
      <c r="AG17" s="122">
        <f t="shared" si="3"/>
        <v>19</v>
      </c>
      <c r="AH17" s="121">
        <f t="shared" si="4"/>
        <v>19.193200000000001</v>
      </c>
      <c r="AI17" s="25"/>
      <c r="AJ17" s="25" t="s">
        <v>65</v>
      </c>
      <c r="AK17" s="25">
        <v>50</v>
      </c>
      <c r="AL17" s="25">
        <v>15</v>
      </c>
      <c r="AN17" s="24" t="s">
        <v>543</v>
      </c>
    </row>
    <row r="18" spans="1:40" s="24" customFormat="1" ht="16.5" customHeight="1">
      <c r="A18" s="31">
        <v>100</v>
      </c>
      <c r="B18" s="190">
        <v>42814</v>
      </c>
      <c r="C18" s="191" t="s">
        <v>877</v>
      </c>
      <c r="D18" s="191"/>
      <c r="E18" s="191"/>
      <c r="F18" s="191"/>
      <c r="G18" s="192" t="s">
        <v>142</v>
      </c>
      <c r="H18" s="192" t="s">
        <v>230</v>
      </c>
      <c r="I18" s="193">
        <v>500</v>
      </c>
      <c r="J18" s="190">
        <v>42823</v>
      </c>
      <c r="K18" s="192" t="s">
        <v>144</v>
      </c>
      <c r="L18" s="192" t="s">
        <v>64</v>
      </c>
      <c r="M18" s="192" t="s">
        <v>64</v>
      </c>
      <c r="N18" s="192" t="s">
        <v>231</v>
      </c>
      <c r="O18" s="192"/>
      <c r="P18" s="25"/>
      <c r="Q18" s="194"/>
      <c r="R18" s="194"/>
      <c r="S18" s="190">
        <v>42818</v>
      </c>
      <c r="T18" s="193">
        <v>1010</v>
      </c>
      <c r="U18" s="193"/>
      <c r="V18" s="193"/>
      <c r="W18" s="193"/>
      <c r="X18" s="193"/>
      <c r="Y18" s="193"/>
      <c r="Z18" s="191" t="s">
        <v>35</v>
      </c>
      <c r="AA18" s="192" t="s">
        <v>111</v>
      </c>
      <c r="AB18" s="195">
        <v>460</v>
      </c>
      <c r="AC18" s="195">
        <v>1788</v>
      </c>
      <c r="AD18" s="107">
        <f t="shared" si="0"/>
        <v>35.200000000000003</v>
      </c>
      <c r="AE18" s="107">
        <f t="shared" si="1"/>
        <v>714.52</v>
      </c>
      <c r="AF18" s="121">
        <f t="shared" si="2"/>
        <v>19.908666666666669</v>
      </c>
      <c r="AG18" s="122">
        <f t="shared" si="3"/>
        <v>19</v>
      </c>
      <c r="AH18" s="121">
        <f t="shared" si="4"/>
        <v>19.545200000000001</v>
      </c>
      <c r="AI18" s="25"/>
      <c r="AJ18" s="25" t="s">
        <v>65</v>
      </c>
      <c r="AK18" s="25">
        <v>50</v>
      </c>
      <c r="AL18" s="25">
        <v>15</v>
      </c>
      <c r="AN18" s="24" t="s">
        <v>512</v>
      </c>
    </row>
    <row r="19" spans="1:40" s="24" customFormat="1" ht="20.25" customHeight="1">
      <c r="A19" s="196">
        <v>110</v>
      </c>
      <c r="B19" s="190">
        <v>42814</v>
      </c>
      <c r="C19" s="191" t="s">
        <v>878</v>
      </c>
      <c r="D19" s="191"/>
      <c r="E19" s="191"/>
      <c r="F19" s="191"/>
      <c r="G19" s="192" t="s">
        <v>142</v>
      </c>
      <c r="H19" s="192" t="s">
        <v>143</v>
      </c>
      <c r="I19" s="193">
        <v>500</v>
      </c>
      <c r="J19" s="190">
        <v>42823</v>
      </c>
      <c r="K19" s="192" t="s">
        <v>144</v>
      </c>
      <c r="L19" s="192" t="s">
        <v>64</v>
      </c>
      <c r="M19" s="192" t="s">
        <v>64</v>
      </c>
      <c r="N19" s="192" t="s">
        <v>145</v>
      </c>
      <c r="O19" s="192"/>
      <c r="P19" s="25"/>
      <c r="Q19" s="194"/>
      <c r="R19" s="194"/>
      <c r="S19" s="190">
        <v>42818</v>
      </c>
      <c r="T19" s="193">
        <v>1010</v>
      </c>
      <c r="U19" s="193"/>
      <c r="V19" s="193"/>
      <c r="W19" s="193"/>
      <c r="X19" s="193"/>
      <c r="Y19" s="193"/>
      <c r="Z19" s="191" t="s">
        <v>35</v>
      </c>
      <c r="AA19" s="192" t="s">
        <v>111</v>
      </c>
      <c r="AB19" s="195">
        <v>460</v>
      </c>
      <c r="AC19" s="195">
        <v>1788</v>
      </c>
      <c r="AD19" s="107">
        <f t="shared" si="0"/>
        <v>35.200000000000003</v>
      </c>
      <c r="AE19" s="107">
        <f t="shared" si="1"/>
        <v>749.72</v>
      </c>
      <c r="AF19" s="121">
        <f t="shared" si="2"/>
        <v>20.495333333333335</v>
      </c>
      <c r="AG19" s="122">
        <f t="shared" si="3"/>
        <v>20</v>
      </c>
      <c r="AH19" s="121">
        <f t="shared" si="4"/>
        <v>20.2972</v>
      </c>
      <c r="AI19" s="25"/>
      <c r="AJ19" s="25" t="s">
        <v>65</v>
      </c>
      <c r="AK19" s="25">
        <v>50</v>
      </c>
      <c r="AL19" s="25">
        <v>15</v>
      </c>
      <c r="AN19" s="24" t="s">
        <v>512</v>
      </c>
    </row>
    <row r="20" spans="1:40" s="24" customFormat="1" ht="16.5" customHeight="1">
      <c r="A20" s="31">
        <v>120</v>
      </c>
      <c r="B20" s="190">
        <v>42816</v>
      </c>
      <c r="C20" s="191" t="s">
        <v>992</v>
      </c>
      <c r="D20" s="191"/>
      <c r="E20" s="191"/>
      <c r="F20" s="191"/>
      <c r="G20" s="192" t="s">
        <v>481</v>
      </c>
      <c r="H20" s="192" t="s">
        <v>993</v>
      </c>
      <c r="I20" s="193">
        <v>300</v>
      </c>
      <c r="J20" s="190">
        <v>42823</v>
      </c>
      <c r="K20" s="192" t="s">
        <v>6</v>
      </c>
      <c r="L20" s="192" t="s">
        <v>64</v>
      </c>
      <c r="M20" s="192" t="s">
        <v>64</v>
      </c>
      <c r="N20" s="192" t="s">
        <v>994</v>
      </c>
      <c r="O20" s="192"/>
      <c r="P20" s="25"/>
      <c r="Q20" s="194"/>
      <c r="R20" s="194"/>
      <c r="S20" s="190">
        <v>42818</v>
      </c>
      <c r="T20" s="193">
        <v>620</v>
      </c>
      <c r="U20" s="193"/>
      <c r="V20" s="193"/>
      <c r="W20" s="193"/>
      <c r="X20" s="193"/>
      <c r="Y20" s="193"/>
      <c r="Z20" s="191" t="s">
        <v>12</v>
      </c>
      <c r="AA20" s="192" t="s">
        <v>110</v>
      </c>
      <c r="AB20" s="195">
        <v>379</v>
      </c>
      <c r="AC20" s="195">
        <v>1797</v>
      </c>
      <c r="AD20" s="107">
        <f t="shared" si="0"/>
        <v>27.4</v>
      </c>
      <c r="AE20" s="107">
        <f t="shared" si="1"/>
        <v>777.12</v>
      </c>
      <c r="AF20" s="121">
        <f t="shared" si="2"/>
        <v>20.951999999999998</v>
      </c>
      <c r="AG20" s="122">
        <f t="shared" si="3"/>
        <v>20</v>
      </c>
      <c r="AH20" s="121">
        <f t="shared" si="4"/>
        <v>20.571199999999997</v>
      </c>
      <c r="AI20" s="25"/>
      <c r="AJ20" s="25" t="s">
        <v>65</v>
      </c>
      <c r="AK20" s="25">
        <v>50</v>
      </c>
      <c r="AL20" s="25">
        <v>15</v>
      </c>
      <c r="AN20" s="24" t="s">
        <v>512</v>
      </c>
    </row>
    <row r="21" spans="1:40" s="24" customFormat="1" ht="16.5" customHeight="1">
      <c r="A21" s="196">
        <v>130</v>
      </c>
      <c r="B21" s="190">
        <v>42818</v>
      </c>
      <c r="C21" s="191" t="s">
        <v>1024</v>
      </c>
      <c r="D21" s="191"/>
      <c r="E21" s="191"/>
      <c r="F21" s="191"/>
      <c r="G21" s="192" t="s">
        <v>1025</v>
      </c>
      <c r="H21" s="192" t="s">
        <v>1026</v>
      </c>
      <c r="I21" s="193">
        <v>1000</v>
      </c>
      <c r="J21" s="190">
        <v>42823</v>
      </c>
      <c r="K21" s="192" t="s">
        <v>1027</v>
      </c>
      <c r="L21" s="192" t="s">
        <v>99</v>
      </c>
      <c r="M21" s="192" t="s">
        <v>64</v>
      </c>
      <c r="N21" s="192" t="s">
        <v>1028</v>
      </c>
      <c r="O21" s="192"/>
      <c r="P21" s="25"/>
      <c r="Q21" s="194"/>
      <c r="R21" s="194"/>
      <c r="S21" s="190">
        <v>42821</v>
      </c>
      <c r="T21" s="193">
        <v>1015</v>
      </c>
      <c r="U21" s="193"/>
      <c r="V21" s="193"/>
      <c r="W21" s="193"/>
      <c r="X21" s="193"/>
      <c r="Y21" s="193"/>
      <c r="Z21" s="191" t="s">
        <v>12</v>
      </c>
      <c r="AA21" s="192" t="s">
        <v>1029</v>
      </c>
      <c r="AB21" s="195">
        <v>495</v>
      </c>
      <c r="AC21" s="195">
        <v>1657</v>
      </c>
      <c r="AD21" s="107">
        <f t="shared" si="0"/>
        <v>35.299999999999997</v>
      </c>
      <c r="AE21" s="107">
        <f t="shared" si="1"/>
        <v>812.42</v>
      </c>
      <c r="AF21" s="121">
        <f t="shared" si="2"/>
        <v>21.540333333333333</v>
      </c>
      <c r="AG21" s="122">
        <f t="shared" si="3"/>
        <v>21</v>
      </c>
      <c r="AH21" s="121">
        <f t="shared" si="4"/>
        <v>21.324200000000001</v>
      </c>
      <c r="AI21" s="25"/>
      <c r="AJ21" s="159" t="s">
        <v>162</v>
      </c>
      <c r="AK21" s="159">
        <v>50</v>
      </c>
      <c r="AL21" s="159">
        <v>15</v>
      </c>
      <c r="AN21" s="24" t="s">
        <v>508</v>
      </c>
    </row>
    <row r="22" spans="1:40" s="24" customFormat="1" ht="16.5" customHeight="1">
      <c r="A22" s="31">
        <v>140</v>
      </c>
      <c r="B22" s="190">
        <v>42809</v>
      </c>
      <c r="C22" s="191" t="s">
        <v>816</v>
      </c>
      <c r="D22" s="191"/>
      <c r="E22" s="191"/>
      <c r="F22" s="191"/>
      <c r="G22" s="192" t="s">
        <v>183</v>
      </c>
      <c r="H22" s="192" t="s">
        <v>564</v>
      </c>
      <c r="I22" s="193">
        <v>150</v>
      </c>
      <c r="J22" s="190">
        <v>42823</v>
      </c>
      <c r="K22" s="192" t="s">
        <v>60</v>
      </c>
      <c r="L22" s="192" t="s">
        <v>64</v>
      </c>
      <c r="M22" s="192" t="s">
        <v>64</v>
      </c>
      <c r="N22" s="192" t="s">
        <v>565</v>
      </c>
      <c r="O22" s="192"/>
      <c r="P22" s="25"/>
      <c r="Q22" s="194"/>
      <c r="R22" s="194"/>
      <c r="S22" s="190">
        <v>42821</v>
      </c>
      <c r="T22" s="193">
        <v>165</v>
      </c>
      <c r="U22" s="193"/>
      <c r="V22" s="193"/>
      <c r="W22" s="193"/>
      <c r="X22" s="193"/>
      <c r="Y22" s="193"/>
      <c r="Z22" s="191" t="s">
        <v>12</v>
      </c>
      <c r="AA22" s="192" t="s">
        <v>112</v>
      </c>
      <c r="AB22" s="195">
        <v>450</v>
      </c>
      <c r="AC22" s="195">
        <v>1237</v>
      </c>
      <c r="AD22" s="107">
        <f t="shared" si="0"/>
        <v>18.3</v>
      </c>
      <c r="AE22" s="107">
        <f t="shared" si="1"/>
        <v>830.71999999999991</v>
      </c>
      <c r="AF22" s="121">
        <f t="shared" si="2"/>
        <v>21.845333333333333</v>
      </c>
      <c r="AG22" s="122">
        <f t="shared" si="3"/>
        <v>21</v>
      </c>
      <c r="AH22" s="121">
        <f t="shared" si="4"/>
        <v>21.507200000000001</v>
      </c>
      <c r="AI22" s="25"/>
      <c r="AJ22" s="25" t="s">
        <v>162</v>
      </c>
      <c r="AK22" s="25">
        <v>50</v>
      </c>
      <c r="AL22" s="25">
        <v>15</v>
      </c>
      <c r="AN22" s="24" t="s">
        <v>507</v>
      </c>
    </row>
    <row r="23" spans="1:40" s="24" customFormat="1" ht="16.5" customHeight="1">
      <c r="A23" s="196">
        <v>150</v>
      </c>
      <c r="B23" s="203">
        <v>42808</v>
      </c>
      <c r="C23" s="204" t="s">
        <v>819</v>
      </c>
      <c r="D23" s="204"/>
      <c r="E23" s="204"/>
      <c r="F23" s="204"/>
      <c r="G23" s="205" t="s">
        <v>183</v>
      </c>
      <c r="H23" s="205" t="s">
        <v>564</v>
      </c>
      <c r="I23" s="206">
        <v>500</v>
      </c>
      <c r="J23" s="190">
        <v>42823</v>
      </c>
      <c r="K23" s="205" t="s">
        <v>60</v>
      </c>
      <c r="L23" s="205" t="s">
        <v>64</v>
      </c>
      <c r="M23" s="205" t="s">
        <v>64</v>
      </c>
      <c r="N23" s="205" t="s">
        <v>565</v>
      </c>
      <c r="O23" s="205"/>
      <c r="P23" s="159"/>
      <c r="Q23" s="207"/>
      <c r="R23" s="207"/>
      <c r="S23" s="190">
        <v>42821</v>
      </c>
      <c r="T23" s="206">
        <v>515</v>
      </c>
      <c r="U23" s="206"/>
      <c r="V23" s="206"/>
      <c r="W23" s="206"/>
      <c r="X23" s="206"/>
      <c r="Y23" s="206"/>
      <c r="Z23" s="204" t="s">
        <v>12</v>
      </c>
      <c r="AA23" s="205" t="s">
        <v>112</v>
      </c>
      <c r="AB23" s="208">
        <v>450</v>
      </c>
      <c r="AC23" s="208">
        <v>1237</v>
      </c>
      <c r="AD23" s="107">
        <f t="shared" si="0"/>
        <v>25.3</v>
      </c>
      <c r="AE23" s="107">
        <f t="shared" si="1"/>
        <v>856.01999999999987</v>
      </c>
      <c r="AF23" s="121">
        <f t="shared" si="2"/>
        <v>22.266999999999996</v>
      </c>
      <c r="AG23" s="122">
        <f t="shared" si="3"/>
        <v>22</v>
      </c>
      <c r="AH23" s="121">
        <f t="shared" si="4"/>
        <v>22.160199999999996</v>
      </c>
      <c r="AI23" s="159"/>
      <c r="AJ23" s="159" t="s">
        <v>162</v>
      </c>
      <c r="AK23" s="159">
        <v>50</v>
      </c>
      <c r="AL23" s="159">
        <v>15</v>
      </c>
      <c r="AN23" s="24" t="s">
        <v>507</v>
      </c>
    </row>
    <row r="24" spans="1:40" s="24" customFormat="1" ht="16.5" customHeight="1">
      <c r="A24" s="196" t="s">
        <v>70</v>
      </c>
      <c r="B24" s="190">
        <v>42815</v>
      </c>
      <c r="C24" s="191" t="s">
        <v>894</v>
      </c>
      <c r="D24" s="191"/>
      <c r="E24" s="191"/>
      <c r="F24" s="191"/>
      <c r="G24" s="192" t="s">
        <v>895</v>
      </c>
      <c r="H24" s="192" t="s">
        <v>896</v>
      </c>
      <c r="I24" s="193">
        <v>100</v>
      </c>
      <c r="J24" s="190">
        <v>42823</v>
      </c>
      <c r="K24" s="192" t="s">
        <v>6</v>
      </c>
      <c r="L24" s="192" t="s">
        <v>64</v>
      </c>
      <c r="M24" s="192" t="s">
        <v>64</v>
      </c>
      <c r="N24" s="192" t="s">
        <v>897</v>
      </c>
      <c r="O24" s="192"/>
      <c r="P24" s="25"/>
      <c r="Q24" s="194"/>
      <c r="R24" s="194"/>
      <c r="S24" s="190">
        <v>42819</v>
      </c>
      <c r="T24" s="193">
        <v>110</v>
      </c>
      <c r="U24" s="193"/>
      <c r="V24" s="193"/>
      <c r="W24" s="193"/>
      <c r="X24" s="193"/>
      <c r="Y24" s="193"/>
      <c r="Z24" s="191" t="s">
        <v>12</v>
      </c>
      <c r="AA24" s="192" t="s">
        <v>898</v>
      </c>
      <c r="AB24" s="195">
        <v>707</v>
      </c>
      <c r="AC24" s="195">
        <v>1975</v>
      </c>
      <c r="AD24" s="107">
        <f t="shared" si="0"/>
        <v>17.2</v>
      </c>
      <c r="AE24" s="107">
        <f t="shared" si="1"/>
        <v>873.21999999999991</v>
      </c>
      <c r="AF24" s="121">
        <f t="shared" si="2"/>
        <v>22.553666666666665</v>
      </c>
      <c r="AG24" s="122">
        <f t="shared" si="3"/>
        <v>22</v>
      </c>
      <c r="AH24" s="121">
        <f t="shared" si="4"/>
        <v>22.3322</v>
      </c>
      <c r="AI24" s="25"/>
      <c r="AJ24" s="25" t="s">
        <v>65</v>
      </c>
      <c r="AK24" s="25">
        <v>50</v>
      </c>
      <c r="AL24" s="25">
        <v>15</v>
      </c>
      <c r="AN24" s="24" t="s">
        <v>507</v>
      </c>
    </row>
    <row r="25" spans="1:40" s="24" customFormat="1" ht="16.5" customHeight="1">
      <c r="A25" s="196">
        <v>170</v>
      </c>
      <c r="B25" s="190">
        <v>42817</v>
      </c>
      <c r="C25" s="191" t="s">
        <v>1009</v>
      </c>
      <c r="D25" s="191"/>
      <c r="E25" s="191"/>
      <c r="F25" s="191"/>
      <c r="G25" s="192" t="s">
        <v>135</v>
      </c>
      <c r="H25" s="192" t="s">
        <v>348</v>
      </c>
      <c r="I25" s="193">
        <v>200</v>
      </c>
      <c r="J25" s="190">
        <v>42823</v>
      </c>
      <c r="K25" s="192" t="s">
        <v>60</v>
      </c>
      <c r="L25" s="192" t="s">
        <v>64</v>
      </c>
      <c r="M25" s="192" t="s">
        <v>64</v>
      </c>
      <c r="N25" s="192" t="s">
        <v>349</v>
      </c>
      <c r="O25" s="192"/>
      <c r="P25" s="25"/>
      <c r="Q25" s="194"/>
      <c r="R25" s="194"/>
      <c r="S25" s="190">
        <v>42821</v>
      </c>
      <c r="T25" s="193">
        <v>214</v>
      </c>
      <c r="U25" s="193"/>
      <c r="V25" s="193"/>
      <c r="W25" s="193"/>
      <c r="X25" s="193"/>
      <c r="Y25" s="193"/>
      <c r="Z25" s="191" t="s">
        <v>35</v>
      </c>
      <c r="AA25" s="192" t="s">
        <v>350</v>
      </c>
      <c r="AB25" s="195">
        <v>333</v>
      </c>
      <c r="AC25" s="195">
        <v>1203</v>
      </c>
      <c r="AD25" s="107">
        <f t="shared" si="0"/>
        <v>19.28</v>
      </c>
      <c r="AE25" s="107">
        <f t="shared" si="1"/>
        <v>892.49999999999989</v>
      </c>
      <c r="AF25" s="121">
        <f t="shared" si="2"/>
        <v>22.875</v>
      </c>
      <c r="AG25" s="122">
        <f t="shared" si="3"/>
        <v>22</v>
      </c>
      <c r="AH25" s="121">
        <f t="shared" si="4"/>
        <v>22.524999999999999</v>
      </c>
      <c r="AI25" s="25"/>
      <c r="AJ25" s="25" t="s">
        <v>2</v>
      </c>
      <c r="AK25" s="25">
        <v>50</v>
      </c>
      <c r="AL25" s="25">
        <v>15</v>
      </c>
      <c r="AN25" s="24" t="s">
        <v>513</v>
      </c>
    </row>
    <row r="26" spans="1:40" s="24" customFormat="1" ht="16.5" customHeight="1">
      <c r="A26" s="196">
        <v>180</v>
      </c>
      <c r="B26" s="27">
        <v>42746</v>
      </c>
      <c r="C26" s="28" t="s">
        <v>189</v>
      </c>
      <c r="D26" s="28"/>
      <c r="E26" s="28"/>
      <c r="F26" s="28"/>
      <c r="G26" s="29" t="s">
        <v>102</v>
      </c>
      <c r="H26" s="29" t="s">
        <v>152</v>
      </c>
      <c r="I26" s="32">
        <v>500</v>
      </c>
      <c r="J26" s="27">
        <v>42823</v>
      </c>
      <c r="K26" s="29" t="s">
        <v>60</v>
      </c>
      <c r="L26" s="29" t="s">
        <v>64</v>
      </c>
      <c r="M26" s="29" t="s">
        <v>64</v>
      </c>
      <c r="N26" s="29" t="s">
        <v>153</v>
      </c>
      <c r="O26" s="29"/>
      <c r="P26" s="25"/>
      <c r="Q26" s="30"/>
      <c r="R26" s="30"/>
      <c r="S26" s="27">
        <v>42821</v>
      </c>
      <c r="T26" s="32">
        <v>505</v>
      </c>
      <c r="U26" s="32"/>
      <c r="V26" s="32"/>
      <c r="W26" s="32"/>
      <c r="X26" s="32"/>
      <c r="Y26" s="32"/>
      <c r="Z26" s="28" t="s">
        <v>12</v>
      </c>
      <c r="AA26" s="29" t="s">
        <v>105</v>
      </c>
      <c r="AB26" s="33">
        <v>607</v>
      </c>
      <c r="AC26" s="33">
        <v>1107</v>
      </c>
      <c r="AD26" s="107">
        <f t="shared" si="0"/>
        <v>25.1</v>
      </c>
      <c r="AE26" s="107">
        <f t="shared" si="1"/>
        <v>917.59999999999991</v>
      </c>
      <c r="AF26" s="121">
        <f t="shared" si="2"/>
        <v>23.293333333333329</v>
      </c>
      <c r="AG26" s="122">
        <f t="shared" si="3"/>
        <v>23</v>
      </c>
      <c r="AH26" s="121">
        <f t="shared" si="4"/>
        <v>23.175999999999998</v>
      </c>
      <c r="AI26" s="25"/>
      <c r="AJ26" s="25" t="s">
        <v>2</v>
      </c>
      <c r="AK26" s="25">
        <v>50</v>
      </c>
      <c r="AL26" s="25">
        <v>15</v>
      </c>
    </row>
    <row r="27" spans="1:40" s="24" customFormat="1" ht="16.5" customHeight="1">
      <c r="A27" s="196">
        <v>190</v>
      </c>
      <c r="B27" s="190">
        <v>42810</v>
      </c>
      <c r="C27" s="191" t="s">
        <v>674</v>
      </c>
      <c r="D27" s="191"/>
      <c r="E27" s="191"/>
      <c r="F27" s="191"/>
      <c r="G27" s="192" t="s">
        <v>341</v>
      </c>
      <c r="H27" s="192" t="s">
        <v>675</v>
      </c>
      <c r="I27" s="193">
        <v>500</v>
      </c>
      <c r="J27" s="190">
        <v>42823</v>
      </c>
      <c r="K27" s="192" t="s">
        <v>147</v>
      </c>
      <c r="L27" s="192" t="s">
        <v>64</v>
      </c>
      <c r="M27" s="192" t="s">
        <v>64</v>
      </c>
      <c r="N27" s="192" t="s">
        <v>676</v>
      </c>
      <c r="O27" s="192"/>
      <c r="P27" s="25"/>
      <c r="Q27" s="194"/>
      <c r="R27" s="194"/>
      <c r="S27" s="190">
        <v>42818</v>
      </c>
      <c r="T27" s="193">
        <v>510</v>
      </c>
      <c r="U27" s="193"/>
      <c r="V27" s="193"/>
      <c r="W27" s="193"/>
      <c r="X27" s="193"/>
      <c r="Y27" s="193"/>
      <c r="Z27" s="191" t="s">
        <v>35</v>
      </c>
      <c r="AA27" s="192" t="s">
        <v>264</v>
      </c>
      <c r="AB27" s="195">
        <v>692</v>
      </c>
      <c r="AC27" s="195">
        <v>1947</v>
      </c>
      <c r="AD27" s="107">
        <f t="shared" si="0"/>
        <v>25.2</v>
      </c>
      <c r="AE27" s="107">
        <f t="shared" si="1"/>
        <v>942.8</v>
      </c>
      <c r="AF27" s="121">
        <f t="shared" si="2"/>
        <v>23.713333333333331</v>
      </c>
      <c r="AG27" s="122">
        <f t="shared" si="3"/>
        <v>23</v>
      </c>
      <c r="AH27" s="121">
        <f t="shared" si="4"/>
        <v>23.427999999999997</v>
      </c>
      <c r="AI27" s="25"/>
      <c r="AJ27" s="25" t="s">
        <v>2</v>
      </c>
      <c r="AK27" s="25">
        <v>50</v>
      </c>
      <c r="AL27" s="25">
        <v>15</v>
      </c>
      <c r="AN27" s="24" t="s">
        <v>679</v>
      </c>
    </row>
    <row r="28" spans="1:40" s="24" customFormat="1" ht="16.5" customHeight="1">
      <c r="A28" s="196" t="s">
        <v>70</v>
      </c>
      <c r="B28" s="190">
        <v>42814</v>
      </c>
      <c r="C28" s="191" t="s">
        <v>1019</v>
      </c>
      <c r="D28" s="191"/>
      <c r="E28" s="191"/>
      <c r="F28" s="191"/>
      <c r="G28" s="192" t="s">
        <v>265</v>
      </c>
      <c r="H28" s="192" t="s">
        <v>1020</v>
      </c>
      <c r="I28" s="193">
        <v>500</v>
      </c>
      <c r="J28" s="190">
        <v>42823</v>
      </c>
      <c r="K28" s="192" t="s">
        <v>10</v>
      </c>
      <c r="L28" s="192" t="s">
        <v>267</v>
      </c>
      <c r="M28" s="192" t="s">
        <v>64</v>
      </c>
      <c r="N28" s="192" t="s">
        <v>1021</v>
      </c>
      <c r="O28" s="192"/>
      <c r="P28" s="25"/>
      <c r="Q28" s="194"/>
      <c r="R28" s="194"/>
      <c r="S28" s="190">
        <v>42817</v>
      </c>
      <c r="T28" s="193">
        <v>520</v>
      </c>
      <c r="U28" s="193"/>
      <c r="V28" s="193"/>
      <c r="W28" s="193"/>
      <c r="X28" s="193"/>
      <c r="Y28" s="193"/>
      <c r="Z28" s="191" t="s">
        <v>12</v>
      </c>
      <c r="AA28" s="192" t="s">
        <v>274</v>
      </c>
      <c r="AB28" s="195">
        <v>667</v>
      </c>
      <c r="AC28" s="195">
        <v>1425</v>
      </c>
      <c r="AD28" s="107">
        <f t="shared" si="0"/>
        <v>25.4</v>
      </c>
      <c r="AE28" s="107">
        <f t="shared" si="1"/>
        <v>968.19999999999993</v>
      </c>
      <c r="AF28" s="121">
        <f t="shared" si="2"/>
        <v>24.136666666666667</v>
      </c>
      <c r="AG28" s="122">
        <f t="shared" si="3"/>
        <v>24</v>
      </c>
      <c r="AH28" s="121">
        <f t="shared" si="4"/>
        <v>24.082000000000001</v>
      </c>
      <c r="AI28" s="25"/>
      <c r="AJ28" s="25" t="s">
        <v>2</v>
      </c>
      <c r="AK28" s="25">
        <v>50</v>
      </c>
      <c r="AL28" s="25">
        <v>15</v>
      </c>
    </row>
    <row r="29" spans="1:40" s="24" customFormat="1" ht="16.5" customHeight="1">
      <c r="A29" s="196">
        <v>210</v>
      </c>
      <c r="B29" s="190">
        <v>42808</v>
      </c>
      <c r="C29" s="191" t="s">
        <v>817</v>
      </c>
      <c r="D29" s="191"/>
      <c r="E29" s="191"/>
      <c r="F29" s="191"/>
      <c r="G29" s="192" t="s">
        <v>183</v>
      </c>
      <c r="H29" s="192" t="s">
        <v>570</v>
      </c>
      <c r="I29" s="193">
        <v>500</v>
      </c>
      <c r="J29" s="190">
        <v>42823</v>
      </c>
      <c r="K29" s="192" t="s">
        <v>60</v>
      </c>
      <c r="L29" s="192" t="s">
        <v>64</v>
      </c>
      <c r="M29" s="192" t="s">
        <v>64</v>
      </c>
      <c r="N29" s="192" t="s">
        <v>571</v>
      </c>
      <c r="O29" s="192"/>
      <c r="P29" s="25"/>
      <c r="Q29" s="194"/>
      <c r="R29" s="194"/>
      <c r="S29" s="190">
        <v>42821</v>
      </c>
      <c r="T29" s="193">
        <v>515</v>
      </c>
      <c r="U29" s="193"/>
      <c r="V29" s="193"/>
      <c r="W29" s="193"/>
      <c r="X29" s="193"/>
      <c r="Y29" s="193"/>
      <c r="Z29" s="191" t="s">
        <v>12</v>
      </c>
      <c r="AA29" s="192" t="s">
        <v>112</v>
      </c>
      <c r="AB29" s="195">
        <v>577</v>
      </c>
      <c r="AC29" s="195">
        <v>1653</v>
      </c>
      <c r="AD29" s="107">
        <f t="shared" si="0"/>
        <v>64.714285714285708</v>
      </c>
      <c r="AE29" s="107">
        <f t="shared" si="1"/>
        <v>1032.9142857142856</v>
      </c>
      <c r="AF29" s="121">
        <f t="shared" si="2"/>
        <v>25.215238095238092</v>
      </c>
      <c r="AG29" s="122">
        <f t="shared" si="3"/>
        <v>25</v>
      </c>
      <c r="AH29" s="121">
        <f t="shared" si="4"/>
        <v>25.129142857142856</v>
      </c>
      <c r="AI29" s="25"/>
      <c r="AJ29" s="25" t="s">
        <v>2</v>
      </c>
      <c r="AK29" s="25">
        <v>35</v>
      </c>
      <c r="AL29" s="25">
        <v>50</v>
      </c>
      <c r="AN29" s="24" t="s">
        <v>507</v>
      </c>
    </row>
    <row r="30" spans="1:40" s="24" customFormat="1" ht="16.5" customHeight="1">
      <c r="A30" s="31">
        <v>220</v>
      </c>
      <c r="B30" s="190">
        <v>42808</v>
      </c>
      <c r="C30" s="191" t="s">
        <v>818</v>
      </c>
      <c r="D30" s="191"/>
      <c r="E30" s="191"/>
      <c r="F30" s="191"/>
      <c r="G30" s="192" t="s">
        <v>183</v>
      </c>
      <c r="H30" s="192" t="s">
        <v>567</v>
      </c>
      <c r="I30" s="193">
        <v>500</v>
      </c>
      <c r="J30" s="190">
        <v>42823</v>
      </c>
      <c r="K30" s="192" t="s">
        <v>60</v>
      </c>
      <c r="L30" s="192" t="s">
        <v>64</v>
      </c>
      <c r="M30" s="192" t="s">
        <v>64</v>
      </c>
      <c r="N30" s="192" t="s">
        <v>568</v>
      </c>
      <c r="O30" s="192"/>
      <c r="P30" s="25"/>
      <c r="Q30" s="194"/>
      <c r="R30" s="194"/>
      <c r="S30" s="190">
        <v>42821</v>
      </c>
      <c r="T30" s="193">
        <v>515</v>
      </c>
      <c r="U30" s="193"/>
      <c r="V30" s="193"/>
      <c r="W30" s="193"/>
      <c r="X30" s="193"/>
      <c r="Y30" s="193"/>
      <c r="Z30" s="191" t="s">
        <v>12</v>
      </c>
      <c r="AA30" s="192" t="s">
        <v>112</v>
      </c>
      <c r="AB30" s="195">
        <v>515</v>
      </c>
      <c r="AC30" s="195">
        <v>1533</v>
      </c>
      <c r="AD30" s="107">
        <f t="shared" si="0"/>
        <v>64.714285714285708</v>
      </c>
      <c r="AE30" s="107">
        <f t="shared" si="1"/>
        <v>1097.6285714285714</v>
      </c>
      <c r="AF30" s="121">
        <f t="shared" si="2"/>
        <v>26.293809523809522</v>
      </c>
      <c r="AG30" s="122">
        <f t="shared" si="3"/>
        <v>26</v>
      </c>
      <c r="AH30" s="121">
        <f t="shared" si="4"/>
        <v>26.176285714285711</v>
      </c>
      <c r="AI30" s="25"/>
      <c r="AJ30" s="25" t="s">
        <v>2</v>
      </c>
      <c r="AK30" s="25">
        <v>35</v>
      </c>
      <c r="AL30" s="25">
        <v>50</v>
      </c>
      <c r="AN30" s="24" t="s">
        <v>507</v>
      </c>
    </row>
    <row r="31" spans="1:40" s="24" customFormat="1" ht="18">
      <c r="A31" s="196">
        <v>230</v>
      </c>
      <c r="B31" s="190">
        <v>42814</v>
      </c>
      <c r="C31" s="191" t="s">
        <v>813</v>
      </c>
      <c r="D31" s="191"/>
      <c r="E31" s="191"/>
      <c r="F31" s="191"/>
      <c r="G31" s="192" t="s">
        <v>183</v>
      </c>
      <c r="H31" s="192" t="s">
        <v>814</v>
      </c>
      <c r="I31" s="193">
        <v>1000</v>
      </c>
      <c r="J31" s="190">
        <v>42823</v>
      </c>
      <c r="K31" s="192" t="s">
        <v>243</v>
      </c>
      <c r="L31" s="192" t="s">
        <v>64</v>
      </c>
      <c r="M31" s="192" t="s">
        <v>64</v>
      </c>
      <c r="N31" s="192" t="s">
        <v>815</v>
      </c>
      <c r="O31" s="192"/>
      <c r="P31" s="25"/>
      <c r="Q31" s="194"/>
      <c r="R31" s="194"/>
      <c r="S31" s="190">
        <v>42815</v>
      </c>
      <c r="T31" s="193">
        <v>1005</v>
      </c>
      <c r="U31" s="193"/>
      <c r="V31" s="193"/>
      <c r="W31" s="193"/>
      <c r="X31" s="193"/>
      <c r="Y31" s="193"/>
      <c r="Z31" s="191" t="s">
        <v>12</v>
      </c>
      <c r="AA31" s="192" t="s">
        <v>112</v>
      </c>
      <c r="AB31" s="195">
        <v>524</v>
      </c>
      <c r="AC31" s="195">
        <v>957</v>
      </c>
      <c r="AD31" s="107">
        <f t="shared" si="0"/>
        <v>35.1</v>
      </c>
      <c r="AE31" s="107">
        <f t="shared" si="1"/>
        <v>1132.7285714285713</v>
      </c>
      <c r="AF31" s="121">
        <f t="shared" si="2"/>
        <v>26.878809523809522</v>
      </c>
      <c r="AG31" s="122">
        <f t="shared" si="3"/>
        <v>26</v>
      </c>
      <c r="AH31" s="121">
        <f t="shared" si="4"/>
        <v>26.527285714285714</v>
      </c>
      <c r="AI31" s="25"/>
      <c r="AJ31" s="25" t="s">
        <v>2</v>
      </c>
      <c r="AK31" s="25">
        <v>50</v>
      </c>
      <c r="AL31" s="25">
        <v>15</v>
      </c>
      <c r="AN31" s="24" t="s">
        <v>507</v>
      </c>
    </row>
    <row r="32" spans="1:40" s="24" customFormat="1" ht="18">
      <c r="A32" s="31">
        <v>240</v>
      </c>
      <c r="B32" s="190">
        <v>42814</v>
      </c>
      <c r="C32" s="191" t="s">
        <v>804</v>
      </c>
      <c r="D32" s="191"/>
      <c r="E32" s="191"/>
      <c r="F32" s="191"/>
      <c r="G32" s="192" t="s">
        <v>183</v>
      </c>
      <c r="H32" s="192" t="s">
        <v>805</v>
      </c>
      <c r="I32" s="193">
        <v>2500</v>
      </c>
      <c r="J32" s="190">
        <v>42823</v>
      </c>
      <c r="K32" s="192" t="s">
        <v>243</v>
      </c>
      <c r="L32" s="192" t="s">
        <v>1041</v>
      </c>
      <c r="M32" s="192" t="s">
        <v>64</v>
      </c>
      <c r="N32" s="192" t="s">
        <v>808</v>
      </c>
      <c r="O32" s="192"/>
      <c r="P32" s="25"/>
      <c r="Q32" s="194"/>
      <c r="R32" s="194"/>
      <c r="S32" s="190">
        <v>42815</v>
      </c>
      <c r="T32" s="193">
        <v>2505</v>
      </c>
      <c r="U32" s="193"/>
      <c r="V32" s="193"/>
      <c r="W32" s="193"/>
      <c r="X32" s="193"/>
      <c r="Y32" s="193"/>
      <c r="Z32" s="191" t="s">
        <v>35</v>
      </c>
      <c r="AA32" s="192" t="s">
        <v>809</v>
      </c>
      <c r="AB32" s="195">
        <v>570</v>
      </c>
      <c r="AC32" s="195">
        <v>1391</v>
      </c>
      <c r="AD32" s="107">
        <f t="shared" si="0"/>
        <v>65.099999999999994</v>
      </c>
      <c r="AE32" s="107">
        <f t="shared" si="1"/>
        <v>1197.8285714285712</v>
      </c>
      <c r="AF32" s="121">
        <f t="shared" si="2"/>
        <v>27.96380952380952</v>
      </c>
      <c r="AG32" s="122">
        <f t="shared" si="3"/>
        <v>27</v>
      </c>
      <c r="AH32" s="121">
        <f t="shared" si="4"/>
        <v>27.578285714285713</v>
      </c>
      <c r="AI32" s="25"/>
      <c r="AJ32" s="25" t="s">
        <v>2</v>
      </c>
      <c r="AK32" s="25">
        <v>50</v>
      </c>
      <c r="AL32" s="25">
        <v>15</v>
      </c>
      <c r="AN32" s="24" t="s">
        <v>507</v>
      </c>
    </row>
    <row r="33" spans="1:186" s="24" customFormat="1" ht="18">
      <c r="A33" s="196">
        <v>250</v>
      </c>
      <c r="B33" s="190">
        <v>42814</v>
      </c>
      <c r="C33" s="191" t="s">
        <v>810</v>
      </c>
      <c r="D33" s="191"/>
      <c r="E33" s="191"/>
      <c r="F33" s="191"/>
      <c r="G33" s="192" t="s">
        <v>183</v>
      </c>
      <c r="H33" s="192" t="s">
        <v>811</v>
      </c>
      <c r="I33" s="193">
        <v>2200</v>
      </c>
      <c r="J33" s="190">
        <v>42823</v>
      </c>
      <c r="K33" s="192" t="s">
        <v>243</v>
      </c>
      <c r="L33" s="192" t="s">
        <v>1041</v>
      </c>
      <c r="M33" s="192" t="s">
        <v>64</v>
      </c>
      <c r="N33" s="192" t="s">
        <v>812</v>
      </c>
      <c r="O33" s="192"/>
      <c r="P33" s="25"/>
      <c r="Q33" s="194"/>
      <c r="R33" s="194"/>
      <c r="S33" s="190">
        <v>42815</v>
      </c>
      <c r="T33" s="193">
        <v>2205</v>
      </c>
      <c r="U33" s="193"/>
      <c r="V33" s="193"/>
      <c r="W33" s="193"/>
      <c r="X33" s="193"/>
      <c r="Y33" s="193"/>
      <c r="Z33" s="191" t="s">
        <v>35</v>
      </c>
      <c r="AA33" s="192" t="s">
        <v>809</v>
      </c>
      <c r="AB33" s="195">
        <v>570</v>
      </c>
      <c r="AC33" s="195">
        <v>1391</v>
      </c>
      <c r="AD33" s="107">
        <f t="shared" si="0"/>
        <v>59.1</v>
      </c>
      <c r="AE33" s="107">
        <f t="shared" si="1"/>
        <v>1256.9285714285711</v>
      </c>
      <c r="AF33" s="121">
        <f t="shared" si="2"/>
        <v>28.948809523809519</v>
      </c>
      <c r="AG33" s="122">
        <f t="shared" si="3"/>
        <v>28</v>
      </c>
      <c r="AH33" s="121">
        <f t="shared" si="4"/>
        <v>28.569285714285712</v>
      </c>
      <c r="AI33" s="25"/>
      <c r="AJ33" s="25" t="s">
        <v>2</v>
      </c>
      <c r="AK33" s="25">
        <v>50</v>
      </c>
      <c r="AL33" s="25">
        <v>15</v>
      </c>
      <c r="AN33" s="24" t="s">
        <v>507</v>
      </c>
    </row>
    <row r="34" spans="1:186" s="24" customFormat="1" ht="18">
      <c r="A34" s="31">
        <v>260</v>
      </c>
      <c r="B34" s="190">
        <v>42798</v>
      </c>
      <c r="C34" s="191" t="s">
        <v>406</v>
      </c>
      <c r="D34" s="191"/>
      <c r="E34" s="191"/>
      <c r="F34" s="191"/>
      <c r="G34" s="192" t="s">
        <v>76</v>
      </c>
      <c r="H34" s="192" t="s">
        <v>173</v>
      </c>
      <c r="I34" s="193">
        <v>2000</v>
      </c>
      <c r="J34" s="190">
        <v>42823</v>
      </c>
      <c r="K34" s="192" t="s">
        <v>82</v>
      </c>
      <c r="L34" s="192" t="s">
        <v>64</v>
      </c>
      <c r="M34" s="192" t="s">
        <v>64</v>
      </c>
      <c r="N34" s="192" t="s">
        <v>174</v>
      </c>
      <c r="O34" s="192"/>
      <c r="P34" s="25"/>
      <c r="Q34" s="194"/>
      <c r="R34" s="194"/>
      <c r="S34" s="190">
        <v>42822</v>
      </c>
      <c r="T34" s="193">
        <v>2020</v>
      </c>
      <c r="U34" s="193"/>
      <c r="V34" s="193"/>
      <c r="W34" s="193"/>
      <c r="X34" s="193"/>
      <c r="Y34" s="193"/>
      <c r="Z34" s="191" t="s">
        <v>12</v>
      </c>
      <c r="AA34" s="192" t="s">
        <v>124</v>
      </c>
      <c r="AB34" s="195">
        <v>862</v>
      </c>
      <c r="AC34" s="195">
        <v>2180</v>
      </c>
      <c r="AD34" s="107">
        <f t="shared" si="0"/>
        <v>107.71428571428572</v>
      </c>
      <c r="AE34" s="107">
        <f t="shared" si="1"/>
        <v>1364.6428571428569</v>
      </c>
      <c r="AF34" s="121">
        <f t="shared" si="2"/>
        <v>30.744047619047613</v>
      </c>
      <c r="AG34" s="122">
        <f t="shared" si="3"/>
        <v>30</v>
      </c>
      <c r="AH34" s="121">
        <f t="shared" si="4"/>
        <v>30.446428571428569</v>
      </c>
      <c r="AI34" s="25"/>
      <c r="AJ34" s="25" t="s">
        <v>2</v>
      </c>
      <c r="AK34" s="25">
        <v>35</v>
      </c>
      <c r="AL34" s="25">
        <v>50</v>
      </c>
    </row>
    <row r="35" spans="1:186" s="24" customFormat="1" ht="16.5" customHeight="1">
      <c r="A35" s="31" t="s">
        <v>66</v>
      </c>
      <c r="B35" s="190">
        <v>42763</v>
      </c>
      <c r="C35" s="191" t="s">
        <v>1004</v>
      </c>
      <c r="D35" s="191"/>
      <c r="E35" s="191"/>
      <c r="F35" s="191"/>
      <c r="G35" s="192" t="s">
        <v>63</v>
      </c>
      <c r="H35" s="192" t="s">
        <v>1005</v>
      </c>
      <c r="I35" s="193">
        <v>35</v>
      </c>
      <c r="J35" s="190">
        <v>42784</v>
      </c>
      <c r="K35" s="192" t="s">
        <v>224</v>
      </c>
      <c r="L35" s="192" t="s">
        <v>64</v>
      </c>
      <c r="M35" s="192" t="s">
        <v>64</v>
      </c>
      <c r="N35" s="192" t="s">
        <v>1006</v>
      </c>
      <c r="O35" s="192"/>
      <c r="P35" s="25"/>
      <c r="Q35" s="194"/>
      <c r="R35" s="194"/>
      <c r="S35" s="190">
        <v>42821</v>
      </c>
      <c r="T35" s="193">
        <v>45</v>
      </c>
      <c r="U35" s="193"/>
      <c r="V35" s="193"/>
      <c r="W35" s="193"/>
      <c r="X35" s="193"/>
      <c r="Y35" s="193"/>
      <c r="Z35" s="191" t="s">
        <v>11</v>
      </c>
      <c r="AA35" s="192" t="s">
        <v>109</v>
      </c>
      <c r="AB35" s="195">
        <v>463</v>
      </c>
      <c r="AC35" s="195">
        <v>1649</v>
      </c>
      <c r="AD35" s="107">
        <f t="shared" si="0"/>
        <v>15.9</v>
      </c>
      <c r="AE35" s="107">
        <f t="shared" si="1"/>
        <v>1380.542857142857</v>
      </c>
      <c r="AF35" s="121">
        <f t="shared" si="2"/>
        <v>31.009047619047617</v>
      </c>
      <c r="AG35" s="122">
        <f t="shared" si="3"/>
        <v>31</v>
      </c>
      <c r="AH35" s="121">
        <f t="shared" si="4"/>
        <v>31.00542857142857</v>
      </c>
      <c r="AI35" s="25"/>
      <c r="AJ35" s="25" t="s">
        <v>2</v>
      </c>
      <c r="AK35" s="25">
        <v>50</v>
      </c>
      <c r="AL35" s="25">
        <v>15</v>
      </c>
    </row>
    <row r="36" spans="1:186" s="24" customFormat="1" ht="16.5" customHeight="1">
      <c r="A36" s="196">
        <v>280</v>
      </c>
      <c r="B36" s="190">
        <v>42798</v>
      </c>
      <c r="C36" s="191" t="s">
        <v>402</v>
      </c>
      <c r="D36" s="191"/>
      <c r="E36" s="191"/>
      <c r="F36" s="191"/>
      <c r="G36" s="192" t="s">
        <v>129</v>
      </c>
      <c r="H36" s="192" t="s">
        <v>154</v>
      </c>
      <c r="I36" s="193">
        <v>1000</v>
      </c>
      <c r="J36" s="190">
        <v>42823</v>
      </c>
      <c r="K36" s="192" t="s">
        <v>86</v>
      </c>
      <c r="L36" s="192" t="s">
        <v>64</v>
      </c>
      <c r="M36" s="192" t="s">
        <v>64</v>
      </c>
      <c r="N36" s="192" t="s">
        <v>155</v>
      </c>
      <c r="O36" s="192"/>
      <c r="P36" s="25"/>
      <c r="Q36" s="194"/>
      <c r="R36" s="194"/>
      <c r="S36" s="190">
        <v>42821</v>
      </c>
      <c r="T36" s="193">
        <v>1005</v>
      </c>
      <c r="U36" s="193"/>
      <c r="V36" s="193"/>
      <c r="W36" s="193"/>
      <c r="X36" s="193"/>
      <c r="Y36" s="193"/>
      <c r="Z36" s="191" t="s">
        <v>12</v>
      </c>
      <c r="AA36" s="192" t="s">
        <v>121</v>
      </c>
      <c r="AB36" s="195">
        <v>404</v>
      </c>
      <c r="AC36" s="195">
        <v>1325</v>
      </c>
      <c r="AD36" s="107">
        <f t="shared" si="0"/>
        <v>35.1</v>
      </c>
      <c r="AE36" s="107">
        <f t="shared" si="1"/>
        <v>1415.6428571428569</v>
      </c>
      <c r="AF36" s="121">
        <f t="shared" si="2"/>
        <v>31.594047619047615</v>
      </c>
      <c r="AG36" s="122">
        <f t="shared" si="3"/>
        <v>31</v>
      </c>
      <c r="AH36" s="121">
        <f t="shared" si="4"/>
        <v>31.35642857142857</v>
      </c>
      <c r="AI36" s="25"/>
      <c r="AJ36" s="25" t="s">
        <v>65</v>
      </c>
      <c r="AK36" s="25">
        <v>50</v>
      </c>
      <c r="AL36" s="25">
        <v>15</v>
      </c>
    </row>
    <row r="37" spans="1:186" s="24" customFormat="1" ht="18" customHeight="1">
      <c r="A37" s="196" t="s">
        <v>70</v>
      </c>
      <c r="B37" s="190">
        <v>42812</v>
      </c>
      <c r="C37" s="191" t="s">
        <v>782</v>
      </c>
      <c r="D37" s="191"/>
      <c r="E37" s="191"/>
      <c r="F37" s="191"/>
      <c r="G37" s="192" t="s">
        <v>63</v>
      </c>
      <c r="H37" s="192" t="s">
        <v>783</v>
      </c>
      <c r="I37" s="193">
        <v>5</v>
      </c>
      <c r="J37" s="190">
        <v>42818</v>
      </c>
      <c r="K37" s="192" t="s">
        <v>100</v>
      </c>
      <c r="L37" s="192" t="s">
        <v>64</v>
      </c>
      <c r="M37" s="192" t="s">
        <v>64</v>
      </c>
      <c r="N37" s="192" t="s">
        <v>784</v>
      </c>
      <c r="O37" s="192"/>
      <c r="P37" s="25"/>
      <c r="Q37" s="194"/>
      <c r="R37" s="194"/>
      <c r="S37" s="190">
        <v>42816</v>
      </c>
      <c r="T37" s="193">
        <v>10</v>
      </c>
      <c r="U37" s="193"/>
      <c r="V37" s="193"/>
      <c r="W37" s="193"/>
      <c r="X37" s="193"/>
      <c r="Y37" s="193"/>
      <c r="Z37" s="191" t="s">
        <v>11</v>
      </c>
      <c r="AA37" s="192" t="s">
        <v>81</v>
      </c>
      <c r="AB37" s="195">
        <v>595</v>
      </c>
      <c r="AC37" s="195">
        <v>1781</v>
      </c>
      <c r="AD37" s="107">
        <f t="shared" si="0"/>
        <v>15.2</v>
      </c>
      <c r="AE37" s="107">
        <f t="shared" si="1"/>
        <v>1430.8428571428569</v>
      </c>
      <c r="AF37" s="121">
        <f t="shared" si="2"/>
        <v>31.847380952380949</v>
      </c>
      <c r="AG37" s="122">
        <f t="shared" si="3"/>
        <v>31</v>
      </c>
      <c r="AH37" s="121">
        <f t="shared" si="4"/>
        <v>31.508428571428571</v>
      </c>
      <c r="AI37" s="25"/>
      <c r="AJ37" s="25" t="s">
        <v>2</v>
      </c>
      <c r="AK37" s="25">
        <v>50</v>
      </c>
      <c r="AL37" s="25">
        <v>15</v>
      </c>
      <c r="AM37" s="201">
        <v>8</v>
      </c>
    </row>
    <row r="38" spans="1:186" s="24" customFormat="1" ht="16.5" customHeight="1">
      <c r="A38" s="31" t="s">
        <v>66</v>
      </c>
      <c r="B38" s="27">
        <v>42777</v>
      </c>
      <c r="C38" s="28" t="s">
        <v>187</v>
      </c>
      <c r="D38" s="28"/>
      <c r="E38" s="28"/>
      <c r="F38" s="28"/>
      <c r="G38" s="29" t="s">
        <v>55</v>
      </c>
      <c r="H38" s="29" t="s">
        <v>158</v>
      </c>
      <c r="I38" s="32">
        <v>10</v>
      </c>
      <c r="J38" s="27">
        <v>42818</v>
      </c>
      <c r="K38" s="29" t="s">
        <v>10</v>
      </c>
      <c r="L38" s="29" t="s">
        <v>64</v>
      </c>
      <c r="M38" s="29" t="s">
        <v>64</v>
      </c>
      <c r="N38" s="29" t="s">
        <v>159</v>
      </c>
      <c r="O38" s="29"/>
      <c r="P38" s="25"/>
      <c r="Q38" s="30"/>
      <c r="R38" s="30"/>
      <c r="S38" s="27" t="s">
        <v>1023</v>
      </c>
      <c r="T38" s="32">
        <v>47</v>
      </c>
      <c r="U38" s="32"/>
      <c r="V38" s="32"/>
      <c r="W38" s="32"/>
      <c r="X38" s="32"/>
      <c r="Y38" s="32"/>
      <c r="Z38" s="28" t="s">
        <v>12</v>
      </c>
      <c r="AA38" s="29" t="s">
        <v>136</v>
      </c>
      <c r="AB38" s="33">
        <v>689</v>
      </c>
      <c r="AC38" s="33">
        <v>1925</v>
      </c>
      <c r="AD38" s="107">
        <f t="shared" si="0"/>
        <v>15.94</v>
      </c>
      <c r="AE38" s="107">
        <f t="shared" si="1"/>
        <v>1446.782857142857</v>
      </c>
      <c r="AF38" s="121">
        <f t="shared" si="2"/>
        <v>32.11304761904762</v>
      </c>
      <c r="AG38" s="122">
        <f t="shared" si="3"/>
        <v>32</v>
      </c>
      <c r="AH38" s="121">
        <f t="shared" si="4"/>
        <v>32.067828571428571</v>
      </c>
      <c r="AI38" s="25"/>
      <c r="AJ38" s="13" t="s">
        <v>79</v>
      </c>
      <c r="AK38" s="25">
        <v>50</v>
      </c>
      <c r="AL38" s="25">
        <v>15</v>
      </c>
      <c r="AN38" s="24" t="s">
        <v>541</v>
      </c>
    </row>
    <row r="39" spans="1:186" s="9" customFormat="1" ht="12.75" customHeight="1">
      <c r="A39" s="3"/>
      <c r="B39" s="4"/>
      <c r="C39" s="14"/>
      <c r="D39" s="5"/>
      <c r="E39" s="3"/>
      <c r="F39" s="3"/>
      <c r="G39" s="1"/>
      <c r="H39" s="1"/>
      <c r="I39" s="3">
        <f>SUM(I8:I38)</f>
        <v>29650</v>
      </c>
      <c r="J39" s="4"/>
      <c r="K39" s="1"/>
      <c r="L39" s="1"/>
      <c r="M39" s="1"/>
      <c r="N39" s="14"/>
      <c r="O39" s="1"/>
      <c r="P39" s="1"/>
      <c r="Q39" s="1"/>
      <c r="R39" s="1"/>
      <c r="S39" s="4"/>
      <c r="T39" s="3">
        <f>SUM(T8:T38)</f>
        <v>35782</v>
      </c>
      <c r="U39" s="3"/>
      <c r="V39" s="3"/>
      <c r="W39" s="3"/>
      <c r="X39" s="3"/>
      <c r="Y39" s="12"/>
      <c r="Z39" s="3"/>
      <c r="AA39" s="6"/>
      <c r="AB39" s="14"/>
      <c r="AC39" s="7"/>
      <c r="AD39" s="11">
        <f>SUM(AD7:AD38)</f>
        <v>1446.782857142857</v>
      </c>
      <c r="AE39" s="11"/>
      <c r="AF39" s="126"/>
      <c r="AG39" s="127"/>
      <c r="AH39" s="11">
        <f>AD39/60</f>
        <v>24.113047619047617</v>
      </c>
      <c r="AI39" s="8"/>
      <c r="AJ39" s="23"/>
      <c r="AK39" s="2"/>
      <c r="AL39" s="2"/>
      <c r="GD39" s="10"/>
    </row>
    <row r="40" spans="1:186" ht="12.75" customHeight="1" thickBot="1">
      <c r="A40" s="128" t="s">
        <v>3</v>
      </c>
      <c r="B40" s="129"/>
      <c r="C40" s="129"/>
      <c r="D40" s="130"/>
      <c r="E40" s="130"/>
      <c r="F40" s="131"/>
      <c r="G40" s="129"/>
      <c r="H40" s="132"/>
      <c r="I40" s="132"/>
      <c r="J40" s="133"/>
      <c r="K40" s="133" t="s">
        <v>4</v>
      </c>
      <c r="L40" s="134"/>
      <c r="M40" s="135"/>
      <c r="N40" s="135"/>
      <c r="O40" s="135"/>
      <c r="P40" s="135"/>
      <c r="Q40" s="135"/>
      <c r="R40" s="135"/>
      <c r="S40" s="136"/>
      <c r="T40" s="137"/>
      <c r="U40" s="20"/>
      <c r="V40" s="20"/>
      <c r="W40" s="138"/>
      <c r="X40" s="139"/>
      <c r="Y40" s="140"/>
      <c r="Z40" s="141"/>
      <c r="AA40" s="135"/>
      <c r="AB40" s="135"/>
      <c r="AC40" s="135"/>
      <c r="AD40" s="142"/>
      <c r="AE40" s="143"/>
      <c r="AF40" s="143"/>
      <c r="AG40" s="144"/>
      <c r="AH40" s="145"/>
      <c r="AI40" s="146"/>
      <c r="AJ40" s="147"/>
      <c r="AK40" s="148"/>
      <c r="AL40" s="35"/>
      <c r="AM40" s="22"/>
      <c r="AN40" s="22"/>
      <c r="AO40" s="22"/>
      <c r="AP40" s="22"/>
      <c r="AQ40" s="22"/>
      <c r="AR40" s="22"/>
      <c r="AS40" s="22"/>
      <c r="AT40" s="22"/>
      <c r="AU40" s="22"/>
    </row>
    <row r="41" spans="1:186" s="149" customFormat="1" ht="18" customHeight="1" thickBot="1">
      <c r="A41" s="887" t="s">
        <v>5</v>
      </c>
      <c r="B41" s="888"/>
      <c r="C41" s="888"/>
      <c r="D41" s="888"/>
      <c r="E41" s="888"/>
      <c r="F41" s="888"/>
      <c r="G41" s="888"/>
      <c r="H41" s="888"/>
      <c r="I41" s="888"/>
      <c r="J41" s="888"/>
      <c r="K41" s="888"/>
      <c r="L41" s="888"/>
      <c r="M41" s="888"/>
      <c r="N41" s="888"/>
      <c r="O41" s="888"/>
      <c r="P41" s="888"/>
      <c r="Q41" s="888"/>
      <c r="R41" s="888"/>
      <c r="S41" s="888"/>
      <c r="T41" s="888"/>
      <c r="U41" s="888"/>
      <c r="V41" s="888"/>
      <c r="W41" s="888"/>
      <c r="X41" s="888"/>
      <c r="Y41" s="888"/>
      <c r="Z41" s="888"/>
      <c r="AA41" s="888"/>
      <c r="AB41" s="888"/>
      <c r="AC41" s="888"/>
      <c r="AD41" s="888"/>
      <c r="AE41" s="888"/>
      <c r="AF41" s="888"/>
      <c r="AG41" s="888"/>
      <c r="AH41" s="888"/>
      <c r="AI41" s="888"/>
      <c r="AJ41" s="888"/>
      <c r="AK41" s="888"/>
      <c r="AL41" s="889"/>
    </row>
    <row r="42" spans="1:186" ht="14.25" customHeight="1">
      <c r="A42" s="150"/>
      <c r="H42" s="151"/>
      <c r="I42" s="151"/>
      <c r="J42" s="151"/>
      <c r="K42" s="152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153"/>
      <c r="Z42" s="151"/>
      <c r="AA42" s="154"/>
      <c r="AB42" s="154"/>
      <c r="AC42" s="154"/>
      <c r="AD42" s="155"/>
      <c r="AE42" s="151"/>
      <c r="AF42" s="151"/>
      <c r="AG42" s="151"/>
      <c r="AH42" s="151"/>
      <c r="AI42" s="151"/>
      <c r="AJ42" s="151"/>
    </row>
    <row r="43" spans="1:186" ht="14.25" customHeight="1">
      <c r="T43" s="22"/>
      <c r="U43" s="22"/>
      <c r="V43" s="22"/>
      <c r="W43" s="156"/>
      <c r="X43" s="156"/>
      <c r="Y43" s="157"/>
      <c r="AB43" s="158" t="s">
        <v>160</v>
      </c>
    </row>
    <row r="44" spans="1:186" ht="19.5" customHeight="1">
      <c r="H44" s="58" t="s">
        <v>455</v>
      </c>
      <c r="S44" s="58" t="s">
        <v>457</v>
      </c>
      <c r="Y44" s="15"/>
      <c r="AO44" s="22"/>
      <c r="AP44" s="22"/>
    </row>
    <row r="45" spans="1:186" s="179" customFormat="1" ht="16.5" customHeight="1">
      <c r="H45" s="886"/>
      <c r="I45" s="886"/>
      <c r="S45" s="886" t="s">
        <v>61</v>
      </c>
      <c r="T45" s="886"/>
      <c r="U45" s="886"/>
      <c r="V45" s="886"/>
      <c r="W45" s="886"/>
      <c r="X45" s="886"/>
      <c r="Y45" s="886"/>
      <c r="Z45" s="886"/>
      <c r="AA45" s="180"/>
      <c r="AB45" s="180"/>
      <c r="AC45" s="180"/>
      <c r="AN45" s="181"/>
      <c r="AO45" s="181"/>
    </row>
    <row r="46" spans="1:186" ht="19.5" customHeight="1">
      <c r="A46" s="58"/>
      <c r="B46" s="58"/>
      <c r="H46" s="58" t="s">
        <v>456</v>
      </c>
      <c r="N46" s="58"/>
      <c r="T46" s="58"/>
      <c r="U46" s="58"/>
      <c r="Y46" s="15"/>
      <c r="AO46" s="22"/>
      <c r="AP46" s="22"/>
    </row>
  </sheetData>
  <mergeCells count="10">
    <mergeCell ref="A41:AL41"/>
    <mergeCell ref="H45:I45"/>
    <mergeCell ref="S45:Z45"/>
    <mergeCell ref="A2:AC2"/>
    <mergeCell ref="D4:E5"/>
    <mergeCell ref="G4:G5"/>
    <mergeCell ref="H4:H5"/>
    <mergeCell ref="K4:M4"/>
    <mergeCell ref="P4:R4"/>
    <mergeCell ref="AB4:AC4"/>
  </mergeCells>
  <conditionalFormatting sqref="C39:C42 C47:C65536">
    <cfRule type="duplicateValues" dxfId="1889" priority="347" stopIfTrue="1"/>
  </conditionalFormatting>
  <conditionalFormatting sqref="C39:C42 C1:C7 C47:C65536">
    <cfRule type="duplicateValues" dxfId="1888" priority="348" stopIfTrue="1"/>
  </conditionalFormatting>
  <conditionalFormatting sqref="C39:C42 C1:C7 C47:C65536">
    <cfRule type="duplicateValues" dxfId="1887" priority="349" stopIfTrue="1"/>
    <cfRule type="duplicateValues" dxfId="1886" priority="350" stopIfTrue="1"/>
  </conditionalFormatting>
  <conditionalFormatting sqref="BC28:BD28">
    <cfRule type="duplicateValues" dxfId="1885" priority="326" stopIfTrue="1"/>
  </conditionalFormatting>
  <conditionalFormatting sqref="BC28:BD28">
    <cfRule type="duplicateValues" dxfId="1884" priority="327" stopIfTrue="1"/>
    <cfRule type="duplicateValues" dxfId="1883" priority="328" stopIfTrue="1"/>
  </conditionalFormatting>
  <conditionalFormatting sqref="BJ28:BK28 C28:AC28 BS28 BA28:BB28 AR28:AU28 AI28:AL28">
    <cfRule type="duplicateValues" dxfId="1882" priority="320" stopIfTrue="1"/>
  </conditionalFormatting>
  <conditionalFormatting sqref="BJ28:BK28 C28:AC28 BS28 BA28:BB28 AR28:AU28 AI28:AL28">
    <cfRule type="duplicateValues" dxfId="1881" priority="321" stopIfTrue="1"/>
    <cfRule type="duplicateValues" dxfId="1880" priority="322" stopIfTrue="1"/>
  </conditionalFormatting>
  <conditionalFormatting sqref="BT28">
    <cfRule type="duplicateValues" dxfId="1879" priority="323" stopIfTrue="1"/>
  </conditionalFormatting>
  <conditionalFormatting sqref="BT28">
    <cfRule type="duplicateValues" dxfId="1878" priority="324" stopIfTrue="1"/>
    <cfRule type="duplicateValues" dxfId="1877" priority="325" stopIfTrue="1"/>
  </conditionalFormatting>
  <conditionalFormatting sqref="C44:C46">
    <cfRule type="duplicateValues" dxfId="1876" priority="269" stopIfTrue="1"/>
    <cfRule type="duplicateValues" dxfId="1875" priority="270" stopIfTrue="1"/>
  </conditionalFormatting>
  <conditionalFormatting sqref="C44:C46">
    <cfRule type="duplicateValues" dxfId="1874" priority="271" stopIfTrue="1"/>
  </conditionalFormatting>
  <conditionalFormatting sqref="C44:C46">
    <cfRule type="duplicateValues" dxfId="1873" priority="272" stopIfTrue="1"/>
  </conditionalFormatting>
  <conditionalFormatting sqref="C44:C46">
    <cfRule type="duplicateValues" dxfId="1872" priority="273" stopIfTrue="1"/>
    <cfRule type="duplicateValues" dxfId="1871" priority="274" stopIfTrue="1"/>
  </conditionalFormatting>
  <conditionalFormatting sqref="C26:AC26 AR26:AU26 BJ26 BA26:BB26 AI26:AL26">
    <cfRule type="duplicateValues" dxfId="1870" priority="63975" stopIfTrue="1"/>
  </conditionalFormatting>
  <conditionalFormatting sqref="C26:AC26 AR26:AU26 BJ26 BA26:BB26 AI26:AL26">
    <cfRule type="duplicateValues" dxfId="1869" priority="63985" stopIfTrue="1"/>
    <cfRule type="duplicateValues" dxfId="1868" priority="63986" stopIfTrue="1"/>
  </conditionalFormatting>
  <conditionalFormatting sqref="BK26">
    <cfRule type="duplicateValues" dxfId="1867" priority="64005" stopIfTrue="1"/>
  </conditionalFormatting>
  <conditionalFormatting sqref="BK26">
    <cfRule type="duplicateValues" dxfId="1866" priority="64007" stopIfTrue="1"/>
    <cfRule type="duplicateValues" dxfId="1865" priority="64008" stopIfTrue="1"/>
  </conditionalFormatting>
  <conditionalFormatting sqref="C11">
    <cfRule type="duplicateValues" dxfId="1864" priority="242" stopIfTrue="1"/>
  </conditionalFormatting>
  <conditionalFormatting sqref="C11">
    <cfRule type="duplicateValues" dxfId="1863" priority="243" stopIfTrue="1"/>
    <cfRule type="duplicateValues" dxfId="1862" priority="244" stopIfTrue="1"/>
  </conditionalFormatting>
  <conditionalFormatting sqref="AJ11">
    <cfRule type="duplicateValues" dxfId="1861" priority="239" stopIfTrue="1"/>
  </conditionalFormatting>
  <conditionalFormatting sqref="AJ11">
    <cfRule type="duplicateValues" dxfId="1860" priority="240" stopIfTrue="1"/>
    <cfRule type="duplicateValues" dxfId="1859" priority="241" stopIfTrue="1"/>
  </conditionalFormatting>
  <conditionalFormatting sqref="C36:L36">
    <cfRule type="duplicateValues" dxfId="1858" priority="230" stopIfTrue="1"/>
  </conditionalFormatting>
  <conditionalFormatting sqref="C36:L36">
    <cfRule type="duplicateValues" dxfId="1857" priority="231" stopIfTrue="1"/>
    <cfRule type="duplicateValues" dxfId="1856" priority="232" stopIfTrue="1"/>
  </conditionalFormatting>
  <conditionalFormatting sqref="AJ36:AL36">
    <cfRule type="duplicateValues" dxfId="1855" priority="227" stopIfTrue="1"/>
  </conditionalFormatting>
  <conditionalFormatting sqref="AJ36:AL36">
    <cfRule type="duplicateValues" dxfId="1854" priority="228" stopIfTrue="1"/>
    <cfRule type="duplicateValues" dxfId="1853" priority="229" stopIfTrue="1"/>
  </conditionalFormatting>
  <conditionalFormatting sqref="BJ27:BK27 BS27 BA27:BD27 C27:AC27 AR27:AU27 AI27">
    <cfRule type="duplicateValues" dxfId="1852" priority="152" stopIfTrue="1"/>
  </conditionalFormatting>
  <conditionalFormatting sqref="BJ27:BK27 BS27 BA27:BD27 C27:AC27 AR27:AU27 AI27">
    <cfRule type="duplicateValues" dxfId="1851" priority="153" stopIfTrue="1"/>
    <cfRule type="duplicateValues" dxfId="1850" priority="154" stopIfTrue="1"/>
  </conditionalFormatting>
  <conditionalFormatting sqref="BT27">
    <cfRule type="duplicateValues" dxfId="1849" priority="155" stopIfTrue="1"/>
  </conditionalFormatting>
  <conditionalFormatting sqref="BT27">
    <cfRule type="duplicateValues" dxfId="1848" priority="156" stopIfTrue="1"/>
    <cfRule type="duplicateValues" dxfId="1847" priority="157" stopIfTrue="1"/>
  </conditionalFormatting>
  <conditionalFormatting sqref="AJ27:AL27">
    <cfRule type="duplicateValues" dxfId="1846" priority="149" stopIfTrue="1"/>
  </conditionalFormatting>
  <conditionalFormatting sqref="AJ27:AL27">
    <cfRule type="duplicateValues" dxfId="1845" priority="150" stopIfTrue="1"/>
    <cfRule type="duplicateValues" dxfId="1844" priority="151" stopIfTrue="1"/>
  </conditionalFormatting>
  <conditionalFormatting sqref="C38:AC38 AR38:AU38 BJ38 BA38:BB38 AI38:AL38">
    <cfRule type="duplicateValues" dxfId="1843" priority="131" stopIfTrue="1"/>
  </conditionalFormatting>
  <conditionalFormatting sqref="C38:AC38 AR38:AU38 BJ38 BA38:BB38 AI38:AL38">
    <cfRule type="duplicateValues" dxfId="1842" priority="132" stopIfTrue="1"/>
    <cfRule type="duplicateValues" dxfId="1841" priority="133" stopIfTrue="1"/>
  </conditionalFormatting>
  <conditionalFormatting sqref="BK38">
    <cfRule type="duplicateValues" dxfId="1840" priority="134" stopIfTrue="1"/>
  </conditionalFormatting>
  <conditionalFormatting sqref="BK38">
    <cfRule type="duplicateValues" dxfId="1839" priority="135" stopIfTrue="1"/>
    <cfRule type="duplicateValues" dxfId="1838" priority="136" stopIfTrue="1"/>
  </conditionalFormatting>
  <conditionalFormatting sqref="BR21:BS21 CA21 AZ21:BC21 BI21:BL21 C21:AC21 AI21:AT21">
    <cfRule type="duplicateValues" dxfId="1837" priority="125" stopIfTrue="1"/>
  </conditionalFormatting>
  <conditionalFormatting sqref="BR21:BS21 CA21 AZ21:BC21 BI21:BL21 C21:AC21 AI21:AT21">
    <cfRule type="duplicateValues" dxfId="1836" priority="126" stopIfTrue="1"/>
    <cfRule type="duplicateValues" dxfId="1835" priority="127" stopIfTrue="1"/>
  </conditionalFormatting>
  <conditionalFormatting sqref="CB21">
    <cfRule type="duplicateValues" dxfId="1834" priority="128" stopIfTrue="1"/>
  </conditionalFormatting>
  <conditionalFormatting sqref="CB21">
    <cfRule type="duplicateValues" dxfId="1833" priority="129" stopIfTrue="1"/>
    <cfRule type="duplicateValues" dxfId="1832" priority="130" stopIfTrue="1"/>
  </conditionalFormatting>
  <conditionalFormatting sqref="AK24:AL24">
    <cfRule type="duplicateValues" dxfId="1831" priority="116" stopIfTrue="1"/>
  </conditionalFormatting>
  <conditionalFormatting sqref="AK24:AL24">
    <cfRule type="duplicateValues" dxfId="1830" priority="117" stopIfTrue="1"/>
    <cfRule type="duplicateValues" dxfId="1829" priority="118" stopIfTrue="1"/>
  </conditionalFormatting>
  <conditionalFormatting sqref="BR24:BS24 CA24 BI24:BL24 AZ24:BC24 AQ24:AT24 C24:AC24 AI24:AJ24">
    <cfRule type="duplicateValues" dxfId="1828" priority="110" stopIfTrue="1"/>
  </conditionalFormatting>
  <conditionalFormatting sqref="BR24:BS24 CA24 BI24:BL24 AZ24:BC24 AQ24:AT24 C24:AC24 AI24:AJ24">
    <cfRule type="duplicateValues" dxfId="1827" priority="111" stopIfTrue="1"/>
    <cfRule type="duplicateValues" dxfId="1826" priority="112" stopIfTrue="1"/>
  </conditionalFormatting>
  <conditionalFormatting sqref="CB24">
    <cfRule type="duplicateValues" dxfId="1825" priority="113" stopIfTrue="1"/>
  </conditionalFormatting>
  <conditionalFormatting sqref="CB24">
    <cfRule type="duplicateValues" dxfId="1824" priority="114" stopIfTrue="1"/>
    <cfRule type="duplicateValues" dxfId="1823" priority="115" stopIfTrue="1"/>
  </conditionalFormatting>
  <conditionalFormatting sqref="AI20:AL20 C20:AC20 BA20:BD20 AR20:AU20 BS20 BJ20:BK20">
    <cfRule type="duplicateValues" dxfId="1822" priority="104" stopIfTrue="1"/>
  </conditionalFormatting>
  <conditionalFormatting sqref="AI20:AL20 C20:AC20 BA20:BD20 AR20:AU20 BS20 BJ20:BK20">
    <cfRule type="duplicateValues" dxfId="1821" priority="105" stopIfTrue="1"/>
    <cfRule type="duplicateValues" dxfId="1820" priority="106" stopIfTrue="1"/>
  </conditionalFormatting>
  <conditionalFormatting sqref="BT20">
    <cfRule type="duplicateValues" dxfId="1819" priority="107" stopIfTrue="1"/>
  </conditionalFormatting>
  <conditionalFormatting sqref="BT20">
    <cfRule type="duplicateValues" dxfId="1818" priority="108" stopIfTrue="1"/>
    <cfRule type="duplicateValues" dxfId="1817" priority="109" stopIfTrue="1"/>
  </conditionalFormatting>
  <conditionalFormatting sqref="AI17:AL17 BJ17:BK17 BS17 BA17:BD17 AR17:AU17 C17:AC17">
    <cfRule type="duplicateValues" dxfId="1816" priority="119" stopIfTrue="1"/>
  </conditionalFormatting>
  <conditionalFormatting sqref="AI17:AL17 BJ17:BK17 BS17 BA17:BD17 AR17:AU17 C17:AC17">
    <cfRule type="duplicateValues" dxfId="1815" priority="120" stopIfTrue="1"/>
    <cfRule type="duplicateValues" dxfId="1814" priority="121" stopIfTrue="1"/>
  </conditionalFormatting>
  <conditionalFormatting sqref="BT17">
    <cfRule type="duplicateValues" dxfId="1813" priority="122" stopIfTrue="1"/>
  </conditionalFormatting>
  <conditionalFormatting sqref="BT17">
    <cfRule type="duplicateValues" dxfId="1812" priority="123" stopIfTrue="1"/>
    <cfRule type="duplicateValues" dxfId="1811" priority="124" stopIfTrue="1"/>
  </conditionalFormatting>
  <conditionalFormatting sqref="BJ18:BK19 BS18:BS19 BA18:BD19 C18:AC19 AR18:AU19 AI18:AL19">
    <cfRule type="duplicateValues" dxfId="1810" priority="98" stopIfTrue="1"/>
  </conditionalFormatting>
  <conditionalFormatting sqref="BJ18:BK19 BS18:BS19 BA18:BD19 C18:AC19 AR18:AU19 AI18:AL19">
    <cfRule type="duplicateValues" dxfId="1809" priority="99" stopIfTrue="1"/>
    <cfRule type="duplicateValues" dxfId="1808" priority="100" stopIfTrue="1"/>
  </conditionalFormatting>
  <conditionalFormatting sqref="BT18:BT19">
    <cfRule type="duplicateValues" dxfId="1807" priority="101" stopIfTrue="1"/>
  </conditionalFormatting>
  <conditionalFormatting sqref="BT18:BT19">
    <cfRule type="duplicateValues" dxfId="1806" priority="102" stopIfTrue="1"/>
    <cfRule type="duplicateValues" dxfId="1805" priority="103" stopIfTrue="1"/>
  </conditionalFormatting>
  <conditionalFormatting sqref="AI25:AL25 AI35:AL35 AI16:AL16 C16:AC16 C25:AC25 C35:AC35 BA16:BD16 BA25:BD25 BA35:BD35 AR16:AU16 AR25:AU25 AR35:AU35 BS16 BS25 BS35 BJ16:BK16 BJ25:BK25 BJ35:BK35">
    <cfRule type="duplicateValues" dxfId="1804" priority="65128" stopIfTrue="1"/>
  </conditionalFormatting>
  <conditionalFormatting sqref="AI25:AL25 AI35:AL35 AI16:AL16 C16:AC16 C25:AC25 C35:AC35 BA16:BD16 BA25:BD25 BA35:BD35 AR16:AU16 AR25:AU25 AR35:AU35 BS16 BS25 BS35 BJ16:BK16 BJ25:BK25 BJ35:BK35">
    <cfRule type="duplicateValues" dxfId="1803" priority="65140" stopIfTrue="1"/>
    <cfRule type="duplicateValues" dxfId="1802" priority="65141" stopIfTrue="1"/>
  </conditionalFormatting>
  <conditionalFormatting sqref="BT25 BT35 BT16">
    <cfRule type="duplicateValues" dxfId="1801" priority="65164" stopIfTrue="1"/>
  </conditionalFormatting>
  <conditionalFormatting sqref="BT25 BT35 BT16">
    <cfRule type="duplicateValues" dxfId="1800" priority="65166" stopIfTrue="1"/>
    <cfRule type="duplicateValues" dxfId="1799" priority="65167" stopIfTrue="1"/>
  </conditionalFormatting>
  <conditionalFormatting sqref="C43">
    <cfRule type="duplicateValues" dxfId="1798" priority="94" stopIfTrue="1"/>
  </conditionalFormatting>
  <conditionalFormatting sqref="C43">
    <cfRule type="duplicateValues" dxfId="1797" priority="95" stopIfTrue="1"/>
  </conditionalFormatting>
  <conditionalFormatting sqref="C43">
    <cfRule type="duplicateValues" dxfId="1796" priority="96" stopIfTrue="1"/>
    <cfRule type="duplicateValues" dxfId="1795" priority="97" stopIfTrue="1"/>
  </conditionalFormatting>
  <conditionalFormatting sqref="BJ31:BK33 BS31:BS33 C31:I33 AI31:AL33 AR31:AU33 BA31:BD33 K31:AC33">
    <cfRule type="duplicateValues" dxfId="1794" priority="88" stopIfTrue="1"/>
  </conditionalFormatting>
  <conditionalFormatting sqref="BJ31:BK33 BS31:BS33 C31:I33 AI31:AL33 AR31:AU33 BA31:BD33 K31:AC33">
    <cfRule type="duplicateValues" dxfId="1793" priority="89" stopIfTrue="1"/>
    <cfRule type="duplicateValues" dxfId="1792" priority="90" stopIfTrue="1"/>
  </conditionalFormatting>
  <conditionalFormatting sqref="BT31:BT33">
    <cfRule type="duplicateValues" dxfId="1791" priority="91" stopIfTrue="1"/>
  </conditionalFormatting>
  <conditionalFormatting sqref="BT31:BT33">
    <cfRule type="duplicateValues" dxfId="1790" priority="92" stopIfTrue="1"/>
    <cfRule type="duplicateValues" dxfId="1789" priority="93" stopIfTrue="1"/>
  </conditionalFormatting>
  <conditionalFormatting sqref="J31:J33">
    <cfRule type="duplicateValues" dxfId="1788" priority="85" stopIfTrue="1"/>
  </conditionalFormatting>
  <conditionalFormatting sqref="J31:J33">
    <cfRule type="duplicateValues" dxfId="1787" priority="86" stopIfTrue="1"/>
    <cfRule type="duplicateValues" dxfId="1786" priority="87" stopIfTrue="1"/>
  </conditionalFormatting>
  <conditionalFormatting sqref="C34:L34">
    <cfRule type="duplicateValues" dxfId="1785" priority="73" stopIfTrue="1"/>
  </conditionalFormatting>
  <conditionalFormatting sqref="C34:L34">
    <cfRule type="duplicateValues" dxfId="1784" priority="74" stopIfTrue="1"/>
    <cfRule type="duplicateValues" dxfId="1783" priority="75" stopIfTrue="1"/>
  </conditionalFormatting>
  <conditionalFormatting sqref="AJ34:AL34">
    <cfRule type="duplicateValues" dxfId="1782" priority="70" stopIfTrue="1"/>
  </conditionalFormatting>
  <conditionalFormatting sqref="AJ34:AL34">
    <cfRule type="duplicateValues" dxfId="1781" priority="71" stopIfTrue="1"/>
    <cfRule type="duplicateValues" dxfId="1780" priority="72" stopIfTrue="1"/>
  </conditionalFormatting>
  <conditionalFormatting sqref="BJ13:BK13 BS13 AR13:AU13 BA13:BD13 C13:AC13 AI13:AL13">
    <cfRule type="duplicateValues" dxfId="1779" priority="52" stopIfTrue="1"/>
  </conditionalFormatting>
  <conditionalFormatting sqref="BJ13:BK13 BS13 AR13:AU13 BA13:BD13 C13:AC13 AI13:AL13">
    <cfRule type="duplicateValues" dxfId="1778" priority="53" stopIfTrue="1"/>
    <cfRule type="duplicateValues" dxfId="1777" priority="54" stopIfTrue="1"/>
  </conditionalFormatting>
  <conditionalFormatting sqref="BT13">
    <cfRule type="duplicateValues" dxfId="1776" priority="55" stopIfTrue="1"/>
  </conditionalFormatting>
  <conditionalFormatting sqref="BT13">
    <cfRule type="duplicateValues" dxfId="1775" priority="56" stopIfTrue="1"/>
    <cfRule type="duplicateValues" dxfId="1774" priority="57" stopIfTrue="1"/>
  </conditionalFormatting>
  <conditionalFormatting sqref="AI12:AL12 C12:AC12 BA12:BD12 AR12:AU12 BS12 BJ12:BK12">
    <cfRule type="duplicateValues" dxfId="1773" priority="58" stopIfTrue="1"/>
  </conditionalFormatting>
  <conditionalFormatting sqref="AI12:AL12 C12:AC12 BA12:BD12 AR12:AU12 BS12 BJ12:BK12">
    <cfRule type="duplicateValues" dxfId="1772" priority="59" stopIfTrue="1"/>
    <cfRule type="duplicateValues" dxfId="1771" priority="60" stopIfTrue="1"/>
  </conditionalFormatting>
  <conditionalFormatting sqref="BT12">
    <cfRule type="duplicateValues" dxfId="1770" priority="61" stopIfTrue="1"/>
  </conditionalFormatting>
  <conditionalFormatting sqref="BT12">
    <cfRule type="duplicateValues" dxfId="1769" priority="62" stopIfTrue="1"/>
    <cfRule type="duplicateValues" dxfId="1768" priority="63" stopIfTrue="1"/>
  </conditionalFormatting>
  <conditionalFormatting sqref="AI15:AL15 BJ15:BK15 BS15 AR15:AU15 BA15:BD15 C15:AC15">
    <cfRule type="duplicateValues" dxfId="1767" priority="46" stopIfTrue="1"/>
  </conditionalFormatting>
  <conditionalFormatting sqref="AI15:AL15 BJ15:BK15 BS15 AR15:AU15 BA15:BD15 C15:AC15">
    <cfRule type="duplicateValues" dxfId="1766" priority="47" stopIfTrue="1"/>
    <cfRule type="duplicateValues" dxfId="1765" priority="48" stopIfTrue="1"/>
  </conditionalFormatting>
  <conditionalFormatting sqref="BT15">
    <cfRule type="duplicateValues" dxfId="1764" priority="49" stopIfTrue="1"/>
  </conditionalFormatting>
  <conditionalFormatting sqref="BT15">
    <cfRule type="duplicateValues" dxfId="1763" priority="50" stopIfTrue="1"/>
    <cfRule type="duplicateValues" dxfId="1762" priority="51" stopIfTrue="1"/>
  </conditionalFormatting>
  <conditionalFormatting sqref="AI14:AL14 C14:AC14 BA14:BD14 AR14:AU14 BS14 BJ14:BK14">
    <cfRule type="duplicateValues" dxfId="1761" priority="40" stopIfTrue="1"/>
  </conditionalFormatting>
  <conditionalFormatting sqref="AI14:AL14 C14:AC14 BA14:BD14 AR14:AU14 BS14 BJ14:BK14">
    <cfRule type="duplicateValues" dxfId="1760" priority="41" stopIfTrue="1"/>
    <cfRule type="duplicateValues" dxfId="1759" priority="42" stopIfTrue="1"/>
  </conditionalFormatting>
  <conditionalFormatting sqref="BT14">
    <cfRule type="duplicateValues" dxfId="1758" priority="43" stopIfTrue="1"/>
  </conditionalFormatting>
  <conditionalFormatting sqref="BT14">
    <cfRule type="duplicateValues" dxfId="1757" priority="44" stopIfTrue="1"/>
    <cfRule type="duplicateValues" dxfId="1756" priority="45" stopIfTrue="1"/>
  </conditionalFormatting>
  <conditionalFormatting sqref="AI8:AL8 C8:AC8 BA8:BD8 AR8:AU8 BS8 BJ8:BK8">
    <cfRule type="duplicateValues" dxfId="1755" priority="19" stopIfTrue="1"/>
  </conditionalFormatting>
  <conditionalFormatting sqref="AI8:AL8 C8:AC8 BA8:BD8 AR8:AU8 BS8 BJ8:BK8">
    <cfRule type="duplicateValues" dxfId="1754" priority="20" stopIfTrue="1"/>
    <cfRule type="duplicateValues" dxfId="1753" priority="21" stopIfTrue="1"/>
  </conditionalFormatting>
  <conditionalFormatting sqref="BT8">
    <cfRule type="duplicateValues" dxfId="1752" priority="22" stopIfTrue="1"/>
  </conditionalFormatting>
  <conditionalFormatting sqref="BT8">
    <cfRule type="duplicateValues" dxfId="1751" priority="23" stopIfTrue="1"/>
    <cfRule type="duplicateValues" dxfId="1750" priority="24" stopIfTrue="1"/>
  </conditionalFormatting>
  <conditionalFormatting sqref="AI10:AL10 BJ10:BK10 BS10 AR10:AU10 BA10:BD10 C10:AC10">
    <cfRule type="duplicateValues" dxfId="1749" priority="13" stopIfTrue="1"/>
  </conditionalFormatting>
  <conditionalFormatting sqref="AI10:AL10 BJ10:BK10 BS10 AR10:AU10 BA10:BD10 C10:AC10">
    <cfRule type="duplicateValues" dxfId="1748" priority="14" stopIfTrue="1"/>
    <cfRule type="duplicateValues" dxfId="1747" priority="15" stopIfTrue="1"/>
  </conditionalFormatting>
  <conditionalFormatting sqref="BT10">
    <cfRule type="duplicateValues" dxfId="1746" priority="16" stopIfTrue="1"/>
  </conditionalFormatting>
  <conditionalFormatting sqref="BT10">
    <cfRule type="duplicateValues" dxfId="1745" priority="17" stopIfTrue="1"/>
    <cfRule type="duplicateValues" dxfId="1744" priority="18" stopIfTrue="1"/>
  </conditionalFormatting>
  <conditionalFormatting sqref="AI9:AL9 C9:AC9 BA9:BD9 AR9:AU9 BS9 BJ9:BK9">
    <cfRule type="duplicateValues" dxfId="1743" priority="7" stopIfTrue="1"/>
  </conditionalFormatting>
  <conditionalFormatting sqref="AI9:AL9 C9:AC9 BA9:BD9 AR9:AU9 BS9 BJ9:BK9">
    <cfRule type="duplicateValues" dxfId="1742" priority="8" stopIfTrue="1"/>
    <cfRule type="duplicateValues" dxfId="1741" priority="9" stopIfTrue="1"/>
  </conditionalFormatting>
  <conditionalFormatting sqref="BT9">
    <cfRule type="duplicateValues" dxfId="1740" priority="10" stopIfTrue="1"/>
  </conditionalFormatting>
  <conditionalFormatting sqref="BT9">
    <cfRule type="duplicateValues" dxfId="1739" priority="11" stopIfTrue="1"/>
    <cfRule type="duplicateValues" dxfId="1738" priority="12" stopIfTrue="1"/>
  </conditionalFormatting>
  <conditionalFormatting sqref="BH37:BI37 BQ37 AY37:BB37 AP37:AS37 C37:AC37 AI37:AL37">
    <cfRule type="duplicateValues" dxfId="1737" priority="1" stopIfTrue="1"/>
  </conditionalFormatting>
  <conditionalFormatting sqref="BH37:BI37 BQ37 AY37:BB37 AP37:AS37 C37:AC37 AI37:AL37">
    <cfRule type="duplicateValues" dxfId="1736" priority="2" stopIfTrue="1"/>
    <cfRule type="duplicateValues" dxfId="1735" priority="3" stopIfTrue="1"/>
  </conditionalFormatting>
  <conditionalFormatting sqref="BR37">
    <cfRule type="duplicateValues" dxfId="1734" priority="4" stopIfTrue="1"/>
  </conditionalFormatting>
  <conditionalFormatting sqref="BR37">
    <cfRule type="duplicateValues" dxfId="1733" priority="5" stopIfTrue="1"/>
    <cfRule type="duplicateValues" dxfId="1732" priority="6" stopIfTrue="1"/>
  </conditionalFormatting>
  <conditionalFormatting sqref="C29:AC30 C22:AC23 BA29:BD30 BA22:BD23 AR29:AU30 AR22:AU23 AI29:AL30 AI22:AL23 BS29:BS30 BS22:BS23 BJ29:BK30 BJ22:BK23">
    <cfRule type="duplicateValues" dxfId="1731" priority="65269" stopIfTrue="1"/>
  </conditionalFormatting>
  <conditionalFormatting sqref="C29:AC30 C22:AC23 BA29:BD30 BA22:BD23 AR29:AU30 AR22:AU23 AI29:AL30 AI22:AL23 BS29:BS30 BS22:BS23 BJ29:BK30 BJ22:BK23">
    <cfRule type="duplicateValues" dxfId="1730" priority="65281" stopIfTrue="1"/>
    <cfRule type="duplicateValues" dxfId="1729" priority="65282" stopIfTrue="1"/>
  </conditionalFormatting>
  <conditionalFormatting sqref="BT29:BT30 BT22:BT23">
    <cfRule type="duplicateValues" dxfId="1728" priority="65305" stopIfTrue="1"/>
  </conditionalFormatting>
  <conditionalFormatting sqref="BT29:BT30 BT22:BT23">
    <cfRule type="duplicateValues" dxfId="1727" priority="65307" stopIfTrue="1"/>
    <cfRule type="duplicateValues" dxfId="1726" priority="65308" stopIfTrue="1"/>
  </conditionalFormatting>
  <printOptions horizontalCentered="1"/>
  <pageMargins left="0" right="0" top="0" bottom="0" header="0.31496062992125984" footer="0.31496062992125984"/>
  <pageSetup paperSize="156"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D43"/>
  <sheetViews>
    <sheetView topLeftCell="A10" zoomScale="120" zoomScaleNormal="120" workbookViewId="0">
      <selection activeCell="C27" sqref="C27"/>
    </sheetView>
  </sheetViews>
  <sheetFormatPr defaultRowHeight="12.75"/>
  <cols>
    <col min="1" max="1" width="4.5703125" style="15" customWidth="1"/>
    <col min="2" max="2" width="6" style="15" customWidth="1"/>
    <col min="3" max="3" width="7" style="15" customWidth="1"/>
    <col min="4" max="4" width="3.42578125" style="15" hidden="1" customWidth="1"/>
    <col min="5" max="5" width="11.85546875" style="15" hidden="1" customWidth="1"/>
    <col min="6" max="6" width="6.7109375" style="15" hidden="1" customWidth="1"/>
    <col min="7" max="7" width="10.7109375" style="15" customWidth="1"/>
    <col min="8" max="8" width="20" style="15" customWidth="1"/>
    <col min="9" max="10" width="5.85546875" style="15" customWidth="1"/>
    <col min="11" max="11" width="12.140625" style="15" customWidth="1"/>
    <col min="12" max="12" width="11.28515625" style="15" customWidth="1"/>
    <col min="13" max="13" width="6.5703125" style="15" customWidth="1"/>
    <col min="14" max="14" width="6.140625" style="15" customWidth="1"/>
    <col min="15" max="15" width="3.5703125" style="15" customWidth="1"/>
    <col min="16" max="16" width="3" style="15" customWidth="1"/>
    <col min="17" max="17" width="3.140625" style="15" customWidth="1"/>
    <col min="18" max="18" width="2.7109375" style="15" customWidth="1"/>
    <col min="19" max="19" width="6.5703125" style="15" customWidth="1"/>
    <col min="20" max="20" width="5.28515625" style="15" customWidth="1"/>
    <col min="21" max="21" width="6.28515625" style="15" customWidth="1"/>
    <col min="22" max="22" width="6" style="15" customWidth="1"/>
    <col min="23" max="23" width="5.140625" style="15" customWidth="1"/>
    <col min="24" max="24" width="5.140625" style="15" hidden="1" customWidth="1"/>
    <col min="25" max="25" width="5.140625" style="43" hidden="1" customWidth="1"/>
    <col min="26" max="26" width="4.85546875" style="15" customWidth="1"/>
    <col min="27" max="27" width="12.5703125" style="15" customWidth="1"/>
    <col min="28" max="28" width="4.5703125" style="15" customWidth="1"/>
    <col min="29" max="29" width="4.28515625" style="15" customWidth="1"/>
    <col min="30" max="30" width="4.5703125" style="15" customWidth="1"/>
    <col min="31" max="31" width="4.7109375" style="15" hidden="1" customWidth="1"/>
    <col min="32" max="32" width="6.7109375" style="15" hidden="1" customWidth="1"/>
    <col min="33" max="33" width="3.7109375" style="15" hidden="1" customWidth="1"/>
    <col min="34" max="34" width="4.5703125" style="15" customWidth="1"/>
    <col min="35" max="35" width="3.5703125" style="15" customWidth="1"/>
    <col min="36" max="36" width="5.85546875" style="15" customWidth="1"/>
    <col min="37" max="37" width="3.42578125" style="15" customWidth="1"/>
    <col min="38" max="38" width="4.140625" style="15" customWidth="1"/>
    <col min="39" max="16384" width="9.140625" style="15"/>
  </cols>
  <sheetData>
    <row r="1" spans="1:40" ht="6" customHeight="1" thickBot="1"/>
    <row r="2" spans="1:40" ht="12" customHeight="1" thickTop="1" thickBot="1">
      <c r="A2" s="890" t="s">
        <v>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44"/>
      <c r="AE2" s="44"/>
      <c r="AF2" s="44"/>
      <c r="AG2" s="44"/>
      <c r="AH2" s="45"/>
      <c r="AI2" s="46" t="s">
        <v>51</v>
      </c>
      <c r="AJ2" s="47" t="s">
        <v>52</v>
      </c>
    </row>
    <row r="3" spans="1:40" s="58" customFormat="1" ht="16.5" customHeight="1" thickTop="1" thickBot="1">
      <c r="A3" s="48" t="s">
        <v>62</v>
      </c>
      <c r="B3" s="49"/>
      <c r="C3" s="49"/>
      <c r="D3" s="50"/>
      <c r="E3" s="50"/>
      <c r="F3" s="50"/>
      <c r="G3" s="50"/>
      <c r="H3" s="51"/>
      <c r="I3" s="52" t="s">
        <v>36</v>
      </c>
      <c r="J3" s="53"/>
      <c r="K3" s="54" t="s">
        <v>59</v>
      </c>
      <c r="L3" s="54"/>
      <c r="M3" s="55"/>
      <c r="N3" s="56"/>
      <c r="O3" s="57"/>
      <c r="P3" s="57"/>
      <c r="Q3" s="57"/>
      <c r="S3" s="59"/>
      <c r="T3" s="16"/>
      <c r="U3" s="16"/>
      <c r="V3" s="16"/>
      <c r="W3" s="16"/>
      <c r="X3" s="16"/>
      <c r="Y3" s="60"/>
      <c r="Z3" s="61"/>
      <c r="AA3" s="55"/>
      <c r="AB3" s="34" t="s">
        <v>259</v>
      </c>
      <c r="AC3" s="62"/>
      <c r="AD3" s="63"/>
      <c r="AE3" s="64"/>
      <c r="AF3" s="64"/>
      <c r="AG3" s="64"/>
      <c r="AH3" s="64"/>
      <c r="AI3" s="65"/>
      <c r="AJ3" s="66"/>
    </row>
    <row r="4" spans="1:40" ht="12" customHeight="1" thickTop="1">
      <c r="A4" s="67" t="s">
        <v>37</v>
      </c>
      <c r="B4" s="68" t="s">
        <v>13</v>
      </c>
      <c r="C4" s="69" t="s">
        <v>14</v>
      </c>
      <c r="D4" s="892" t="s">
        <v>56</v>
      </c>
      <c r="E4" s="893"/>
      <c r="F4" s="70"/>
      <c r="G4" s="896" t="s">
        <v>15</v>
      </c>
      <c r="H4" s="897" t="s">
        <v>16</v>
      </c>
      <c r="I4" s="72" t="s">
        <v>17</v>
      </c>
      <c r="J4" s="69" t="s">
        <v>18</v>
      </c>
      <c r="K4" s="899" t="s">
        <v>19</v>
      </c>
      <c r="L4" s="899"/>
      <c r="M4" s="899"/>
      <c r="N4" s="68" t="s">
        <v>39</v>
      </c>
      <c r="O4" s="73" t="s">
        <v>20</v>
      </c>
      <c r="P4" s="900" t="s">
        <v>21</v>
      </c>
      <c r="Q4" s="900"/>
      <c r="R4" s="900"/>
      <c r="S4" s="74" t="s">
        <v>22</v>
      </c>
      <c r="T4" s="17" t="s">
        <v>38</v>
      </c>
      <c r="U4" s="17"/>
      <c r="V4" s="17" t="s">
        <v>57</v>
      </c>
      <c r="W4" s="17" t="s">
        <v>53</v>
      </c>
      <c r="X4" s="17" t="s">
        <v>7</v>
      </c>
      <c r="Y4" s="75" t="s">
        <v>8</v>
      </c>
      <c r="Z4" s="68" t="s">
        <v>40</v>
      </c>
      <c r="AA4" s="76" t="s">
        <v>41</v>
      </c>
      <c r="AB4" s="901" t="s">
        <v>23</v>
      </c>
      <c r="AC4" s="902"/>
      <c r="AD4" s="77" t="s">
        <v>44</v>
      </c>
      <c r="AE4" s="78" t="s">
        <v>45</v>
      </c>
      <c r="AF4" s="78" t="s">
        <v>46</v>
      </c>
      <c r="AG4" s="78"/>
      <c r="AH4" s="79" t="s">
        <v>44</v>
      </c>
      <c r="AI4" s="80" t="s">
        <v>51</v>
      </c>
      <c r="AJ4" s="81" t="s">
        <v>52</v>
      </c>
    </row>
    <row r="5" spans="1:40" ht="12" customHeight="1" thickBot="1">
      <c r="A5" s="82" t="s">
        <v>47</v>
      </c>
      <c r="B5" s="83" t="s">
        <v>24</v>
      </c>
      <c r="C5" s="69" t="s">
        <v>25</v>
      </c>
      <c r="D5" s="894"/>
      <c r="E5" s="895"/>
      <c r="F5" s="84" t="s">
        <v>56</v>
      </c>
      <c r="G5" s="896"/>
      <c r="H5" s="898"/>
      <c r="I5" s="72" t="s">
        <v>26</v>
      </c>
      <c r="J5" s="85" t="s">
        <v>26</v>
      </c>
      <c r="K5" s="86" t="s">
        <v>27</v>
      </c>
      <c r="L5" s="86" t="s">
        <v>28</v>
      </c>
      <c r="M5" s="87" t="s">
        <v>29</v>
      </c>
      <c r="N5" s="88"/>
      <c r="O5" s="89"/>
      <c r="P5" s="90" t="s">
        <v>30</v>
      </c>
      <c r="Q5" s="90" t="s">
        <v>31</v>
      </c>
      <c r="R5" s="90" t="s">
        <v>32</v>
      </c>
      <c r="S5" s="91" t="s">
        <v>33</v>
      </c>
      <c r="T5" s="18" t="s">
        <v>48</v>
      </c>
      <c r="U5" s="18" t="s">
        <v>80</v>
      </c>
      <c r="V5" s="18" t="s">
        <v>58</v>
      </c>
      <c r="W5" s="18" t="s">
        <v>54</v>
      </c>
      <c r="X5" s="18"/>
      <c r="Y5" s="92"/>
      <c r="Z5" s="93"/>
      <c r="AA5" s="87" t="s">
        <v>34</v>
      </c>
      <c r="AB5" s="87" t="s">
        <v>42</v>
      </c>
      <c r="AC5" s="87" t="s">
        <v>43</v>
      </c>
      <c r="AD5" s="94" t="s">
        <v>49</v>
      </c>
      <c r="AE5" s="95"/>
      <c r="AF5" s="95"/>
      <c r="AG5" s="96"/>
      <c r="AH5" s="97"/>
      <c r="AI5" s="98"/>
      <c r="AJ5" s="99"/>
      <c r="AK5" s="100" t="s">
        <v>50</v>
      </c>
      <c r="AL5" s="100" t="s">
        <v>0</v>
      </c>
    </row>
    <row r="6" spans="1:40" ht="21.75" hidden="1" thickTop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4"/>
      <c r="M6" s="102"/>
      <c r="N6" s="102"/>
      <c r="O6" s="102"/>
      <c r="P6" s="102"/>
      <c r="Q6" s="102"/>
      <c r="R6" s="102"/>
      <c r="S6" s="105"/>
      <c r="T6" s="19"/>
      <c r="U6" s="19"/>
      <c r="V6" s="19"/>
      <c r="W6" s="19"/>
      <c r="X6" s="19"/>
      <c r="Y6" s="106"/>
      <c r="Z6" s="102"/>
      <c r="AA6" s="102"/>
      <c r="AB6" s="102"/>
      <c r="AC6" s="102"/>
      <c r="AD6" s="107">
        <f>T6/80</f>
        <v>0</v>
      </c>
      <c r="AE6" s="108">
        <f>AD6+AE5</f>
        <v>0</v>
      </c>
      <c r="AF6" s="109">
        <f>(7+(AE6/60))</f>
        <v>7</v>
      </c>
      <c r="AG6" s="110">
        <f>FLOOR(AF6,1)</f>
        <v>7</v>
      </c>
      <c r="AH6" s="111">
        <f>(AG6+((AF6-AG6)*60*0.01))</f>
        <v>7</v>
      </c>
      <c r="AI6" s="112"/>
      <c r="AJ6" s="113"/>
    </row>
    <row r="7" spans="1:40" s="125" customFormat="1" ht="12" customHeight="1" thickTop="1">
      <c r="A7" s="114"/>
      <c r="B7" s="115"/>
      <c r="C7" s="71"/>
      <c r="D7" s="116"/>
      <c r="E7" s="26"/>
      <c r="F7" s="26"/>
      <c r="G7" s="117"/>
      <c r="H7" s="117"/>
      <c r="I7" s="26"/>
      <c r="J7" s="115"/>
      <c r="K7" s="117" t="s">
        <v>1</v>
      </c>
      <c r="L7" s="117"/>
      <c r="M7" s="117"/>
      <c r="N7" s="71"/>
      <c r="O7" s="117"/>
      <c r="P7" s="117"/>
      <c r="Q7" s="117"/>
      <c r="R7" s="117"/>
      <c r="S7" s="115"/>
      <c r="T7" s="26"/>
      <c r="U7" s="26"/>
      <c r="V7" s="26"/>
      <c r="W7" s="26"/>
      <c r="X7" s="26"/>
      <c r="Y7" s="118"/>
      <c r="Z7" s="26"/>
      <c r="AA7" s="119"/>
      <c r="AB7" s="71"/>
      <c r="AC7" s="120"/>
      <c r="AD7" s="107">
        <f>T7/AK7+AL7</f>
        <v>30</v>
      </c>
      <c r="AE7" s="107">
        <f>AD7+AE6</f>
        <v>30</v>
      </c>
      <c r="AF7" s="121">
        <f>(8+(AE7/60))</f>
        <v>8.5</v>
      </c>
      <c r="AG7" s="122">
        <f>FLOOR(AF7,1)</f>
        <v>8</v>
      </c>
      <c r="AH7" s="121">
        <f>(AG7+((AF7-AG7)*60*0.01))</f>
        <v>8.3000000000000007</v>
      </c>
      <c r="AI7" s="121"/>
      <c r="AJ7" s="123"/>
      <c r="AK7" s="124">
        <v>50</v>
      </c>
      <c r="AL7" s="124">
        <v>30</v>
      </c>
    </row>
    <row r="8" spans="1:40" s="24" customFormat="1" ht="18">
      <c r="A8" s="196" t="s">
        <v>69</v>
      </c>
      <c r="B8" s="190">
        <v>42814</v>
      </c>
      <c r="C8" s="191" t="s">
        <v>804</v>
      </c>
      <c r="D8" s="191"/>
      <c r="E8" s="191"/>
      <c r="F8" s="191"/>
      <c r="G8" s="192" t="s">
        <v>183</v>
      </c>
      <c r="H8" s="192" t="s">
        <v>805</v>
      </c>
      <c r="I8" s="193">
        <v>2500</v>
      </c>
      <c r="J8" s="190">
        <v>42823</v>
      </c>
      <c r="K8" s="192" t="s">
        <v>243</v>
      </c>
      <c r="L8" s="192" t="s">
        <v>1041</v>
      </c>
      <c r="M8" s="192" t="s">
        <v>64</v>
      </c>
      <c r="N8" s="192" t="s">
        <v>808</v>
      </c>
      <c r="O8" s="192"/>
      <c r="P8" s="25"/>
      <c r="Q8" s="194"/>
      <c r="R8" s="194"/>
      <c r="S8" s="190">
        <v>42815</v>
      </c>
      <c r="T8" s="193">
        <v>2505</v>
      </c>
      <c r="U8" s="193"/>
      <c r="V8" s="193"/>
      <c r="W8" s="193"/>
      <c r="X8" s="193"/>
      <c r="Y8" s="193"/>
      <c r="Z8" s="191" t="s">
        <v>35</v>
      </c>
      <c r="AA8" s="192" t="s">
        <v>809</v>
      </c>
      <c r="AB8" s="195">
        <v>570</v>
      </c>
      <c r="AC8" s="195">
        <v>1391</v>
      </c>
      <c r="AD8" s="107">
        <f t="shared" ref="AD8:AD34" si="0">T8/AK8+AL8</f>
        <v>65.099999999999994</v>
      </c>
      <c r="AE8" s="107">
        <f t="shared" ref="AE8:AE34" si="1">AD8+AE7</f>
        <v>95.1</v>
      </c>
      <c r="AF8" s="121">
        <f t="shared" ref="AF8:AF34" si="2">(8+(AE8/60))</f>
        <v>9.5850000000000009</v>
      </c>
      <c r="AG8" s="122">
        <f t="shared" ref="AG8:AG34" si="3">FLOOR(AF8,1)</f>
        <v>9</v>
      </c>
      <c r="AH8" s="121">
        <f t="shared" ref="AH8:AH34" si="4">(AG8+((AF8-AG8)*60*0.01))</f>
        <v>9.3510000000000009</v>
      </c>
      <c r="AI8" s="25"/>
      <c r="AJ8" s="25" t="s">
        <v>2</v>
      </c>
      <c r="AK8" s="25">
        <v>50</v>
      </c>
      <c r="AL8" s="25">
        <v>15</v>
      </c>
      <c r="AN8" s="24" t="s">
        <v>507</v>
      </c>
    </row>
    <row r="9" spans="1:40" s="24" customFormat="1" ht="18">
      <c r="A9" s="196" t="s">
        <v>69</v>
      </c>
      <c r="B9" s="190">
        <v>42814</v>
      </c>
      <c r="C9" s="191" t="s">
        <v>810</v>
      </c>
      <c r="D9" s="191"/>
      <c r="E9" s="191"/>
      <c r="F9" s="191"/>
      <c r="G9" s="192" t="s">
        <v>183</v>
      </c>
      <c r="H9" s="192" t="s">
        <v>811</v>
      </c>
      <c r="I9" s="193">
        <v>2200</v>
      </c>
      <c r="J9" s="190">
        <v>42823</v>
      </c>
      <c r="K9" s="192" t="s">
        <v>243</v>
      </c>
      <c r="L9" s="192" t="s">
        <v>1041</v>
      </c>
      <c r="M9" s="192" t="s">
        <v>64</v>
      </c>
      <c r="N9" s="192" t="s">
        <v>812</v>
      </c>
      <c r="O9" s="192"/>
      <c r="P9" s="25"/>
      <c r="Q9" s="194"/>
      <c r="R9" s="194"/>
      <c r="S9" s="190">
        <v>42815</v>
      </c>
      <c r="T9" s="193">
        <v>2205</v>
      </c>
      <c r="U9" s="193"/>
      <c r="V9" s="193"/>
      <c r="W9" s="193"/>
      <c r="X9" s="193"/>
      <c r="Y9" s="193"/>
      <c r="Z9" s="191" t="s">
        <v>35</v>
      </c>
      <c r="AA9" s="192" t="s">
        <v>809</v>
      </c>
      <c r="AB9" s="195">
        <v>570</v>
      </c>
      <c r="AC9" s="195">
        <v>1391</v>
      </c>
      <c r="AD9" s="107">
        <f t="shared" si="0"/>
        <v>59.1</v>
      </c>
      <c r="AE9" s="107">
        <f t="shared" si="1"/>
        <v>154.19999999999999</v>
      </c>
      <c r="AF9" s="121">
        <f t="shared" si="2"/>
        <v>10.57</v>
      </c>
      <c r="AG9" s="122">
        <f t="shared" si="3"/>
        <v>10</v>
      </c>
      <c r="AH9" s="121">
        <f t="shared" si="4"/>
        <v>10.342000000000001</v>
      </c>
      <c r="AI9" s="25"/>
      <c r="AJ9" s="25" t="s">
        <v>2</v>
      </c>
      <c r="AK9" s="25">
        <v>50</v>
      </c>
      <c r="AL9" s="25">
        <v>15</v>
      </c>
      <c r="AN9" s="24" t="s">
        <v>507</v>
      </c>
    </row>
    <row r="10" spans="1:40" s="24" customFormat="1" ht="18" customHeight="1">
      <c r="A10" s="196" t="s">
        <v>69</v>
      </c>
      <c r="B10" s="190">
        <v>42811</v>
      </c>
      <c r="C10" s="191" t="s">
        <v>728</v>
      </c>
      <c r="D10" s="191"/>
      <c r="E10" s="191"/>
      <c r="F10" s="191"/>
      <c r="G10" s="192" t="s">
        <v>63</v>
      </c>
      <c r="H10" s="192" t="s">
        <v>729</v>
      </c>
      <c r="I10" s="193">
        <v>200</v>
      </c>
      <c r="J10" s="190">
        <v>42823</v>
      </c>
      <c r="K10" s="192" t="s">
        <v>730</v>
      </c>
      <c r="L10" s="192" t="s">
        <v>731</v>
      </c>
      <c r="M10" s="192" t="s">
        <v>64</v>
      </c>
      <c r="N10" s="192" t="s">
        <v>732</v>
      </c>
      <c r="O10" s="192"/>
      <c r="P10" s="25"/>
      <c r="Q10" s="194"/>
      <c r="R10" s="194"/>
      <c r="S10" s="190">
        <v>42818</v>
      </c>
      <c r="T10" s="193">
        <v>210</v>
      </c>
      <c r="U10" s="193"/>
      <c r="V10" s="193"/>
      <c r="W10" s="193"/>
      <c r="X10" s="193"/>
      <c r="Y10" s="193"/>
      <c r="Z10" s="191" t="s">
        <v>11</v>
      </c>
      <c r="AA10" s="192" t="s">
        <v>285</v>
      </c>
      <c r="AB10" s="195">
        <v>933</v>
      </c>
      <c r="AC10" s="195">
        <v>1507</v>
      </c>
      <c r="AD10" s="107">
        <f t="shared" si="0"/>
        <v>19.2</v>
      </c>
      <c r="AE10" s="107">
        <f t="shared" si="1"/>
        <v>173.39999999999998</v>
      </c>
      <c r="AF10" s="121">
        <f t="shared" si="2"/>
        <v>10.89</v>
      </c>
      <c r="AG10" s="122">
        <f t="shared" si="3"/>
        <v>10</v>
      </c>
      <c r="AH10" s="121">
        <f t="shared" si="4"/>
        <v>10.534000000000001</v>
      </c>
      <c r="AI10" s="25"/>
      <c r="AJ10" s="25" t="s">
        <v>2</v>
      </c>
      <c r="AK10" s="25">
        <v>50</v>
      </c>
      <c r="AL10" s="25">
        <v>15</v>
      </c>
    </row>
    <row r="11" spans="1:40" s="24" customFormat="1" ht="18" customHeight="1">
      <c r="A11" s="168"/>
      <c r="B11" s="169"/>
      <c r="C11" s="170"/>
      <c r="D11" s="171"/>
      <c r="E11" s="172"/>
      <c r="F11" s="172"/>
      <c r="G11" s="173"/>
      <c r="H11" s="173"/>
      <c r="I11" s="174"/>
      <c r="J11" s="169"/>
      <c r="K11" s="173" t="s">
        <v>210</v>
      </c>
      <c r="L11" s="173"/>
      <c r="M11" s="173"/>
      <c r="N11" s="170"/>
      <c r="O11" s="173"/>
      <c r="P11" s="159"/>
      <c r="Q11" s="175"/>
      <c r="R11" s="175"/>
      <c r="S11" s="169"/>
      <c r="T11" s="174"/>
      <c r="U11" s="174"/>
      <c r="V11" s="168"/>
      <c r="W11" s="176"/>
      <c r="X11" s="176"/>
      <c r="Y11" s="176"/>
      <c r="Z11" s="170"/>
      <c r="AA11" s="173"/>
      <c r="AB11" s="177"/>
      <c r="AC11" s="177"/>
      <c r="AD11" s="107">
        <f t="shared" si="0"/>
        <v>120</v>
      </c>
      <c r="AE11" s="107">
        <f t="shared" si="1"/>
        <v>293.39999999999998</v>
      </c>
      <c r="AF11" s="121">
        <f t="shared" si="2"/>
        <v>12.89</v>
      </c>
      <c r="AG11" s="122">
        <f t="shared" si="3"/>
        <v>12</v>
      </c>
      <c r="AH11" s="121">
        <f t="shared" si="4"/>
        <v>12.534000000000001</v>
      </c>
      <c r="AI11" s="159"/>
      <c r="AJ11" s="159"/>
      <c r="AK11" s="124">
        <v>50</v>
      </c>
      <c r="AL11" s="124">
        <v>120</v>
      </c>
    </row>
    <row r="12" spans="1:40" s="24" customFormat="1" ht="18" customHeight="1">
      <c r="A12" s="196" t="s">
        <v>69</v>
      </c>
      <c r="B12" s="190">
        <v>42811</v>
      </c>
      <c r="C12" s="191" t="s">
        <v>733</v>
      </c>
      <c r="D12" s="191"/>
      <c r="E12" s="191"/>
      <c r="F12" s="191"/>
      <c r="G12" s="192" t="s">
        <v>63</v>
      </c>
      <c r="H12" s="192" t="s">
        <v>734</v>
      </c>
      <c r="I12" s="193">
        <v>200</v>
      </c>
      <c r="J12" s="190">
        <v>42823</v>
      </c>
      <c r="K12" s="192" t="s">
        <v>730</v>
      </c>
      <c r="L12" s="192" t="s">
        <v>731</v>
      </c>
      <c r="M12" s="192" t="s">
        <v>64</v>
      </c>
      <c r="N12" s="192" t="s">
        <v>735</v>
      </c>
      <c r="O12" s="192"/>
      <c r="P12" s="25"/>
      <c r="Q12" s="194"/>
      <c r="R12" s="194"/>
      <c r="S12" s="190">
        <v>42818</v>
      </c>
      <c r="T12" s="193">
        <v>210</v>
      </c>
      <c r="U12" s="193"/>
      <c r="V12" s="193"/>
      <c r="W12" s="193"/>
      <c r="X12" s="193"/>
      <c r="Y12" s="193"/>
      <c r="Z12" s="191" t="s">
        <v>11</v>
      </c>
      <c r="AA12" s="192" t="s">
        <v>285</v>
      </c>
      <c r="AB12" s="195">
        <v>739</v>
      </c>
      <c r="AC12" s="195">
        <v>2115</v>
      </c>
      <c r="AD12" s="107">
        <f t="shared" si="0"/>
        <v>19.2</v>
      </c>
      <c r="AE12" s="107">
        <f t="shared" si="1"/>
        <v>312.59999999999997</v>
      </c>
      <c r="AF12" s="121">
        <f t="shared" si="2"/>
        <v>13.209999999999999</v>
      </c>
      <c r="AG12" s="122">
        <f t="shared" si="3"/>
        <v>13</v>
      </c>
      <c r="AH12" s="121">
        <f t="shared" si="4"/>
        <v>13.125999999999999</v>
      </c>
      <c r="AI12" s="25"/>
      <c r="AJ12" s="25" t="s">
        <v>2</v>
      </c>
      <c r="AK12" s="25">
        <v>50</v>
      </c>
      <c r="AL12" s="25">
        <v>15</v>
      </c>
    </row>
    <row r="13" spans="1:40" s="24" customFormat="1" ht="18" customHeight="1">
      <c r="A13" s="196" t="s">
        <v>69</v>
      </c>
      <c r="B13" s="27">
        <v>42809</v>
      </c>
      <c r="C13" s="28" t="s">
        <v>583</v>
      </c>
      <c r="D13" s="28"/>
      <c r="E13" s="28"/>
      <c r="F13" s="28"/>
      <c r="G13" s="29" t="s">
        <v>67</v>
      </c>
      <c r="H13" s="29" t="s">
        <v>584</v>
      </c>
      <c r="I13" s="32">
        <v>2000</v>
      </c>
      <c r="J13" s="27">
        <v>42824</v>
      </c>
      <c r="K13" s="29" t="s">
        <v>346</v>
      </c>
      <c r="L13" s="29" t="s">
        <v>64</v>
      </c>
      <c r="M13" s="29" t="s">
        <v>64</v>
      </c>
      <c r="N13" s="29" t="s">
        <v>585</v>
      </c>
      <c r="O13" s="29"/>
      <c r="P13" s="25"/>
      <c r="Q13" s="30"/>
      <c r="R13" s="30"/>
      <c r="S13" s="27">
        <v>42821</v>
      </c>
      <c r="T13" s="32">
        <v>1110</v>
      </c>
      <c r="U13" s="32"/>
      <c r="V13" s="32"/>
      <c r="W13" s="32"/>
      <c r="X13" s="32"/>
      <c r="Y13" s="32"/>
      <c r="Z13" s="28" t="s">
        <v>11</v>
      </c>
      <c r="AA13" s="29" t="s">
        <v>87</v>
      </c>
      <c r="AB13" s="33">
        <v>460</v>
      </c>
      <c r="AC13" s="33">
        <v>1068</v>
      </c>
      <c r="AD13" s="107">
        <f t="shared" si="0"/>
        <v>37.200000000000003</v>
      </c>
      <c r="AE13" s="107">
        <f t="shared" si="1"/>
        <v>349.79999999999995</v>
      </c>
      <c r="AF13" s="121">
        <f t="shared" si="2"/>
        <v>13.829999999999998</v>
      </c>
      <c r="AG13" s="122">
        <f t="shared" si="3"/>
        <v>13</v>
      </c>
      <c r="AH13" s="121">
        <f t="shared" si="4"/>
        <v>13.497999999999999</v>
      </c>
      <c r="AI13" s="25"/>
      <c r="AJ13" s="13" t="s">
        <v>162</v>
      </c>
      <c r="AK13" s="25">
        <v>50</v>
      </c>
      <c r="AL13" s="25">
        <v>15</v>
      </c>
    </row>
    <row r="14" spans="1:40" s="24" customFormat="1" ht="18" customHeight="1">
      <c r="A14" s="196" t="s">
        <v>69</v>
      </c>
      <c r="B14" s="27">
        <v>42809</v>
      </c>
      <c r="C14" s="28" t="s">
        <v>586</v>
      </c>
      <c r="D14" s="28"/>
      <c r="E14" s="28"/>
      <c r="F14" s="28"/>
      <c r="G14" s="29" t="s">
        <v>67</v>
      </c>
      <c r="H14" s="29" t="s">
        <v>347</v>
      </c>
      <c r="I14" s="32">
        <v>10000</v>
      </c>
      <c r="J14" s="27">
        <v>42824</v>
      </c>
      <c r="K14" s="29" t="s">
        <v>346</v>
      </c>
      <c r="L14" s="29" t="s">
        <v>64</v>
      </c>
      <c r="M14" s="29" t="s">
        <v>64</v>
      </c>
      <c r="N14" s="29" t="s">
        <v>345</v>
      </c>
      <c r="O14" s="29"/>
      <c r="P14" s="25"/>
      <c r="Q14" s="30"/>
      <c r="R14" s="30"/>
      <c r="S14" s="27">
        <v>42821</v>
      </c>
      <c r="T14" s="32">
        <v>5510</v>
      </c>
      <c r="U14" s="32"/>
      <c r="V14" s="32"/>
      <c r="W14" s="32"/>
      <c r="X14" s="32"/>
      <c r="Y14" s="32"/>
      <c r="Z14" s="28" t="s">
        <v>11</v>
      </c>
      <c r="AA14" s="29" t="s">
        <v>87</v>
      </c>
      <c r="AB14" s="33">
        <v>570</v>
      </c>
      <c r="AC14" s="33">
        <v>1332</v>
      </c>
      <c r="AD14" s="107">
        <f t="shared" si="0"/>
        <v>125.2</v>
      </c>
      <c r="AE14" s="107">
        <f t="shared" si="1"/>
        <v>474.99999999999994</v>
      </c>
      <c r="AF14" s="121">
        <f t="shared" si="2"/>
        <v>15.916666666666666</v>
      </c>
      <c r="AG14" s="122">
        <f t="shared" si="3"/>
        <v>15</v>
      </c>
      <c r="AH14" s="121">
        <f t="shared" si="4"/>
        <v>15.549999999999999</v>
      </c>
      <c r="AI14" s="25"/>
      <c r="AJ14" s="13" t="s">
        <v>162</v>
      </c>
      <c r="AK14" s="25">
        <v>50</v>
      </c>
      <c r="AL14" s="25">
        <v>15</v>
      </c>
    </row>
    <row r="15" spans="1:40" s="24" customFormat="1" ht="18" customHeight="1">
      <c r="A15" s="196" t="s">
        <v>69</v>
      </c>
      <c r="B15" s="27">
        <v>42809</v>
      </c>
      <c r="C15" s="28" t="s">
        <v>653</v>
      </c>
      <c r="D15" s="28"/>
      <c r="E15" s="28"/>
      <c r="F15" s="28"/>
      <c r="G15" s="29" t="s">
        <v>67</v>
      </c>
      <c r="H15" s="29" t="s">
        <v>654</v>
      </c>
      <c r="I15" s="32">
        <v>200</v>
      </c>
      <c r="J15" s="27">
        <v>42824</v>
      </c>
      <c r="K15" s="29" t="s">
        <v>10</v>
      </c>
      <c r="L15" s="29" t="s">
        <v>64</v>
      </c>
      <c r="M15" s="29" t="s">
        <v>64</v>
      </c>
      <c r="N15" s="29" t="s">
        <v>655</v>
      </c>
      <c r="O15" s="29"/>
      <c r="P15" s="25"/>
      <c r="Q15" s="30"/>
      <c r="R15" s="30"/>
      <c r="S15" s="27">
        <v>42821</v>
      </c>
      <c r="T15" s="32">
        <v>230</v>
      </c>
      <c r="U15" s="32"/>
      <c r="V15" s="32"/>
      <c r="W15" s="32"/>
      <c r="X15" s="32"/>
      <c r="Y15" s="32"/>
      <c r="Z15" s="28" t="s">
        <v>12</v>
      </c>
      <c r="AA15" s="29" t="s">
        <v>209</v>
      </c>
      <c r="AB15" s="33">
        <v>811</v>
      </c>
      <c r="AC15" s="33">
        <v>1665</v>
      </c>
      <c r="AD15" s="107">
        <f t="shared" si="0"/>
        <v>19.600000000000001</v>
      </c>
      <c r="AE15" s="107">
        <f t="shared" si="1"/>
        <v>494.59999999999997</v>
      </c>
      <c r="AF15" s="121">
        <f t="shared" si="2"/>
        <v>16.243333333333332</v>
      </c>
      <c r="AG15" s="122">
        <f t="shared" si="3"/>
        <v>16</v>
      </c>
      <c r="AH15" s="121">
        <f t="shared" si="4"/>
        <v>16.146000000000001</v>
      </c>
      <c r="AI15" s="25"/>
      <c r="AJ15" s="13" t="s">
        <v>394</v>
      </c>
      <c r="AK15" s="25">
        <v>50</v>
      </c>
      <c r="AL15" s="25">
        <v>15</v>
      </c>
      <c r="AN15" s="182" t="s">
        <v>575</v>
      </c>
    </row>
    <row r="16" spans="1:40" s="24" customFormat="1" ht="18" customHeight="1">
      <c r="A16" s="196">
        <v>80</v>
      </c>
      <c r="B16" s="190">
        <v>42811</v>
      </c>
      <c r="C16" s="191" t="s">
        <v>709</v>
      </c>
      <c r="D16" s="191"/>
      <c r="E16" s="191"/>
      <c r="F16" s="191"/>
      <c r="G16" s="192" t="s">
        <v>710</v>
      </c>
      <c r="H16" s="192" t="s">
        <v>711</v>
      </c>
      <c r="I16" s="193">
        <v>500</v>
      </c>
      <c r="J16" s="190">
        <v>42824</v>
      </c>
      <c r="K16" s="192" t="s">
        <v>712</v>
      </c>
      <c r="L16" s="192" t="s">
        <v>713</v>
      </c>
      <c r="M16" s="192" t="s">
        <v>64</v>
      </c>
      <c r="N16" s="192" t="s">
        <v>714</v>
      </c>
      <c r="O16" s="192"/>
      <c r="P16" s="25"/>
      <c r="Q16" s="194"/>
      <c r="R16" s="194"/>
      <c r="S16" s="190">
        <v>42821</v>
      </c>
      <c r="T16" s="193">
        <v>510</v>
      </c>
      <c r="U16" s="193"/>
      <c r="V16" s="193"/>
      <c r="W16" s="193"/>
      <c r="X16" s="193"/>
      <c r="Y16" s="193"/>
      <c r="Z16" s="191" t="s">
        <v>12</v>
      </c>
      <c r="AA16" s="192" t="s">
        <v>715</v>
      </c>
      <c r="AB16" s="195">
        <v>594</v>
      </c>
      <c r="AC16" s="195">
        <v>1535</v>
      </c>
      <c r="AD16" s="107">
        <f t="shared" si="0"/>
        <v>25.2</v>
      </c>
      <c r="AE16" s="107">
        <f t="shared" si="1"/>
        <v>519.79999999999995</v>
      </c>
      <c r="AF16" s="121">
        <f t="shared" si="2"/>
        <v>16.663333333333334</v>
      </c>
      <c r="AG16" s="122">
        <f t="shared" si="3"/>
        <v>16</v>
      </c>
      <c r="AH16" s="121">
        <f t="shared" si="4"/>
        <v>16.398</v>
      </c>
      <c r="AI16" s="25"/>
      <c r="AJ16" s="25" t="s">
        <v>2</v>
      </c>
      <c r="AK16" s="25">
        <v>50</v>
      </c>
      <c r="AL16" s="25">
        <v>15</v>
      </c>
      <c r="AN16" s="24" t="s">
        <v>716</v>
      </c>
    </row>
    <row r="17" spans="1:40" s="24" customFormat="1" ht="18" customHeight="1">
      <c r="A17" s="196">
        <v>90</v>
      </c>
      <c r="B17" s="190">
        <v>42816</v>
      </c>
      <c r="C17" s="191" t="s">
        <v>995</v>
      </c>
      <c r="D17" s="191"/>
      <c r="E17" s="191"/>
      <c r="F17" s="191"/>
      <c r="G17" s="192" t="s">
        <v>146</v>
      </c>
      <c r="H17" s="192" t="s">
        <v>996</v>
      </c>
      <c r="I17" s="193">
        <v>600</v>
      </c>
      <c r="J17" s="190">
        <v>42825</v>
      </c>
      <c r="K17" s="192" t="s">
        <v>147</v>
      </c>
      <c r="L17" s="192" t="s">
        <v>64</v>
      </c>
      <c r="M17" s="192" t="s">
        <v>64</v>
      </c>
      <c r="N17" s="192" t="s">
        <v>997</v>
      </c>
      <c r="O17" s="192"/>
      <c r="P17" s="25"/>
      <c r="Q17" s="194"/>
      <c r="R17" s="194"/>
      <c r="S17" s="190">
        <v>42821</v>
      </c>
      <c r="T17" s="193">
        <v>615</v>
      </c>
      <c r="U17" s="193"/>
      <c r="V17" s="193"/>
      <c r="W17" s="193"/>
      <c r="X17" s="193"/>
      <c r="Y17" s="193"/>
      <c r="Z17" s="191" t="s">
        <v>12</v>
      </c>
      <c r="AA17" s="192" t="s">
        <v>336</v>
      </c>
      <c r="AB17" s="195">
        <v>735</v>
      </c>
      <c r="AC17" s="195">
        <v>1915</v>
      </c>
      <c r="AD17" s="107">
        <f t="shared" si="0"/>
        <v>27.3</v>
      </c>
      <c r="AE17" s="107">
        <f t="shared" si="1"/>
        <v>547.09999999999991</v>
      </c>
      <c r="AF17" s="121">
        <f t="shared" si="2"/>
        <v>17.118333333333332</v>
      </c>
      <c r="AG17" s="122">
        <f t="shared" si="3"/>
        <v>17</v>
      </c>
      <c r="AH17" s="121">
        <f t="shared" si="4"/>
        <v>17.070999999999998</v>
      </c>
      <c r="AI17" s="25"/>
      <c r="AJ17" s="25" t="s">
        <v>65</v>
      </c>
      <c r="AK17" s="25">
        <v>50</v>
      </c>
      <c r="AL17" s="25">
        <v>15</v>
      </c>
      <c r="AN17" s="24" t="s">
        <v>508</v>
      </c>
    </row>
    <row r="18" spans="1:40" s="24" customFormat="1" ht="18" customHeight="1">
      <c r="A18" s="196">
        <v>100</v>
      </c>
      <c r="B18" s="190">
        <v>42810</v>
      </c>
      <c r="C18" s="191" t="s">
        <v>677</v>
      </c>
      <c r="D18" s="191"/>
      <c r="E18" s="191"/>
      <c r="F18" s="191"/>
      <c r="G18" s="192" t="s">
        <v>205</v>
      </c>
      <c r="H18" s="192" t="s">
        <v>337</v>
      </c>
      <c r="I18" s="193">
        <v>3000</v>
      </c>
      <c r="J18" s="190">
        <v>42825</v>
      </c>
      <c r="K18" s="192" t="s">
        <v>60</v>
      </c>
      <c r="L18" s="192" t="s">
        <v>204</v>
      </c>
      <c r="M18" s="192" t="s">
        <v>64</v>
      </c>
      <c r="N18" s="192" t="s">
        <v>338</v>
      </c>
      <c r="O18" s="192"/>
      <c r="P18" s="25"/>
      <c r="Q18" s="194"/>
      <c r="R18" s="194"/>
      <c r="S18" s="190">
        <v>42821</v>
      </c>
      <c r="T18" s="193">
        <v>6020</v>
      </c>
      <c r="U18" s="193"/>
      <c r="V18" s="193"/>
      <c r="W18" s="193"/>
      <c r="X18" s="193"/>
      <c r="Y18" s="193"/>
      <c r="Z18" s="191" t="s">
        <v>12</v>
      </c>
      <c r="AA18" s="192" t="s">
        <v>109</v>
      </c>
      <c r="AB18" s="195">
        <v>557</v>
      </c>
      <c r="AC18" s="195">
        <v>1877</v>
      </c>
      <c r="AD18" s="107">
        <f t="shared" si="0"/>
        <v>135.4</v>
      </c>
      <c r="AE18" s="107">
        <f t="shared" si="1"/>
        <v>682.49999999999989</v>
      </c>
      <c r="AF18" s="121">
        <f t="shared" si="2"/>
        <v>19.375</v>
      </c>
      <c r="AG18" s="122">
        <f t="shared" si="3"/>
        <v>19</v>
      </c>
      <c r="AH18" s="121">
        <f t="shared" si="4"/>
        <v>19.225000000000001</v>
      </c>
      <c r="AI18" s="25"/>
      <c r="AJ18" s="25" t="s">
        <v>65</v>
      </c>
      <c r="AK18" s="25">
        <v>50</v>
      </c>
      <c r="AL18" s="25">
        <v>15</v>
      </c>
      <c r="AN18" s="24" t="s">
        <v>543</v>
      </c>
    </row>
    <row r="19" spans="1:40" s="24" customFormat="1" ht="18" customHeight="1">
      <c r="A19" s="196">
        <v>110</v>
      </c>
      <c r="B19" s="190">
        <v>42797</v>
      </c>
      <c r="C19" s="191" t="s">
        <v>393</v>
      </c>
      <c r="D19" s="191"/>
      <c r="E19" s="191"/>
      <c r="F19" s="191"/>
      <c r="G19" s="192" t="s">
        <v>104</v>
      </c>
      <c r="H19" s="192" t="s">
        <v>390</v>
      </c>
      <c r="I19" s="193">
        <v>400</v>
      </c>
      <c r="J19" s="190">
        <v>42824</v>
      </c>
      <c r="K19" s="192" t="s">
        <v>10</v>
      </c>
      <c r="L19" s="192" t="s">
        <v>60</v>
      </c>
      <c r="M19" s="192" t="s">
        <v>64</v>
      </c>
      <c r="N19" s="192" t="s">
        <v>391</v>
      </c>
      <c r="O19" s="192"/>
      <c r="P19" s="25"/>
      <c r="Q19" s="194"/>
      <c r="R19" s="194"/>
      <c r="S19" s="190">
        <v>42821</v>
      </c>
      <c r="T19" s="193">
        <v>405</v>
      </c>
      <c r="U19" s="193"/>
      <c r="V19" s="193"/>
      <c r="W19" s="193"/>
      <c r="X19" s="193"/>
      <c r="Y19" s="193"/>
      <c r="Z19" s="191" t="s">
        <v>12</v>
      </c>
      <c r="AA19" s="192" t="s">
        <v>105</v>
      </c>
      <c r="AB19" s="195">
        <v>438</v>
      </c>
      <c r="AC19" s="195">
        <v>1207</v>
      </c>
      <c r="AD19" s="107">
        <f t="shared" si="0"/>
        <v>23.1</v>
      </c>
      <c r="AE19" s="107">
        <f t="shared" si="1"/>
        <v>705.59999999999991</v>
      </c>
      <c r="AF19" s="121">
        <f t="shared" si="2"/>
        <v>19.759999999999998</v>
      </c>
      <c r="AG19" s="122">
        <f t="shared" si="3"/>
        <v>19</v>
      </c>
      <c r="AH19" s="121">
        <f t="shared" si="4"/>
        <v>19.456</v>
      </c>
      <c r="AI19" s="25"/>
      <c r="AJ19" s="25" t="s">
        <v>2</v>
      </c>
      <c r="AK19" s="25">
        <v>50</v>
      </c>
      <c r="AL19" s="25">
        <v>15</v>
      </c>
    </row>
    <row r="20" spans="1:40" s="24" customFormat="1" ht="18" customHeight="1">
      <c r="A20" s="196">
        <v>120</v>
      </c>
      <c r="B20" s="190">
        <v>42811</v>
      </c>
      <c r="C20" s="191" t="s">
        <v>774</v>
      </c>
      <c r="D20" s="191"/>
      <c r="E20" s="191"/>
      <c r="F20" s="191"/>
      <c r="G20" s="192" t="s">
        <v>104</v>
      </c>
      <c r="H20" s="192" t="s">
        <v>775</v>
      </c>
      <c r="I20" s="193">
        <v>300</v>
      </c>
      <c r="J20" s="190">
        <v>42826</v>
      </c>
      <c r="K20" s="192" t="s">
        <v>60</v>
      </c>
      <c r="L20" s="192" t="s">
        <v>10</v>
      </c>
      <c r="M20" s="192" t="s">
        <v>64</v>
      </c>
      <c r="N20" s="192" t="s">
        <v>776</v>
      </c>
      <c r="O20" s="192"/>
      <c r="P20" s="25"/>
      <c r="Q20" s="194"/>
      <c r="R20" s="194"/>
      <c r="S20" s="190">
        <v>42818</v>
      </c>
      <c r="T20" s="193">
        <v>310</v>
      </c>
      <c r="U20" s="193"/>
      <c r="V20" s="193"/>
      <c r="W20" s="193"/>
      <c r="X20" s="193"/>
      <c r="Y20" s="193"/>
      <c r="Z20" s="191" t="s">
        <v>12</v>
      </c>
      <c r="AA20" s="192" t="s">
        <v>389</v>
      </c>
      <c r="AB20" s="195">
        <v>378</v>
      </c>
      <c r="AC20" s="195">
        <v>1217</v>
      </c>
      <c r="AD20" s="107">
        <f t="shared" si="0"/>
        <v>21.2</v>
      </c>
      <c r="AE20" s="107">
        <f t="shared" si="1"/>
        <v>726.8</v>
      </c>
      <c r="AF20" s="121">
        <f t="shared" si="2"/>
        <v>20.113333333333333</v>
      </c>
      <c r="AG20" s="122">
        <f t="shared" si="3"/>
        <v>20</v>
      </c>
      <c r="AH20" s="121">
        <f t="shared" si="4"/>
        <v>20.068000000000001</v>
      </c>
      <c r="AI20" s="25"/>
      <c r="AJ20" s="25" t="s">
        <v>2</v>
      </c>
      <c r="AK20" s="25">
        <v>50</v>
      </c>
      <c r="AL20" s="25">
        <v>15</v>
      </c>
      <c r="AN20" s="24" t="s">
        <v>521</v>
      </c>
    </row>
    <row r="21" spans="1:40" s="24" customFormat="1" ht="18" customHeight="1">
      <c r="A21" s="196">
        <v>130</v>
      </c>
      <c r="B21" s="27">
        <v>42777</v>
      </c>
      <c r="C21" s="28" t="s">
        <v>190</v>
      </c>
      <c r="D21" s="28"/>
      <c r="E21" s="28"/>
      <c r="F21" s="28"/>
      <c r="G21" s="29" t="s">
        <v>55</v>
      </c>
      <c r="H21" s="29" t="s">
        <v>158</v>
      </c>
      <c r="I21" s="32">
        <v>300</v>
      </c>
      <c r="J21" s="27">
        <v>42825</v>
      </c>
      <c r="K21" s="29" t="s">
        <v>10</v>
      </c>
      <c r="L21" s="29" t="s">
        <v>64</v>
      </c>
      <c r="M21" s="29" t="s">
        <v>64</v>
      </c>
      <c r="N21" s="29" t="s">
        <v>159</v>
      </c>
      <c r="O21" s="29"/>
      <c r="P21" s="25"/>
      <c r="Q21" s="30"/>
      <c r="R21" s="30"/>
      <c r="S21" s="27">
        <v>42821</v>
      </c>
      <c r="T21" s="32">
        <v>305</v>
      </c>
      <c r="U21" s="32"/>
      <c r="V21" s="32"/>
      <c r="W21" s="32"/>
      <c r="X21" s="32"/>
      <c r="Y21" s="32"/>
      <c r="Z21" s="28" t="s">
        <v>12</v>
      </c>
      <c r="AA21" s="29" t="s">
        <v>136</v>
      </c>
      <c r="AB21" s="33">
        <v>689</v>
      </c>
      <c r="AC21" s="33">
        <v>1925</v>
      </c>
      <c r="AD21" s="107">
        <f t="shared" si="0"/>
        <v>21.1</v>
      </c>
      <c r="AE21" s="107">
        <f t="shared" si="1"/>
        <v>747.9</v>
      </c>
      <c r="AF21" s="121">
        <f t="shared" si="2"/>
        <v>20.465</v>
      </c>
      <c r="AG21" s="122">
        <f t="shared" si="3"/>
        <v>20</v>
      </c>
      <c r="AH21" s="121">
        <f t="shared" si="4"/>
        <v>20.279</v>
      </c>
      <c r="AI21" s="25"/>
      <c r="AJ21" s="13" t="s">
        <v>79</v>
      </c>
      <c r="AK21" s="25">
        <v>50</v>
      </c>
      <c r="AL21" s="25">
        <v>15</v>
      </c>
    </row>
    <row r="22" spans="1:40" s="24" customFormat="1" ht="18" customHeight="1">
      <c r="A22" s="196">
        <v>140</v>
      </c>
      <c r="B22" s="190">
        <v>42817</v>
      </c>
      <c r="C22" s="191" t="s">
        <v>1010</v>
      </c>
      <c r="D22" s="191"/>
      <c r="E22" s="191"/>
      <c r="F22" s="191"/>
      <c r="G22" s="192" t="s">
        <v>359</v>
      </c>
      <c r="H22" s="192" t="s">
        <v>1011</v>
      </c>
      <c r="I22" s="193">
        <v>1000</v>
      </c>
      <c r="J22" s="190">
        <v>42825</v>
      </c>
      <c r="K22" s="192" t="s">
        <v>10</v>
      </c>
      <c r="L22" s="192" t="s">
        <v>64</v>
      </c>
      <c r="M22" s="192" t="s">
        <v>64</v>
      </c>
      <c r="N22" s="192" t="s">
        <v>1012</v>
      </c>
      <c r="O22" s="192"/>
      <c r="P22" s="25"/>
      <c r="Q22" s="194"/>
      <c r="R22" s="194"/>
      <c r="S22" s="190">
        <v>42822</v>
      </c>
      <c r="T22" s="193">
        <v>1010</v>
      </c>
      <c r="U22" s="193"/>
      <c r="V22" s="193"/>
      <c r="W22" s="193"/>
      <c r="X22" s="193"/>
      <c r="Y22" s="193"/>
      <c r="Z22" s="191" t="s">
        <v>12</v>
      </c>
      <c r="AA22" s="192" t="s">
        <v>365</v>
      </c>
      <c r="AB22" s="195">
        <v>417</v>
      </c>
      <c r="AC22" s="195">
        <v>1027</v>
      </c>
      <c r="AD22" s="107">
        <f t="shared" si="0"/>
        <v>35.200000000000003</v>
      </c>
      <c r="AE22" s="107">
        <f t="shared" si="1"/>
        <v>783.1</v>
      </c>
      <c r="AF22" s="121">
        <f t="shared" si="2"/>
        <v>21.051666666666669</v>
      </c>
      <c r="AG22" s="122">
        <f t="shared" si="3"/>
        <v>21</v>
      </c>
      <c r="AH22" s="121">
        <f t="shared" si="4"/>
        <v>21.031000000000002</v>
      </c>
      <c r="AI22" s="25"/>
      <c r="AJ22" s="25" t="s">
        <v>2</v>
      </c>
      <c r="AK22" s="25">
        <v>50</v>
      </c>
      <c r="AL22" s="25">
        <v>15</v>
      </c>
      <c r="AN22" s="24" t="s">
        <v>511</v>
      </c>
    </row>
    <row r="23" spans="1:40" s="24" customFormat="1" ht="18" customHeight="1">
      <c r="A23" s="196">
        <v>150</v>
      </c>
      <c r="B23" s="184">
        <v>42819</v>
      </c>
      <c r="C23" s="185" t="s">
        <v>1042</v>
      </c>
      <c r="D23" s="185"/>
      <c r="E23" s="185"/>
      <c r="F23" s="185"/>
      <c r="G23" s="186" t="s">
        <v>63</v>
      </c>
      <c r="H23" s="186" t="s">
        <v>140</v>
      </c>
      <c r="I23" s="187">
        <v>500</v>
      </c>
      <c r="J23" s="184">
        <v>42824</v>
      </c>
      <c r="K23" s="186" t="s">
        <v>10</v>
      </c>
      <c r="L23" s="186" t="s">
        <v>64</v>
      </c>
      <c r="M23" s="186" t="s">
        <v>64</v>
      </c>
      <c r="N23" s="186" t="s">
        <v>141</v>
      </c>
      <c r="O23" s="186"/>
      <c r="P23" s="25"/>
      <c r="Q23" s="188"/>
      <c r="R23" s="188"/>
      <c r="S23" s="184">
        <v>42822</v>
      </c>
      <c r="T23" s="187">
        <v>510</v>
      </c>
      <c r="U23" s="187"/>
      <c r="V23" s="187"/>
      <c r="W23" s="187"/>
      <c r="X23" s="187"/>
      <c r="Y23" s="187"/>
      <c r="Z23" s="185" t="s">
        <v>11</v>
      </c>
      <c r="AA23" s="186" t="s">
        <v>109</v>
      </c>
      <c r="AB23" s="189">
        <v>531</v>
      </c>
      <c r="AC23" s="189">
        <v>1845</v>
      </c>
      <c r="AD23" s="107">
        <f t="shared" si="0"/>
        <v>25.2</v>
      </c>
      <c r="AE23" s="107">
        <f t="shared" si="1"/>
        <v>808.30000000000007</v>
      </c>
      <c r="AF23" s="121">
        <f t="shared" si="2"/>
        <v>21.471666666666668</v>
      </c>
      <c r="AG23" s="122">
        <f t="shared" si="3"/>
        <v>21</v>
      </c>
      <c r="AH23" s="121">
        <f t="shared" si="4"/>
        <v>21.283000000000001</v>
      </c>
      <c r="AI23" s="25"/>
      <c r="AJ23" s="25" t="s">
        <v>2</v>
      </c>
      <c r="AK23" s="25">
        <v>50</v>
      </c>
      <c r="AL23" s="25">
        <v>15</v>
      </c>
    </row>
    <row r="24" spans="1:40" s="24" customFormat="1" ht="18" customHeight="1">
      <c r="A24" s="196">
        <v>160</v>
      </c>
      <c r="B24" s="184">
        <v>42819</v>
      </c>
      <c r="C24" s="185" t="s">
        <v>1043</v>
      </c>
      <c r="D24" s="185"/>
      <c r="E24" s="185"/>
      <c r="F24" s="185"/>
      <c r="G24" s="186" t="s">
        <v>63</v>
      </c>
      <c r="H24" s="186" t="s">
        <v>223</v>
      </c>
      <c r="I24" s="187">
        <v>800</v>
      </c>
      <c r="J24" s="184">
        <v>42824</v>
      </c>
      <c r="K24" s="186" t="s">
        <v>224</v>
      </c>
      <c r="L24" s="186" t="s">
        <v>60</v>
      </c>
      <c r="M24" s="186" t="s">
        <v>64</v>
      </c>
      <c r="N24" s="186" t="s">
        <v>225</v>
      </c>
      <c r="O24" s="186"/>
      <c r="P24" s="25"/>
      <c r="Q24" s="188"/>
      <c r="R24" s="188"/>
      <c r="S24" s="184">
        <v>42822</v>
      </c>
      <c r="T24" s="187">
        <v>810</v>
      </c>
      <c r="U24" s="187"/>
      <c r="V24" s="187"/>
      <c r="W24" s="187"/>
      <c r="X24" s="187"/>
      <c r="Y24" s="187"/>
      <c r="Z24" s="185" t="s">
        <v>11</v>
      </c>
      <c r="AA24" s="186" t="s">
        <v>81</v>
      </c>
      <c r="AB24" s="189">
        <v>297</v>
      </c>
      <c r="AC24" s="189">
        <v>1583</v>
      </c>
      <c r="AD24" s="107">
        <f t="shared" si="0"/>
        <v>31.2</v>
      </c>
      <c r="AE24" s="107">
        <f t="shared" si="1"/>
        <v>839.50000000000011</v>
      </c>
      <c r="AF24" s="121">
        <f t="shared" si="2"/>
        <v>21.991666666666667</v>
      </c>
      <c r="AG24" s="122">
        <f t="shared" si="3"/>
        <v>21</v>
      </c>
      <c r="AH24" s="121">
        <f t="shared" si="4"/>
        <v>21.594999999999999</v>
      </c>
      <c r="AI24" s="25"/>
      <c r="AJ24" s="25" t="s">
        <v>2</v>
      </c>
      <c r="AK24" s="25">
        <v>50</v>
      </c>
      <c r="AL24" s="25">
        <v>15</v>
      </c>
    </row>
    <row r="25" spans="1:40" s="24" customFormat="1" ht="18" customHeight="1">
      <c r="A25" s="196" t="s">
        <v>69</v>
      </c>
      <c r="B25" s="190">
        <v>42803</v>
      </c>
      <c r="C25" s="191" t="s">
        <v>888</v>
      </c>
      <c r="D25" s="191"/>
      <c r="E25" s="191"/>
      <c r="F25" s="191"/>
      <c r="G25" s="192" t="s">
        <v>381</v>
      </c>
      <c r="H25" s="192" t="s">
        <v>886</v>
      </c>
      <c r="I25" s="193">
        <v>1500</v>
      </c>
      <c r="J25" s="190">
        <v>42822</v>
      </c>
      <c r="K25" s="192" t="s">
        <v>60</v>
      </c>
      <c r="L25" s="192"/>
      <c r="M25" s="192" t="s">
        <v>103</v>
      </c>
      <c r="N25" s="192" t="s">
        <v>887</v>
      </c>
      <c r="O25" s="192"/>
      <c r="P25" s="25"/>
      <c r="Q25" s="194"/>
      <c r="R25" s="194"/>
      <c r="S25" s="190">
        <v>42819</v>
      </c>
      <c r="T25" s="193">
        <v>1670</v>
      </c>
      <c r="U25" s="193"/>
      <c r="V25" s="193"/>
      <c r="W25" s="193"/>
      <c r="X25" s="193"/>
      <c r="Y25" s="193"/>
      <c r="Z25" s="191" t="s">
        <v>12</v>
      </c>
      <c r="AA25" s="192" t="s">
        <v>382</v>
      </c>
      <c r="AB25" s="195">
        <v>754</v>
      </c>
      <c r="AC25" s="195">
        <v>2271</v>
      </c>
      <c r="AD25" s="107">
        <f t="shared" si="0"/>
        <v>48.4</v>
      </c>
      <c r="AE25" s="107">
        <f t="shared" si="1"/>
        <v>887.90000000000009</v>
      </c>
      <c r="AF25" s="121">
        <f t="shared" si="2"/>
        <v>22.798333333333336</v>
      </c>
      <c r="AG25" s="122">
        <f t="shared" si="3"/>
        <v>22</v>
      </c>
      <c r="AH25" s="121">
        <f t="shared" si="4"/>
        <v>22.479000000000003</v>
      </c>
      <c r="AI25" s="25"/>
      <c r="AJ25" s="25" t="s">
        <v>65</v>
      </c>
      <c r="AK25" s="25">
        <v>50</v>
      </c>
      <c r="AL25" s="25">
        <v>15</v>
      </c>
      <c r="AN25" s="24" t="s">
        <v>510</v>
      </c>
    </row>
    <row r="26" spans="1:40" s="24" customFormat="1" ht="18" customHeight="1">
      <c r="A26" s="196" t="s">
        <v>69</v>
      </c>
      <c r="B26" s="190">
        <v>42803</v>
      </c>
      <c r="C26" s="191" t="s">
        <v>889</v>
      </c>
      <c r="D26" s="191"/>
      <c r="E26" s="191"/>
      <c r="F26" s="191"/>
      <c r="G26" s="192" t="s">
        <v>381</v>
      </c>
      <c r="H26" s="192" t="s">
        <v>886</v>
      </c>
      <c r="I26" s="193">
        <v>2500</v>
      </c>
      <c r="J26" s="190">
        <v>42822</v>
      </c>
      <c r="K26" s="192" t="s">
        <v>60</v>
      </c>
      <c r="L26" s="192"/>
      <c r="M26" s="192" t="s">
        <v>103</v>
      </c>
      <c r="N26" s="192" t="s">
        <v>887</v>
      </c>
      <c r="O26" s="192"/>
      <c r="P26" s="25"/>
      <c r="Q26" s="194"/>
      <c r="R26" s="194"/>
      <c r="S26" s="190">
        <v>42819</v>
      </c>
      <c r="T26" s="193">
        <v>2770</v>
      </c>
      <c r="U26" s="193"/>
      <c r="V26" s="193"/>
      <c r="W26" s="193"/>
      <c r="X26" s="193"/>
      <c r="Y26" s="193"/>
      <c r="Z26" s="191" t="s">
        <v>12</v>
      </c>
      <c r="AA26" s="192" t="s">
        <v>382</v>
      </c>
      <c r="AB26" s="195">
        <v>754</v>
      </c>
      <c r="AC26" s="195">
        <v>2271</v>
      </c>
      <c r="AD26" s="107">
        <f t="shared" si="0"/>
        <v>70.400000000000006</v>
      </c>
      <c r="AE26" s="107">
        <f t="shared" si="1"/>
        <v>958.30000000000007</v>
      </c>
      <c r="AF26" s="121">
        <f t="shared" si="2"/>
        <v>23.971666666666668</v>
      </c>
      <c r="AG26" s="122">
        <f t="shared" si="3"/>
        <v>23</v>
      </c>
      <c r="AH26" s="121">
        <f t="shared" si="4"/>
        <v>23.583000000000002</v>
      </c>
      <c r="AI26" s="25"/>
      <c r="AJ26" s="25" t="s">
        <v>65</v>
      </c>
      <c r="AK26" s="25">
        <v>50</v>
      </c>
      <c r="AL26" s="25">
        <v>15</v>
      </c>
      <c r="AN26" s="24" t="s">
        <v>510</v>
      </c>
    </row>
    <row r="27" spans="1:40" s="24" customFormat="1" ht="18" customHeight="1">
      <c r="A27" s="196" t="s">
        <v>69</v>
      </c>
      <c r="B27" s="190">
        <v>42803</v>
      </c>
      <c r="C27" s="191" t="s">
        <v>890</v>
      </c>
      <c r="D27" s="191"/>
      <c r="E27" s="191"/>
      <c r="F27" s="191"/>
      <c r="G27" s="192" t="s">
        <v>381</v>
      </c>
      <c r="H27" s="192" t="s">
        <v>886</v>
      </c>
      <c r="I27" s="193">
        <v>2500</v>
      </c>
      <c r="J27" s="190">
        <v>42822</v>
      </c>
      <c r="K27" s="192" t="s">
        <v>60</v>
      </c>
      <c r="L27" s="192"/>
      <c r="M27" s="192" t="s">
        <v>103</v>
      </c>
      <c r="N27" s="192" t="s">
        <v>887</v>
      </c>
      <c r="O27" s="192"/>
      <c r="P27" s="25"/>
      <c r="Q27" s="194"/>
      <c r="R27" s="194"/>
      <c r="S27" s="190">
        <v>42819</v>
      </c>
      <c r="T27" s="193">
        <v>2770</v>
      </c>
      <c r="U27" s="193"/>
      <c r="V27" s="193"/>
      <c r="W27" s="193"/>
      <c r="X27" s="193"/>
      <c r="Y27" s="193"/>
      <c r="Z27" s="191" t="s">
        <v>12</v>
      </c>
      <c r="AA27" s="192" t="s">
        <v>382</v>
      </c>
      <c r="AB27" s="195">
        <v>754</v>
      </c>
      <c r="AC27" s="195">
        <v>2271</v>
      </c>
      <c r="AD27" s="107">
        <f t="shared" si="0"/>
        <v>70.400000000000006</v>
      </c>
      <c r="AE27" s="107">
        <f t="shared" si="1"/>
        <v>1028.7</v>
      </c>
      <c r="AF27" s="121">
        <f t="shared" si="2"/>
        <v>25.145</v>
      </c>
      <c r="AG27" s="122">
        <f t="shared" si="3"/>
        <v>25</v>
      </c>
      <c r="AH27" s="121">
        <f t="shared" si="4"/>
        <v>25.087</v>
      </c>
      <c r="AI27" s="25"/>
      <c r="AJ27" s="25" t="s">
        <v>65</v>
      </c>
      <c r="AK27" s="25">
        <v>50</v>
      </c>
      <c r="AL27" s="25">
        <v>15</v>
      </c>
      <c r="AN27" s="24" t="s">
        <v>510</v>
      </c>
    </row>
    <row r="28" spans="1:40" s="24" customFormat="1" ht="18" customHeight="1">
      <c r="A28" s="196" t="s">
        <v>69</v>
      </c>
      <c r="B28" s="190">
        <v>42803</v>
      </c>
      <c r="C28" s="191" t="s">
        <v>891</v>
      </c>
      <c r="D28" s="191"/>
      <c r="E28" s="191"/>
      <c r="F28" s="191"/>
      <c r="G28" s="192" t="s">
        <v>381</v>
      </c>
      <c r="H28" s="192" t="s">
        <v>886</v>
      </c>
      <c r="I28" s="193">
        <v>2500</v>
      </c>
      <c r="J28" s="190">
        <v>42822</v>
      </c>
      <c r="K28" s="192" t="s">
        <v>60</v>
      </c>
      <c r="L28" s="192"/>
      <c r="M28" s="192" t="s">
        <v>103</v>
      </c>
      <c r="N28" s="192" t="s">
        <v>887</v>
      </c>
      <c r="O28" s="192"/>
      <c r="P28" s="25"/>
      <c r="Q28" s="194"/>
      <c r="R28" s="194"/>
      <c r="S28" s="190">
        <v>42819</v>
      </c>
      <c r="T28" s="193">
        <v>2765</v>
      </c>
      <c r="U28" s="193"/>
      <c r="V28" s="193"/>
      <c r="W28" s="193"/>
      <c r="X28" s="193"/>
      <c r="Y28" s="193"/>
      <c r="Z28" s="191" t="s">
        <v>12</v>
      </c>
      <c r="AA28" s="192" t="s">
        <v>382</v>
      </c>
      <c r="AB28" s="195">
        <v>754</v>
      </c>
      <c r="AC28" s="195">
        <v>2271</v>
      </c>
      <c r="AD28" s="107">
        <f t="shared" si="0"/>
        <v>70.3</v>
      </c>
      <c r="AE28" s="107">
        <f t="shared" si="1"/>
        <v>1099</v>
      </c>
      <c r="AF28" s="121">
        <f t="shared" si="2"/>
        <v>26.316666666666666</v>
      </c>
      <c r="AG28" s="122">
        <f t="shared" si="3"/>
        <v>26</v>
      </c>
      <c r="AH28" s="121">
        <f t="shared" si="4"/>
        <v>26.19</v>
      </c>
      <c r="AI28" s="25"/>
      <c r="AJ28" s="25" t="s">
        <v>65</v>
      </c>
      <c r="AK28" s="25">
        <v>50</v>
      </c>
      <c r="AL28" s="25">
        <v>15</v>
      </c>
      <c r="AN28" s="24" t="s">
        <v>510</v>
      </c>
    </row>
    <row r="29" spans="1:40" s="24" customFormat="1" ht="18" customHeight="1">
      <c r="A29" s="196" t="s">
        <v>69</v>
      </c>
      <c r="B29" s="190">
        <v>42803</v>
      </c>
      <c r="C29" s="191" t="s">
        <v>885</v>
      </c>
      <c r="D29" s="191"/>
      <c r="E29" s="191"/>
      <c r="F29" s="191"/>
      <c r="G29" s="192" t="s">
        <v>381</v>
      </c>
      <c r="H29" s="192" t="s">
        <v>886</v>
      </c>
      <c r="I29" s="193">
        <v>1500</v>
      </c>
      <c r="J29" s="190">
        <v>42822</v>
      </c>
      <c r="K29" s="192" t="s">
        <v>60</v>
      </c>
      <c r="L29" s="192"/>
      <c r="M29" s="192" t="s">
        <v>103</v>
      </c>
      <c r="N29" s="192" t="s">
        <v>887</v>
      </c>
      <c r="O29" s="192"/>
      <c r="P29" s="25"/>
      <c r="Q29" s="194"/>
      <c r="R29" s="194"/>
      <c r="S29" s="190">
        <v>42819</v>
      </c>
      <c r="T29" s="193">
        <v>1670</v>
      </c>
      <c r="U29" s="193"/>
      <c r="V29" s="193"/>
      <c r="W29" s="193"/>
      <c r="X29" s="193"/>
      <c r="Y29" s="193"/>
      <c r="Z29" s="191" t="s">
        <v>12</v>
      </c>
      <c r="AA29" s="192" t="s">
        <v>382</v>
      </c>
      <c r="AB29" s="195">
        <v>754</v>
      </c>
      <c r="AC29" s="195">
        <v>2271</v>
      </c>
      <c r="AD29" s="107">
        <f t="shared" si="0"/>
        <v>48.4</v>
      </c>
      <c r="AE29" s="107">
        <f t="shared" si="1"/>
        <v>1147.4000000000001</v>
      </c>
      <c r="AF29" s="121">
        <f t="shared" si="2"/>
        <v>27.123333333333335</v>
      </c>
      <c r="AG29" s="122">
        <f t="shared" si="3"/>
        <v>27</v>
      </c>
      <c r="AH29" s="121">
        <f t="shared" si="4"/>
        <v>27.074000000000002</v>
      </c>
      <c r="AI29" s="25"/>
      <c r="AJ29" s="25" t="s">
        <v>65</v>
      </c>
      <c r="AK29" s="25">
        <v>50</v>
      </c>
      <c r="AL29" s="25">
        <v>15</v>
      </c>
      <c r="AN29" s="24" t="s">
        <v>510</v>
      </c>
    </row>
    <row r="30" spans="1:40" s="24" customFormat="1" ht="18" customHeight="1">
      <c r="A30" s="183" t="s">
        <v>70</v>
      </c>
      <c r="B30" s="184">
        <v>42821</v>
      </c>
      <c r="C30" s="185" t="s">
        <v>1060</v>
      </c>
      <c r="D30" s="185"/>
      <c r="E30" s="185"/>
      <c r="F30" s="185"/>
      <c r="G30" s="186" t="s">
        <v>77</v>
      </c>
      <c r="H30" s="186" t="s">
        <v>1061</v>
      </c>
      <c r="I30" s="187">
        <v>1800</v>
      </c>
      <c r="J30" s="184">
        <v>42826</v>
      </c>
      <c r="K30" s="186" t="s">
        <v>712</v>
      </c>
      <c r="L30" s="186" t="s">
        <v>1062</v>
      </c>
      <c r="M30" s="186" t="s">
        <v>88</v>
      </c>
      <c r="N30" s="186" t="s">
        <v>1064</v>
      </c>
      <c r="O30" s="186"/>
      <c r="P30" s="25"/>
      <c r="Q30" s="188"/>
      <c r="R30" s="188"/>
      <c r="S30" s="184">
        <v>42822</v>
      </c>
      <c r="T30" s="187">
        <v>1830</v>
      </c>
      <c r="U30" s="187"/>
      <c r="V30" s="187"/>
      <c r="W30" s="187"/>
      <c r="X30" s="187"/>
      <c r="Y30" s="187"/>
      <c r="Z30" s="185" t="s">
        <v>11</v>
      </c>
      <c r="AA30" s="186" t="s">
        <v>1065</v>
      </c>
      <c r="AB30" s="189">
        <v>459</v>
      </c>
      <c r="AC30" s="189">
        <v>1097</v>
      </c>
      <c r="AD30" s="107">
        <f t="shared" si="0"/>
        <v>51.6</v>
      </c>
      <c r="AE30" s="107">
        <f t="shared" si="1"/>
        <v>1199</v>
      </c>
      <c r="AF30" s="121">
        <f t="shared" si="2"/>
        <v>27.983333333333334</v>
      </c>
      <c r="AG30" s="122">
        <f t="shared" si="3"/>
        <v>27</v>
      </c>
      <c r="AH30" s="121">
        <f t="shared" si="4"/>
        <v>27.59</v>
      </c>
      <c r="AI30" s="25"/>
      <c r="AJ30" s="25" t="s">
        <v>2</v>
      </c>
      <c r="AK30" s="25">
        <v>50</v>
      </c>
      <c r="AL30" s="25">
        <v>15</v>
      </c>
    </row>
    <row r="31" spans="1:40" s="24" customFormat="1" ht="18" customHeight="1">
      <c r="A31" s="183" t="s">
        <v>70</v>
      </c>
      <c r="B31" s="184">
        <v>42821</v>
      </c>
      <c r="C31" s="185" t="s">
        <v>1060</v>
      </c>
      <c r="D31" s="185"/>
      <c r="E31" s="185"/>
      <c r="F31" s="185"/>
      <c r="G31" s="186" t="s">
        <v>77</v>
      </c>
      <c r="H31" s="186" t="s">
        <v>1061</v>
      </c>
      <c r="I31" s="187">
        <v>1800</v>
      </c>
      <c r="J31" s="184">
        <v>42826</v>
      </c>
      <c r="K31" s="186" t="s">
        <v>1063</v>
      </c>
      <c r="L31" s="186"/>
      <c r="M31" s="186" t="s">
        <v>103</v>
      </c>
      <c r="N31" s="186" t="s">
        <v>1064</v>
      </c>
      <c r="O31" s="186"/>
      <c r="P31" s="25"/>
      <c r="Q31" s="188"/>
      <c r="R31" s="188"/>
      <c r="S31" s="184">
        <v>42822</v>
      </c>
      <c r="T31" s="187">
        <v>1830</v>
      </c>
      <c r="U31" s="187"/>
      <c r="V31" s="187"/>
      <c r="W31" s="187"/>
      <c r="X31" s="187"/>
      <c r="Y31" s="187"/>
      <c r="Z31" s="185" t="s">
        <v>11</v>
      </c>
      <c r="AA31" s="186" t="s">
        <v>1065</v>
      </c>
      <c r="AB31" s="189">
        <v>459</v>
      </c>
      <c r="AC31" s="189">
        <v>1097</v>
      </c>
      <c r="AD31" s="107">
        <f t="shared" si="0"/>
        <v>51.6</v>
      </c>
      <c r="AE31" s="107">
        <f t="shared" si="1"/>
        <v>1250.5999999999999</v>
      </c>
      <c r="AF31" s="121">
        <f t="shared" si="2"/>
        <v>28.84333333333333</v>
      </c>
      <c r="AG31" s="122">
        <f t="shared" si="3"/>
        <v>28</v>
      </c>
      <c r="AH31" s="121">
        <f t="shared" si="4"/>
        <v>28.505999999999997</v>
      </c>
      <c r="AI31" s="25"/>
      <c r="AJ31" s="25" t="s">
        <v>2</v>
      </c>
      <c r="AK31" s="25">
        <v>50</v>
      </c>
      <c r="AL31" s="25">
        <v>15</v>
      </c>
    </row>
    <row r="32" spans="1:40" s="24" customFormat="1" ht="18" customHeight="1">
      <c r="A32" s="183" t="s">
        <v>70</v>
      </c>
      <c r="B32" s="184">
        <v>42821</v>
      </c>
      <c r="C32" s="185" t="s">
        <v>1066</v>
      </c>
      <c r="D32" s="185"/>
      <c r="E32" s="185"/>
      <c r="F32" s="185"/>
      <c r="G32" s="186" t="s">
        <v>77</v>
      </c>
      <c r="H32" s="186" t="s">
        <v>1067</v>
      </c>
      <c r="I32" s="187">
        <v>1785</v>
      </c>
      <c r="J32" s="184">
        <v>42826</v>
      </c>
      <c r="K32" s="186" t="s">
        <v>1068</v>
      </c>
      <c r="L32" s="186" t="s">
        <v>1062</v>
      </c>
      <c r="M32" s="186" t="s">
        <v>88</v>
      </c>
      <c r="N32" s="186" t="s">
        <v>1070</v>
      </c>
      <c r="O32" s="186"/>
      <c r="P32" s="25"/>
      <c r="Q32" s="188"/>
      <c r="R32" s="188"/>
      <c r="S32" s="184">
        <v>42822</v>
      </c>
      <c r="T32" s="187">
        <v>1815</v>
      </c>
      <c r="U32" s="187"/>
      <c r="V32" s="187"/>
      <c r="W32" s="187"/>
      <c r="X32" s="187"/>
      <c r="Y32" s="187"/>
      <c r="Z32" s="185" t="s">
        <v>11</v>
      </c>
      <c r="AA32" s="186" t="s">
        <v>1065</v>
      </c>
      <c r="AB32" s="189">
        <v>459</v>
      </c>
      <c r="AC32" s="189">
        <v>1097</v>
      </c>
      <c r="AD32" s="107">
        <f t="shared" si="0"/>
        <v>51.3</v>
      </c>
      <c r="AE32" s="107">
        <f t="shared" si="1"/>
        <v>1301.8999999999999</v>
      </c>
      <c r="AF32" s="121">
        <f t="shared" si="2"/>
        <v>29.698333333333331</v>
      </c>
      <c r="AG32" s="122">
        <f t="shared" si="3"/>
        <v>29</v>
      </c>
      <c r="AH32" s="121">
        <f t="shared" si="4"/>
        <v>29.418999999999997</v>
      </c>
      <c r="AI32" s="25"/>
      <c r="AJ32" s="25" t="s">
        <v>2</v>
      </c>
      <c r="AK32" s="25">
        <v>50</v>
      </c>
      <c r="AL32" s="25">
        <v>15</v>
      </c>
    </row>
    <row r="33" spans="1:186" s="24" customFormat="1" ht="18" customHeight="1">
      <c r="A33" s="183" t="s">
        <v>70</v>
      </c>
      <c r="B33" s="184">
        <v>42821</v>
      </c>
      <c r="C33" s="185" t="s">
        <v>1066</v>
      </c>
      <c r="D33" s="185"/>
      <c r="E33" s="185"/>
      <c r="F33" s="185"/>
      <c r="G33" s="186" t="s">
        <v>77</v>
      </c>
      <c r="H33" s="186" t="s">
        <v>1067</v>
      </c>
      <c r="I33" s="187">
        <v>1785</v>
      </c>
      <c r="J33" s="184">
        <v>42826</v>
      </c>
      <c r="K33" s="186" t="s">
        <v>1069</v>
      </c>
      <c r="L33" s="186"/>
      <c r="M33" s="186" t="s">
        <v>103</v>
      </c>
      <c r="N33" s="186" t="s">
        <v>1070</v>
      </c>
      <c r="O33" s="186"/>
      <c r="P33" s="25"/>
      <c r="Q33" s="188"/>
      <c r="R33" s="188"/>
      <c r="S33" s="184">
        <v>42822</v>
      </c>
      <c r="T33" s="187">
        <v>1815</v>
      </c>
      <c r="U33" s="187"/>
      <c r="V33" s="187"/>
      <c r="W33" s="187"/>
      <c r="X33" s="187"/>
      <c r="Y33" s="187"/>
      <c r="Z33" s="185" t="s">
        <v>11</v>
      </c>
      <c r="AA33" s="186" t="s">
        <v>1065</v>
      </c>
      <c r="AB33" s="189">
        <v>459</v>
      </c>
      <c r="AC33" s="189">
        <v>1097</v>
      </c>
      <c r="AD33" s="107">
        <f t="shared" si="0"/>
        <v>51.3</v>
      </c>
      <c r="AE33" s="107">
        <f t="shared" si="1"/>
        <v>1353.1999999999998</v>
      </c>
      <c r="AF33" s="121">
        <f t="shared" si="2"/>
        <v>30.553333333333331</v>
      </c>
      <c r="AG33" s="122">
        <f t="shared" si="3"/>
        <v>30</v>
      </c>
      <c r="AH33" s="121">
        <f t="shared" si="4"/>
        <v>30.331999999999997</v>
      </c>
      <c r="AI33" s="25"/>
      <c r="AJ33" s="25" t="s">
        <v>2</v>
      </c>
      <c r="AK33" s="25">
        <v>50</v>
      </c>
      <c r="AL33" s="25">
        <v>15</v>
      </c>
    </row>
    <row r="34" spans="1:186" s="24" customFormat="1" ht="18" customHeight="1">
      <c r="A34" s="196">
        <v>260</v>
      </c>
      <c r="B34" s="190">
        <v>42805</v>
      </c>
      <c r="C34" s="191" t="s">
        <v>515</v>
      </c>
      <c r="D34" s="191"/>
      <c r="E34" s="191"/>
      <c r="F34" s="191"/>
      <c r="G34" s="192" t="s">
        <v>77</v>
      </c>
      <c r="H34" s="192" t="s">
        <v>95</v>
      </c>
      <c r="I34" s="193">
        <v>500</v>
      </c>
      <c r="J34" s="190">
        <v>42826</v>
      </c>
      <c r="K34" s="192" t="s">
        <v>86</v>
      </c>
      <c r="L34" s="192" t="s">
        <v>96</v>
      </c>
      <c r="M34" s="192" t="s">
        <v>64</v>
      </c>
      <c r="N34" s="192" t="s">
        <v>97</v>
      </c>
      <c r="O34" s="192"/>
      <c r="P34" s="25"/>
      <c r="Q34" s="194"/>
      <c r="R34" s="194"/>
      <c r="S34" s="190">
        <v>42823</v>
      </c>
      <c r="T34" s="193">
        <v>510</v>
      </c>
      <c r="U34" s="193"/>
      <c r="V34" s="193"/>
      <c r="W34" s="193"/>
      <c r="X34" s="193"/>
      <c r="Y34" s="193"/>
      <c r="Z34" s="191" t="s">
        <v>12</v>
      </c>
      <c r="AA34" s="192" t="s">
        <v>98</v>
      </c>
      <c r="AB34" s="195">
        <v>595</v>
      </c>
      <c r="AC34" s="195">
        <v>1363</v>
      </c>
      <c r="AD34" s="107">
        <f t="shared" si="0"/>
        <v>25.2</v>
      </c>
      <c r="AE34" s="107">
        <f t="shared" si="1"/>
        <v>1378.3999999999999</v>
      </c>
      <c r="AF34" s="121">
        <f t="shared" si="2"/>
        <v>30.973333333333333</v>
      </c>
      <c r="AG34" s="122">
        <f t="shared" si="3"/>
        <v>30</v>
      </c>
      <c r="AH34" s="121">
        <f t="shared" si="4"/>
        <v>30.584</v>
      </c>
      <c r="AI34" s="25"/>
      <c r="AJ34" s="159" t="s">
        <v>2</v>
      </c>
      <c r="AK34" s="159">
        <v>50</v>
      </c>
      <c r="AL34" s="159">
        <v>15</v>
      </c>
    </row>
    <row r="35" spans="1:186" s="24" customFormat="1" ht="18" customHeight="1">
      <c r="A35" s="160"/>
      <c r="B35" s="27"/>
      <c r="C35" s="28"/>
      <c r="D35" s="28"/>
      <c r="E35" s="28"/>
      <c r="F35" s="28"/>
      <c r="G35" s="29"/>
      <c r="H35" s="29"/>
      <c r="I35" s="32"/>
      <c r="J35" s="27"/>
      <c r="K35" s="29"/>
      <c r="L35" s="29"/>
      <c r="M35" s="29"/>
      <c r="N35" s="29"/>
      <c r="O35" s="29"/>
      <c r="P35" s="25"/>
      <c r="Q35" s="30"/>
      <c r="R35" s="30"/>
      <c r="S35" s="27"/>
      <c r="T35" s="32"/>
      <c r="U35" s="32"/>
      <c r="V35" s="32"/>
      <c r="W35" s="32"/>
      <c r="X35" s="32"/>
      <c r="Y35" s="32"/>
      <c r="Z35" s="28"/>
      <c r="AA35" s="29"/>
      <c r="AB35" s="33"/>
      <c r="AC35" s="33"/>
      <c r="AD35" s="107"/>
      <c r="AE35" s="107"/>
      <c r="AF35" s="121"/>
      <c r="AG35" s="122"/>
      <c r="AH35" s="121"/>
      <c r="AI35" s="25"/>
      <c r="AJ35" s="13"/>
      <c r="AK35" s="25"/>
      <c r="AL35" s="25"/>
    </row>
    <row r="36" spans="1:186" s="9" customFormat="1" ht="12.75" customHeight="1">
      <c r="A36" s="3"/>
      <c r="B36" s="4"/>
      <c r="C36" s="14"/>
      <c r="D36" s="5"/>
      <c r="E36" s="3"/>
      <c r="F36" s="3"/>
      <c r="G36" s="1"/>
      <c r="H36" s="1"/>
      <c r="I36" s="3">
        <f>SUM(I8:I35)</f>
        <v>42870</v>
      </c>
      <c r="J36" s="4"/>
      <c r="K36" s="1"/>
      <c r="L36" s="1"/>
      <c r="M36" s="1"/>
      <c r="N36" s="14"/>
      <c r="O36" s="1"/>
      <c r="P36" s="1"/>
      <c r="Q36" s="1"/>
      <c r="R36" s="1"/>
      <c r="S36" s="4"/>
      <c r="T36" s="3">
        <f>SUM(T8:T35)</f>
        <v>41920</v>
      </c>
      <c r="U36" s="3"/>
      <c r="V36" s="3"/>
      <c r="W36" s="3"/>
      <c r="X36" s="3"/>
      <c r="Y36" s="12"/>
      <c r="Z36" s="3"/>
      <c r="AA36" s="6"/>
      <c r="AB36" s="14"/>
      <c r="AC36" s="7"/>
      <c r="AD36" s="11">
        <f>SUM(AD7:AD35)</f>
        <v>1378.3999999999999</v>
      </c>
      <c r="AE36" s="11"/>
      <c r="AF36" s="126"/>
      <c r="AG36" s="127"/>
      <c r="AH36" s="11">
        <f>AD36/60</f>
        <v>22.973333333333333</v>
      </c>
      <c r="AI36" s="8"/>
      <c r="AJ36" s="23"/>
      <c r="AK36" s="2"/>
      <c r="AL36" s="2"/>
      <c r="GD36" s="10"/>
    </row>
    <row r="37" spans="1:186" ht="12.75" customHeight="1" thickBot="1">
      <c r="A37" s="128" t="s">
        <v>3</v>
      </c>
      <c r="B37" s="129"/>
      <c r="C37" s="129"/>
      <c r="D37" s="130"/>
      <c r="E37" s="130"/>
      <c r="F37" s="131"/>
      <c r="G37" s="129"/>
      <c r="H37" s="132"/>
      <c r="I37" s="132"/>
      <c r="J37" s="133"/>
      <c r="K37" s="133" t="s">
        <v>4</v>
      </c>
      <c r="L37" s="134"/>
      <c r="M37" s="135"/>
      <c r="N37" s="135"/>
      <c r="O37" s="135"/>
      <c r="P37" s="135"/>
      <c r="Q37" s="135"/>
      <c r="R37" s="135"/>
      <c r="S37" s="136"/>
      <c r="T37" s="137"/>
      <c r="U37" s="20"/>
      <c r="V37" s="20"/>
      <c r="W37" s="138"/>
      <c r="X37" s="139"/>
      <c r="Y37" s="140"/>
      <c r="Z37" s="141"/>
      <c r="AA37" s="135"/>
      <c r="AB37" s="135"/>
      <c r="AC37" s="135"/>
      <c r="AD37" s="142"/>
      <c r="AE37" s="143"/>
      <c r="AF37" s="143"/>
      <c r="AG37" s="144"/>
      <c r="AH37" s="145"/>
      <c r="AI37" s="146"/>
      <c r="AJ37" s="147"/>
      <c r="AK37" s="148"/>
      <c r="AL37" s="35"/>
      <c r="AM37" s="22"/>
      <c r="AN37" s="22"/>
      <c r="AO37" s="22"/>
      <c r="AP37" s="22"/>
      <c r="AQ37" s="22"/>
      <c r="AR37" s="22"/>
      <c r="AS37" s="22"/>
      <c r="AT37" s="22"/>
      <c r="AU37" s="22"/>
    </row>
    <row r="38" spans="1:186" s="149" customFormat="1" ht="18" customHeight="1" thickBot="1">
      <c r="A38" s="887" t="s">
        <v>5</v>
      </c>
      <c r="B38" s="888"/>
      <c r="C38" s="888"/>
      <c r="D38" s="888"/>
      <c r="E38" s="888"/>
      <c r="F38" s="888"/>
      <c r="G38" s="888"/>
      <c r="H38" s="888"/>
      <c r="I38" s="888"/>
      <c r="J38" s="888"/>
      <c r="K38" s="888"/>
      <c r="L38" s="888"/>
      <c r="M38" s="888"/>
      <c r="N38" s="888"/>
      <c r="O38" s="888"/>
      <c r="P38" s="888"/>
      <c r="Q38" s="888"/>
      <c r="R38" s="888"/>
      <c r="S38" s="888"/>
      <c r="T38" s="888"/>
      <c r="U38" s="888"/>
      <c r="V38" s="888"/>
      <c r="W38" s="888"/>
      <c r="X38" s="888"/>
      <c r="Y38" s="888"/>
      <c r="Z38" s="888"/>
      <c r="AA38" s="888"/>
      <c r="AB38" s="888"/>
      <c r="AC38" s="888"/>
      <c r="AD38" s="888"/>
      <c r="AE38" s="888"/>
      <c r="AF38" s="888"/>
      <c r="AG38" s="888"/>
      <c r="AH38" s="888"/>
      <c r="AI38" s="888"/>
      <c r="AJ38" s="888"/>
      <c r="AK38" s="888"/>
      <c r="AL38" s="889"/>
    </row>
    <row r="39" spans="1:186" ht="14.25" customHeight="1">
      <c r="A39" s="210"/>
      <c r="H39" s="151"/>
      <c r="I39" s="151"/>
      <c r="J39" s="151"/>
      <c r="K39" s="152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153"/>
      <c r="Z39" s="151"/>
      <c r="AA39" s="154"/>
      <c r="AB39" s="154"/>
      <c r="AC39" s="154"/>
      <c r="AD39" s="155"/>
      <c r="AE39" s="151"/>
      <c r="AF39" s="151"/>
      <c r="AG39" s="151"/>
      <c r="AH39" s="151"/>
      <c r="AI39" s="151"/>
      <c r="AJ39" s="151"/>
    </row>
    <row r="40" spans="1:186" ht="14.25" customHeight="1">
      <c r="T40" s="22"/>
      <c r="U40" s="22"/>
      <c r="V40" s="22"/>
      <c r="W40" s="156"/>
      <c r="X40" s="156"/>
      <c r="Y40" s="157"/>
      <c r="AB40" s="158" t="s">
        <v>160</v>
      </c>
    </row>
    <row r="41" spans="1:186" ht="19.5" customHeight="1">
      <c r="H41" s="58" t="s">
        <v>455</v>
      </c>
      <c r="S41" s="58" t="s">
        <v>457</v>
      </c>
      <c r="Y41" s="15"/>
      <c r="AO41" s="22"/>
      <c r="AP41" s="22"/>
    </row>
    <row r="42" spans="1:186" s="179" customFormat="1" ht="16.5" customHeight="1">
      <c r="H42" s="886"/>
      <c r="I42" s="886"/>
      <c r="S42" s="886" t="s">
        <v>61</v>
      </c>
      <c r="T42" s="886"/>
      <c r="U42" s="886"/>
      <c r="V42" s="886"/>
      <c r="W42" s="886"/>
      <c r="X42" s="886"/>
      <c r="Y42" s="886"/>
      <c r="Z42" s="886"/>
      <c r="AA42" s="180"/>
      <c r="AB42" s="180"/>
      <c r="AC42" s="180"/>
      <c r="AN42" s="181"/>
      <c r="AO42" s="181"/>
    </row>
    <row r="43" spans="1:186" ht="19.5" customHeight="1">
      <c r="A43" s="58"/>
      <c r="B43" s="58"/>
      <c r="H43" s="58" t="s">
        <v>456</v>
      </c>
      <c r="N43" s="58"/>
      <c r="S43" s="210" t="s">
        <v>1145</v>
      </c>
      <c r="T43" s="58"/>
      <c r="U43" s="58"/>
      <c r="Y43" s="15"/>
      <c r="AO43" s="22"/>
      <c r="AP43" s="22"/>
    </row>
  </sheetData>
  <mergeCells count="10">
    <mergeCell ref="A38:AL38"/>
    <mergeCell ref="H42:I42"/>
    <mergeCell ref="S42:Z42"/>
    <mergeCell ref="A2:AC2"/>
    <mergeCell ref="D4:E5"/>
    <mergeCell ref="G4:G5"/>
    <mergeCell ref="H4:H5"/>
    <mergeCell ref="K4:M4"/>
    <mergeCell ref="P4:R4"/>
    <mergeCell ref="AB4:AC4"/>
  </mergeCells>
  <conditionalFormatting sqref="C36:C40 C44:C65536">
    <cfRule type="duplicateValues" dxfId="1725" priority="373" stopIfTrue="1"/>
  </conditionalFormatting>
  <conditionalFormatting sqref="C36:C40 C1:C7 C44:C65536">
    <cfRule type="duplicateValues" dxfId="1724" priority="374" stopIfTrue="1"/>
  </conditionalFormatting>
  <conditionalFormatting sqref="C36:C40 C1:C7 C44:C65536">
    <cfRule type="duplicateValues" dxfId="1723" priority="375" stopIfTrue="1"/>
    <cfRule type="duplicateValues" dxfId="1722" priority="376" stopIfTrue="1"/>
  </conditionalFormatting>
  <conditionalFormatting sqref="AT35:AU35">
    <cfRule type="duplicateValues" dxfId="1721" priority="352" stopIfTrue="1"/>
  </conditionalFormatting>
  <conditionalFormatting sqref="AT35:AU35">
    <cfRule type="duplicateValues" dxfId="1720" priority="353" stopIfTrue="1"/>
    <cfRule type="duplicateValues" dxfId="1719" priority="354" stopIfTrue="1"/>
  </conditionalFormatting>
  <conditionalFormatting sqref="BA35:BB35 C35:AC35 BJ35 AR35:AS35 AI35:AL35">
    <cfRule type="duplicateValues" dxfId="1718" priority="346" stopIfTrue="1"/>
  </conditionalFormatting>
  <conditionalFormatting sqref="BA35:BB35 C35:AC35 BJ35 AR35:AS35 AI35:AL35">
    <cfRule type="duplicateValues" dxfId="1717" priority="347" stopIfTrue="1"/>
    <cfRule type="duplicateValues" dxfId="1716" priority="348" stopIfTrue="1"/>
  </conditionalFormatting>
  <conditionalFormatting sqref="BK35">
    <cfRule type="duplicateValues" dxfId="1715" priority="349" stopIfTrue="1"/>
  </conditionalFormatting>
  <conditionalFormatting sqref="BK35">
    <cfRule type="duplicateValues" dxfId="1714" priority="350" stopIfTrue="1"/>
    <cfRule type="duplicateValues" dxfId="1713" priority="351" stopIfTrue="1"/>
  </conditionalFormatting>
  <conditionalFormatting sqref="C41:C43">
    <cfRule type="duplicateValues" dxfId="1712" priority="295" stopIfTrue="1"/>
    <cfRule type="duplicateValues" dxfId="1711" priority="296" stopIfTrue="1"/>
  </conditionalFormatting>
  <conditionalFormatting sqref="C41:C43">
    <cfRule type="duplicateValues" dxfId="1710" priority="297" stopIfTrue="1"/>
  </conditionalFormatting>
  <conditionalFormatting sqref="C41:C43">
    <cfRule type="duplicateValues" dxfId="1709" priority="298" stopIfTrue="1"/>
  </conditionalFormatting>
  <conditionalFormatting sqref="C41:C43">
    <cfRule type="duplicateValues" dxfId="1708" priority="299" stopIfTrue="1"/>
    <cfRule type="duplicateValues" dxfId="1707" priority="300" stopIfTrue="1"/>
  </conditionalFormatting>
  <conditionalFormatting sqref="C11">
    <cfRule type="duplicateValues" dxfId="1706" priority="280" stopIfTrue="1"/>
  </conditionalFormatting>
  <conditionalFormatting sqref="C11">
    <cfRule type="duplicateValues" dxfId="1705" priority="281" stopIfTrue="1"/>
    <cfRule type="duplicateValues" dxfId="1704" priority="282" stopIfTrue="1"/>
  </conditionalFormatting>
  <conditionalFormatting sqref="AJ11">
    <cfRule type="duplicateValues" dxfId="1703" priority="277" stopIfTrue="1"/>
  </conditionalFormatting>
  <conditionalFormatting sqref="AJ11">
    <cfRule type="duplicateValues" dxfId="1702" priority="278" stopIfTrue="1"/>
    <cfRule type="duplicateValues" dxfId="1701" priority="279" stopIfTrue="1"/>
  </conditionalFormatting>
  <conditionalFormatting sqref="BJ22:BK22 BS22 AR22:AU22 BA22:BD22 C22:AC22 AI22:AL22">
    <cfRule type="duplicateValues" dxfId="1700" priority="271" stopIfTrue="1"/>
  </conditionalFormatting>
  <conditionalFormatting sqref="BJ22:BK22 BS22 AR22:AU22 BA22:BD22 C22:AC22 AI22:AL22">
    <cfRule type="duplicateValues" dxfId="1699" priority="272" stopIfTrue="1"/>
    <cfRule type="duplicateValues" dxfId="1698" priority="273" stopIfTrue="1"/>
  </conditionalFormatting>
  <conditionalFormatting sqref="BT22">
    <cfRule type="duplicateValues" dxfId="1697" priority="274" stopIfTrue="1"/>
  </conditionalFormatting>
  <conditionalFormatting sqref="BT22">
    <cfRule type="duplicateValues" dxfId="1696" priority="275" stopIfTrue="1"/>
    <cfRule type="duplicateValues" dxfId="1695" priority="276" stopIfTrue="1"/>
  </conditionalFormatting>
  <conditionalFormatting sqref="C21:AC21 AR21:AU21 BJ21 BA21:BB21 AI21:AL21">
    <cfRule type="duplicateValues" dxfId="1694" priority="259" stopIfTrue="1"/>
  </conditionalFormatting>
  <conditionalFormatting sqref="C21:AC21 AR21:AU21 BJ21 BA21:BB21 AI21:AL21">
    <cfRule type="duplicateValues" dxfId="1693" priority="260" stopIfTrue="1"/>
    <cfRule type="duplicateValues" dxfId="1692" priority="261" stopIfTrue="1"/>
  </conditionalFormatting>
  <conditionalFormatting sqref="BK21">
    <cfRule type="duplicateValues" dxfId="1691" priority="262" stopIfTrue="1"/>
  </conditionalFormatting>
  <conditionalFormatting sqref="BK21">
    <cfRule type="duplicateValues" dxfId="1690" priority="263" stopIfTrue="1"/>
    <cfRule type="duplicateValues" dxfId="1689" priority="264" stopIfTrue="1"/>
  </conditionalFormatting>
  <conditionalFormatting sqref="BJ17:BK17 BS17 AR17:AU17 BA17:BD17 C17:AC17 AI17:AL17">
    <cfRule type="duplicateValues" dxfId="1688" priority="253" stopIfTrue="1"/>
  </conditionalFormatting>
  <conditionalFormatting sqref="BJ17:BK17 BS17 AR17:AU17 BA17:BD17 C17:AC17 AI17:AL17">
    <cfRule type="duplicateValues" dxfId="1687" priority="254" stopIfTrue="1"/>
    <cfRule type="duplicateValues" dxfId="1686" priority="255" stopIfTrue="1"/>
  </conditionalFormatting>
  <conditionalFormatting sqref="BT17">
    <cfRule type="duplicateValues" dxfId="1685" priority="256" stopIfTrue="1"/>
  </conditionalFormatting>
  <conditionalFormatting sqref="BT17">
    <cfRule type="duplicateValues" dxfId="1684" priority="257" stopIfTrue="1"/>
    <cfRule type="duplicateValues" dxfId="1683" priority="258" stopIfTrue="1"/>
  </conditionalFormatting>
  <conditionalFormatting sqref="C19:L19">
    <cfRule type="duplicateValues" dxfId="1682" priority="244" stopIfTrue="1"/>
  </conditionalFormatting>
  <conditionalFormatting sqref="C19:L19">
    <cfRule type="duplicateValues" dxfId="1681" priority="245" stopIfTrue="1"/>
    <cfRule type="duplicateValues" dxfId="1680" priority="246" stopIfTrue="1"/>
  </conditionalFormatting>
  <conditionalFormatting sqref="AJ19:AL19">
    <cfRule type="duplicateValues" dxfId="1679" priority="241" stopIfTrue="1"/>
  </conditionalFormatting>
  <conditionalFormatting sqref="AJ19:AL19">
    <cfRule type="duplicateValues" dxfId="1678" priority="242" stopIfTrue="1"/>
    <cfRule type="duplicateValues" dxfId="1677" priority="243" stopIfTrue="1"/>
  </conditionalFormatting>
  <conditionalFormatting sqref="C16:AC16 BA16:BD16 AR16:AU16 BS16 BJ16:BK16 AI16:AL16">
    <cfRule type="duplicateValues" dxfId="1676" priority="235" stopIfTrue="1"/>
  </conditionalFormatting>
  <conditionalFormatting sqref="C16:AC16 BA16:BD16 AR16:AU16 BS16 BJ16:BK16 AI16:AL16">
    <cfRule type="duplicateValues" dxfId="1675" priority="236" stopIfTrue="1"/>
    <cfRule type="duplicateValues" dxfId="1674" priority="237" stopIfTrue="1"/>
  </conditionalFormatting>
  <conditionalFormatting sqref="BT16">
    <cfRule type="duplicateValues" dxfId="1673" priority="238" stopIfTrue="1"/>
  </conditionalFormatting>
  <conditionalFormatting sqref="BT16">
    <cfRule type="duplicateValues" dxfId="1672" priority="239" stopIfTrue="1"/>
    <cfRule type="duplicateValues" dxfId="1671" priority="240" stopIfTrue="1"/>
  </conditionalFormatting>
  <conditionalFormatting sqref="C25:I25 BA25:BD25 AR25:AU25 BS25 BJ25:BK25 N25:R25 L25 T25:AC25 AI25:AL25">
    <cfRule type="duplicateValues" dxfId="1670" priority="223" stopIfTrue="1"/>
  </conditionalFormatting>
  <conditionalFormatting sqref="C25:I25 BA25:BD25 AR25:AU25 BS25 BJ25:BK25 N25:R25 L25 T25:AC25 AI25:AL25">
    <cfRule type="duplicateValues" dxfId="1669" priority="224" stopIfTrue="1"/>
    <cfRule type="duplicateValues" dxfId="1668" priority="225" stopIfTrue="1"/>
  </conditionalFormatting>
  <conditionalFormatting sqref="BT25">
    <cfRule type="duplicateValues" dxfId="1667" priority="226" stopIfTrue="1"/>
  </conditionalFormatting>
  <conditionalFormatting sqref="BT25">
    <cfRule type="duplicateValues" dxfId="1666" priority="227" stopIfTrue="1"/>
    <cfRule type="duplicateValues" dxfId="1665" priority="228" stopIfTrue="1"/>
  </conditionalFormatting>
  <conditionalFormatting sqref="M25">
    <cfRule type="duplicateValues" dxfId="1664" priority="220" stopIfTrue="1"/>
  </conditionalFormatting>
  <conditionalFormatting sqref="M25">
    <cfRule type="duplicateValues" dxfId="1663" priority="221" stopIfTrue="1"/>
    <cfRule type="duplicateValues" dxfId="1662" priority="222" stopIfTrue="1"/>
  </conditionalFormatting>
  <conditionalFormatting sqref="K25">
    <cfRule type="duplicateValues" dxfId="1661" priority="217" stopIfTrue="1"/>
  </conditionalFormatting>
  <conditionalFormatting sqref="K25">
    <cfRule type="duplicateValues" dxfId="1660" priority="218" stopIfTrue="1"/>
    <cfRule type="duplicateValues" dxfId="1659" priority="219" stopIfTrue="1"/>
  </conditionalFormatting>
  <conditionalFormatting sqref="S25">
    <cfRule type="duplicateValues" dxfId="1658" priority="214" stopIfTrue="1"/>
  </conditionalFormatting>
  <conditionalFormatting sqref="S25">
    <cfRule type="duplicateValues" dxfId="1657" priority="215" stopIfTrue="1"/>
    <cfRule type="duplicateValues" dxfId="1656" priority="216" stopIfTrue="1"/>
  </conditionalFormatting>
  <conditionalFormatting sqref="J25">
    <cfRule type="duplicateValues" dxfId="1655" priority="211" stopIfTrue="1"/>
  </conditionalFormatting>
  <conditionalFormatting sqref="J25">
    <cfRule type="duplicateValues" dxfId="1654" priority="212" stopIfTrue="1"/>
    <cfRule type="duplicateValues" dxfId="1653" priority="213" stopIfTrue="1"/>
  </conditionalFormatting>
  <conditionalFormatting sqref="BJ26:BK26 BS26 AR26:AU26 BA26:BD26 C26:I26 N26:R26 L26 T26:AC26 AI26:AL26">
    <cfRule type="duplicateValues" dxfId="1652" priority="205" stopIfTrue="1"/>
  </conditionalFormatting>
  <conditionalFormatting sqref="BJ26:BK26 BS26 AR26:AU26 BA26:BD26 C26:I26 N26:R26 L26 T26:AC26 AI26:AL26">
    <cfRule type="duplicateValues" dxfId="1651" priority="206" stopIfTrue="1"/>
    <cfRule type="duplicateValues" dxfId="1650" priority="207" stopIfTrue="1"/>
  </conditionalFormatting>
  <conditionalFormatting sqref="BT26">
    <cfRule type="duplicateValues" dxfId="1649" priority="208" stopIfTrue="1"/>
  </conditionalFormatting>
  <conditionalFormatting sqref="BT26">
    <cfRule type="duplicateValues" dxfId="1648" priority="209" stopIfTrue="1"/>
    <cfRule type="duplicateValues" dxfId="1647" priority="210" stopIfTrue="1"/>
  </conditionalFormatting>
  <conditionalFormatting sqref="M26">
    <cfRule type="duplicateValues" dxfId="1646" priority="202" stopIfTrue="1"/>
  </conditionalFormatting>
  <conditionalFormatting sqref="M26">
    <cfRule type="duplicateValues" dxfId="1645" priority="203" stopIfTrue="1"/>
    <cfRule type="duplicateValues" dxfId="1644" priority="204" stopIfTrue="1"/>
  </conditionalFormatting>
  <conditionalFormatting sqref="K26">
    <cfRule type="duplicateValues" dxfId="1643" priority="199" stopIfTrue="1"/>
  </conditionalFormatting>
  <conditionalFormatting sqref="K26">
    <cfRule type="duplicateValues" dxfId="1642" priority="200" stopIfTrue="1"/>
    <cfRule type="duplicateValues" dxfId="1641" priority="201" stopIfTrue="1"/>
  </conditionalFormatting>
  <conditionalFormatting sqref="S26">
    <cfRule type="duplicateValues" dxfId="1640" priority="196" stopIfTrue="1"/>
  </conditionalFormatting>
  <conditionalFormatting sqref="S26">
    <cfRule type="duplicateValues" dxfId="1639" priority="197" stopIfTrue="1"/>
    <cfRule type="duplicateValues" dxfId="1638" priority="198" stopIfTrue="1"/>
  </conditionalFormatting>
  <conditionalFormatting sqref="J26">
    <cfRule type="duplicateValues" dxfId="1637" priority="193" stopIfTrue="1"/>
  </conditionalFormatting>
  <conditionalFormatting sqref="J26">
    <cfRule type="duplicateValues" dxfId="1636" priority="194" stopIfTrue="1"/>
    <cfRule type="duplicateValues" dxfId="1635" priority="195" stopIfTrue="1"/>
  </conditionalFormatting>
  <conditionalFormatting sqref="C27:I27 BA27:BD27 AR27:AU27 BS27 BJ27:BK27 N27:R27 L27 T27:AC27 AI27:AL27">
    <cfRule type="duplicateValues" dxfId="1634" priority="187" stopIfTrue="1"/>
  </conditionalFormatting>
  <conditionalFormatting sqref="C27:I27 BA27:BD27 AR27:AU27 BS27 BJ27:BK27 N27:R27 L27 T27:AC27 AI27:AL27">
    <cfRule type="duplicateValues" dxfId="1633" priority="188" stopIfTrue="1"/>
    <cfRule type="duplicateValues" dxfId="1632" priority="189" stopIfTrue="1"/>
  </conditionalFormatting>
  <conditionalFormatting sqref="BT27">
    <cfRule type="duplicateValues" dxfId="1631" priority="190" stopIfTrue="1"/>
  </conditionalFormatting>
  <conditionalFormatting sqref="BT27">
    <cfRule type="duplicateValues" dxfId="1630" priority="191" stopIfTrue="1"/>
    <cfRule type="duplicateValues" dxfId="1629" priority="192" stopIfTrue="1"/>
  </conditionalFormatting>
  <conditionalFormatting sqref="M27">
    <cfRule type="duplicateValues" dxfId="1628" priority="184" stopIfTrue="1"/>
  </conditionalFormatting>
  <conditionalFormatting sqref="M27">
    <cfRule type="duplicateValues" dxfId="1627" priority="185" stopIfTrue="1"/>
    <cfRule type="duplicateValues" dxfId="1626" priority="186" stopIfTrue="1"/>
  </conditionalFormatting>
  <conditionalFormatting sqref="K27">
    <cfRule type="duplicateValues" dxfId="1625" priority="181" stopIfTrue="1"/>
  </conditionalFormatting>
  <conditionalFormatting sqref="K27">
    <cfRule type="duplicateValues" dxfId="1624" priority="182" stopIfTrue="1"/>
    <cfRule type="duplicateValues" dxfId="1623" priority="183" stopIfTrue="1"/>
  </conditionalFormatting>
  <conditionalFormatting sqref="S27">
    <cfRule type="duplicateValues" dxfId="1622" priority="178" stopIfTrue="1"/>
  </conditionalFormatting>
  <conditionalFormatting sqref="S27">
    <cfRule type="duplicateValues" dxfId="1621" priority="179" stopIfTrue="1"/>
    <cfRule type="duplicateValues" dxfId="1620" priority="180" stopIfTrue="1"/>
  </conditionalFormatting>
  <conditionalFormatting sqref="J27">
    <cfRule type="duplicateValues" dxfId="1619" priority="175" stopIfTrue="1"/>
  </conditionalFormatting>
  <conditionalFormatting sqref="J27">
    <cfRule type="duplicateValues" dxfId="1618" priority="176" stopIfTrue="1"/>
    <cfRule type="duplicateValues" dxfId="1617" priority="177" stopIfTrue="1"/>
  </conditionalFormatting>
  <conditionalFormatting sqref="BJ28:BK28 BS28 AR28:AU28 BA28:BD28 C28:I28 N28:R28 L28 T28:AC28 AI28:AL28">
    <cfRule type="duplicateValues" dxfId="1616" priority="169" stopIfTrue="1"/>
  </conditionalFormatting>
  <conditionalFormatting sqref="BJ28:BK28 BS28 AR28:AU28 BA28:BD28 C28:I28 N28:R28 L28 T28:AC28 AI28:AL28">
    <cfRule type="duplicateValues" dxfId="1615" priority="170" stopIfTrue="1"/>
    <cfRule type="duplicateValues" dxfId="1614" priority="171" stopIfTrue="1"/>
  </conditionalFormatting>
  <conditionalFormatting sqref="BT28">
    <cfRule type="duplicateValues" dxfId="1613" priority="172" stopIfTrue="1"/>
  </conditionalFormatting>
  <conditionalFormatting sqref="BT28">
    <cfRule type="duplicateValues" dxfId="1612" priority="173" stopIfTrue="1"/>
    <cfRule type="duplicateValues" dxfId="1611" priority="174" stopIfTrue="1"/>
  </conditionalFormatting>
  <conditionalFormatting sqref="M28">
    <cfRule type="duplicateValues" dxfId="1610" priority="166" stopIfTrue="1"/>
  </conditionalFormatting>
  <conditionalFormatting sqref="M28">
    <cfRule type="duplicateValues" dxfId="1609" priority="167" stopIfTrue="1"/>
    <cfRule type="duplicateValues" dxfId="1608" priority="168" stopIfTrue="1"/>
  </conditionalFormatting>
  <conditionalFormatting sqref="K28">
    <cfRule type="duplicateValues" dxfId="1607" priority="163" stopIfTrue="1"/>
  </conditionalFormatting>
  <conditionalFormatting sqref="K28">
    <cfRule type="duplicateValues" dxfId="1606" priority="164" stopIfTrue="1"/>
    <cfRule type="duplicateValues" dxfId="1605" priority="165" stopIfTrue="1"/>
  </conditionalFormatting>
  <conditionalFormatting sqref="S28">
    <cfRule type="duplicateValues" dxfId="1604" priority="160" stopIfTrue="1"/>
  </conditionalFormatting>
  <conditionalFormatting sqref="S28">
    <cfRule type="duplicateValues" dxfId="1603" priority="161" stopIfTrue="1"/>
    <cfRule type="duplicateValues" dxfId="1602" priority="162" stopIfTrue="1"/>
  </conditionalFormatting>
  <conditionalFormatting sqref="J28">
    <cfRule type="duplicateValues" dxfId="1601" priority="157" stopIfTrue="1"/>
  </conditionalFormatting>
  <conditionalFormatting sqref="J28">
    <cfRule type="duplicateValues" dxfId="1600" priority="158" stopIfTrue="1"/>
    <cfRule type="duplicateValues" dxfId="1599" priority="159" stopIfTrue="1"/>
  </conditionalFormatting>
  <conditionalFormatting sqref="BJ29:BK29 BS29 AR29:AU29 BA29:BD29 C29:I29 L29:R29 T29:AC29 AI29:AL29">
    <cfRule type="duplicateValues" dxfId="1598" priority="151" stopIfTrue="1"/>
  </conditionalFormatting>
  <conditionalFormatting sqref="BJ29:BK29 BS29 AR29:AU29 BA29:BD29 C29:I29 L29:R29 T29:AC29 AI29:AL29">
    <cfRule type="duplicateValues" dxfId="1597" priority="152" stopIfTrue="1"/>
    <cfRule type="duplicateValues" dxfId="1596" priority="153" stopIfTrue="1"/>
  </conditionalFormatting>
  <conditionalFormatting sqref="BT29">
    <cfRule type="duplicateValues" dxfId="1595" priority="154" stopIfTrue="1"/>
  </conditionalFormatting>
  <conditionalFormatting sqref="BT29">
    <cfRule type="duplicateValues" dxfId="1594" priority="155" stopIfTrue="1"/>
    <cfRule type="duplicateValues" dxfId="1593" priority="156" stopIfTrue="1"/>
  </conditionalFormatting>
  <conditionalFormatting sqref="K29">
    <cfRule type="duplicateValues" dxfId="1592" priority="148" stopIfTrue="1"/>
  </conditionalFormatting>
  <conditionalFormatting sqref="K29">
    <cfRule type="duplicateValues" dxfId="1591" priority="149" stopIfTrue="1"/>
    <cfRule type="duplicateValues" dxfId="1590" priority="150" stopIfTrue="1"/>
  </conditionalFormatting>
  <conditionalFormatting sqref="S29">
    <cfRule type="duplicateValues" dxfId="1589" priority="145" stopIfTrue="1"/>
  </conditionalFormatting>
  <conditionalFormatting sqref="S29">
    <cfRule type="duplicateValues" dxfId="1588" priority="146" stopIfTrue="1"/>
    <cfRule type="duplicateValues" dxfId="1587" priority="147" stopIfTrue="1"/>
  </conditionalFormatting>
  <conditionalFormatting sqref="J29">
    <cfRule type="duplicateValues" dxfId="1586" priority="142" stopIfTrue="1"/>
  </conditionalFormatting>
  <conditionalFormatting sqref="J29">
    <cfRule type="duplicateValues" dxfId="1585" priority="143" stopIfTrue="1"/>
    <cfRule type="duplicateValues" dxfId="1584" priority="144" stopIfTrue="1"/>
  </conditionalFormatting>
  <conditionalFormatting sqref="BI23:BL24 AZ23:BC24 CA23:CA24 BR23:BS24 C23:AC24 AI23:AT24">
    <cfRule type="duplicateValues" dxfId="1583" priority="136" stopIfTrue="1"/>
  </conditionalFormatting>
  <conditionalFormatting sqref="BI23:BL24 AZ23:BC24 CA23:CA24 BR23:BS24 C23:AC24 AI23:AT24">
    <cfRule type="duplicateValues" dxfId="1582" priority="137" stopIfTrue="1"/>
    <cfRule type="duplicateValues" dxfId="1581" priority="138" stopIfTrue="1"/>
  </conditionalFormatting>
  <conditionalFormatting sqref="CB23:CB24">
    <cfRule type="duplicateValues" dxfId="1580" priority="139" stopIfTrue="1"/>
  </conditionalFormatting>
  <conditionalFormatting sqref="CB23:CB24">
    <cfRule type="duplicateValues" dxfId="1579" priority="140" stopIfTrue="1"/>
    <cfRule type="duplicateValues" dxfId="1578" priority="141" stopIfTrue="1"/>
  </conditionalFormatting>
  <conditionalFormatting sqref="CA30 BR30:BS30 AZ30:BC30 BI30:BL30 C30:AC30 BI32:BL32 AZ32:BC32 BR32:BS32 CA32 C32:I32 AI32:AT32 AI30:AT30 K32:AC32">
    <cfRule type="duplicateValues" dxfId="1577" priority="124" stopIfTrue="1"/>
  </conditionalFormatting>
  <conditionalFormatting sqref="CA30 BR30:BS30 AZ30:BC30 BI30:BL30 C30:AC30 BI32:BL32 AZ32:BC32 BR32:BS32 CA32 C32:I32 AI32:AT32 AI30:AT30 K32:AC32">
    <cfRule type="duplicateValues" dxfId="1576" priority="125" stopIfTrue="1"/>
    <cfRule type="duplicateValues" dxfId="1575" priority="126" stopIfTrue="1"/>
  </conditionalFormatting>
  <conditionalFormatting sqref="CB30 CB32">
    <cfRule type="duplicateValues" dxfId="1574" priority="127" stopIfTrue="1"/>
  </conditionalFormatting>
  <conditionalFormatting sqref="CB30 CB32">
    <cfRule type="duplicateValues" dxfId="1573" priority="128" stopIfTrue="1"/>
    <cfRule type="duplicateValues" dxfId="1572" priority="129" stopIfTrue="1"/>
  </conditionalFormatting>
  <conditionalFormatting sqref="CA31 BR31:BS31 AZ31:BC31 BI31:BL31 C31:I31 L31:AC31 M33 AI31:AT31">
    <cfRule type="duplicateValues" dxfId="1571" priority="118" stopIfTrue="1"/>
  </conditionalFormatting>
  <conditionalFormatting sqref="CA31 BR31:BS31 AZ31:BC31 BI31:BL31 C31:I31 L31:AC31 M33 AI31:AT31">
    <cfRule type="duplicateValues" dxfId="1570" priority="119" stopIfTrue="1"/>
    <cfRule type="duplicateValues" dxfId="1569" priority="120" stopIfTrue="1"/>
  </conditionalFormatting>
  <conditionalFormatting sqref="CB31">
    <cfRule type="duplicateValues" dxfId="1568" priority="121" stopIfTrue="1"/>
  </conditionalFormatting>
  <conditionalFormatting sqref="CB31">
    <cfRule type="duplicateValues" dxfId="1567" priority="122" stopIfTrue="1"/>
    <cfRule type="duplicateValues" dxfId="1566" priority="123" stopIfTrue="1"/>
  </conditionalFormatting>
  <conditionalFormatting sqref="BI33:BL33 AZ33:BC33 BR33:BS33 CA33 C33:I33 N33:AC33 AI33:AT33 K33:L33">
    <cfRule type="duplicateValues" dxfId="1565" priority="112" stopIfTrue="1"/>
  </conditionalFormatting>
  <conditionalFormatting sqref="BI33:BL33 AZ33:BC33 BR33:BS33 CA33 C33:I33 N33:AC33 AI33:AT33 K33:L33">
    <cfRule type="duplicateValues" dxfId="1564" priority="113" stopIfTrue="1"/>
    <cfRule type="duplicateValues" dxfId="1563" priority="114" stopIfTrue="1"/>
  </conditionalFormatting>
  <conditionalFormatting sqref="CB33">
    <cfRule type="duplicateValues" dxfId="1562" priority="115" stopIfTrue="1"/>
  </conditionalFormatting>
  <conditionalFormatting sqref="CB33">
    <cfRule type="duplicateValues" dxfId="1561" priority="116" stopIfTrue="1"/>
    <cfRule type="duplicateValues" dxfId="1560" priority="117" stopIfTrue="1"/>
  </conditionalFormatting>
  <conditionalFormatting sqref="K31">
    <cfRule type="duplicateValues" dxfId="1559" priority="109" stopIfTrue="1"/>
  </conditionalFormatting>
  <conditionalFormatting sqref="K31">
    <cfRule type="duplicateValues" dxfId="1558" priority="110" stopIfTrue="1"/>
    <cfRule type="duplicateValues" dxfId="1557" priority="111" stopIfTrue="1"/>
  </conditionalFormatting>
  <conditionalFormatting sqref="AK13:AL13">
    <cfRule type="duplicateValues" dxfId="1556" priority="100" stopIfTrue="1"/>
  </conditionalFormatting>
  <conditionalFormatting sqref="AK13:AL13">
    <cfRule type="duplicateValues" dxfId="1555" priority="101" stopIfTrue="1"/>
    <cfRule type="duplicateValues" dxfId="1554" priority="102" stopIfTrue="1"/>
  </conditionalFormatting>
  <conditionalFormatting sqref="C13:F13">
    <cfRule type="duplicateValues" dxfId="1553" priority="97" stopIfTrue="1"/>
  </conditionalFormatting>
  <conditionalFormatting sqref="C13:F13">
    <cfRule type="duplicateValues" dxfId="1552" priority="98" stopIfTrue="1"/>
    <cfRule type="duplicateValues" dxfId="1551" priority="99" stopIfTrue="1"/>
  </conditionalFormatting>
  <conditionalFormatting sqref="BA15:BD15 BS15 BJ15:BK15 C15:AC15 AR15:AU15 AI15:AL15">
    <cfRule type="duplicateValues" dxfId="1550" priority="91" stopIfTrue="1"/>
  </conditionalFormatting>
  <conditionalFormatting sqref="BA15:BD15 BS15 BJ15:BK15 C15:AC15 AR15:AU15 AI15:AL15">
    <cfRule type="duplicateValues" dxfId="1549" priority="92" stopIfTrue="1"/>
    <cfRule type="duplicateValues" dxfId="1548" priority="93" stopIfTrue="1"/>
  </conditionalFormatting>
  <conditionalFormatting sqref="BT15">
    <cfRule type="duplicateValues" dxfId="1547" priority="94" stopIfTrue="1"/>
  </conditionalFormatting>
  <conditionalFormatting sqref="BT15">
    <cfRule type="duplicateValues" dxfId="1546" priority="95" stopIfTrue="1"/>
    <cfRule type="duplicateValues" dxfId="1545" priority="96" stopIfTrue="1"/>
  </conditionalFormatting>
  <conditionalFormatting sqref="AK14:AL14">
    <cfRule type="duplicateValues" dxfId="1544" priority="88" stopIfTrue="1"/>
  </conditionalFormatting>
  <conditionalFormatting sqref="AK14:AL14">
    <cfRule type="duplicateValues" dxfId="1543" priority="89" stopIfTrue="1"/>
    <cfRule type="duplicateValues" dxfId="1542" priority="90" stopIfTrue="1"/>
  </conditionalFormatting>
  <conditionalFormatting sqref="C14:F14">
    <cfRule type="duplicateValues" dxfId="1541" priority="85" stopIfTrue="1"/>
  </conditionalFormatting>
  <conditionalFormatting sqref="C14:F14">
    <cfRule type="duplicateValues" dxfId="1540" priority="86" stopIfTrue="1"/>
    <cfRule type="duplicateValues" dxfId="1539" priority="87" stopIfTrue="1"/>
  </conditionalFormatting>
  <conditionalFormatting sqref="BJ18:BK18 BS18 BA18:BD18 C18:AC18 AR18:AU18 AI18:AJ18">
    <cfRule type="duplicateValues" dxfId="1538" priority="70" stopIfTrue="1"/>
  </conditionalFormatting>
  <conditionalFormatting sqref="BJ18:BK18 BS18 BA18:BD18 C18:AC18 AR18:AU18 AI18:AJ18">
    <cfRule type="duplicateValues" dxfId="1537" priority="71" stopIfTrue="1"/>
    <cfRule type="duplicateValues" dxfId="1536" priority="72" stopIfTrue="1"/>
  </conditionalFormatting>
  <conditionalFormatting sqref="BT18">
    <cfRule type="duplicateValues" dxfId="1535" priority="73" stopIfTrue="1"/>
  </conditionalFormatting>
  <conditionalFormatting sqref="BT18">
    <cfRule type="duplicateValues" dxfId="1534" priority="74" stopIfTrue="1"/>
    <cfRule type="duplicateValues" dxfId="1533" priority="75" stopIfTrue="1"/>
  </conditionalFormatting>
  <conditionalFormatting sqref="AK18:AL18">
    <cfRule type="duplicateValues" dxfId="1532" priority="67" stopIfTrue="1"/>
  </conditionalFormatting>
  <conditionalFormatting sqref="AK18:AL18">
    <cfRule type="duplicateValues" dxfId="1531" priority="68" stopIfTrue="1"/>
    <cfRule type="duplicateValues" dxfId="1530" priority="69" stopIfTrue="1"/>
  </conditionalFormatting>
  <conditionalFormatting sqref="AI20:AL20 C20:AC20 BA20:BD20 AR20:AU20 BS20 BJ20:BK20">
    <cfRule type="duplicateValues" dxfId="1529" priority="49" stopIfTrue="1"/>
  </conditionalFormatting>
  <conditionalFormatting sqref="AI20:AL20 C20:AC20 BA20:BD20 AR20:AU20 BS20 BJ20:BK20">
    <cfRule type="duplicateValues" dxfId="1528" priority="50" stopIfTrue="1"/>
    <cfRule type="duplicateValues" dxfId="1527" priority="51" stopIfTrue="1"/>
  </conditionalFormatting>
  <conditionalFormatting sqref="BT20">
    <cfRule type="duplicateValues" dxfId="1526" priority="52" stopIfTrue="1"/>
  </conditionalFormatting>
  <conditionalFormatting sqref="BT20">
    <cfRule type="duplicateValues" dxfId="1525" priority="53" stopIfTrue="1"/>
    <cfRule type="duplicateValues" dxfId="1524" priority="54" stopIfTrue="1"/>
  </conditionalFormatting>
  <conditionalFormatting sqref="C34:F34">
    <cfRule type="duplicateValues" dxfId="1523" priority="34" stopIfTrue="1"/>
  </conditionalFormatting>
  <conditionalFormatting sqref="C34:F34">
    <cfRule type="duplicateValues" dxfId="1522" priority="35" stopIfTrue="1"/>
    <cfRule type="duplicateValues" dxfId="1521" priority="36" stopIfTrue="1"/>
  </conditionalFormatting>
  <conditionalFormatting sqref="AJ34:AL34">
    <cfRule type="duplicateValues" dxfId="1520" priority="31" stopIfTrue="1"/>
  </conditionalFormatting>
  <conditionalFormatting sqref="AJ34:AL34">
    <cfRule type="duplicateValues" dxfId="1519" priority="32" stopIfTrue="1"/>
    <cfRule type="duplicateValues" dxfId="1518" priority="33" stopIfTrue="1"/>
  </conditionalFormatting>
  <conditionalFormatting sqref="J31">
    <cfRule type="duplicateValues" dxfId="1517" priority="22" stopIfTrue="1"/>
  </conditionalFormatting>
  <conditionalFormatting sqref="J31">
    <cfRule type="duplicateValues" dxfId="1516" priority="23" stopIfTrue="1"/>
    <cfRule type="duplicateValues" dxfId="1515" priority="24" stopIfTrue="1"/>
  </conditionalFormatting>
  <conditionalFormatting sqref="J32:J33">
    <cfRule type="duplicateValues" dxfId="1514" priority="19" stopIfTrue="1"/>
  </conditionalFormatting>
  <conditionalFormatting sqref="J32:J33">
    <cfRule type="duplicateValues" dxfId="1513" priority="20" stopIfTrue="1"/>
    <cfRule type="duplicateValues" dxfId="1512" priority="21" stopIfTrue="1"/>
  </conditionalFormatting>
  <conditionalFormatting sqref="BJ10:BK10 BS10 BA10:BD10 AR10:AU10 C10:AC10 AK10:AL10 AI10 AI12 AK12:AL12 C12:AC12 AR12:AU12 BA12:BD12 BS12 BJ12:BK12">
    <cfRule type="duplicateValues" dxfId="1511" priority="13" stopIfTrue="1"/>
  </conditionalFormatting>
  <conditionalFormatting sqref="BJ10:BK10 BS10 BA10:BD10 AR10:AU10 C10:AC10 AK10:AL10 AI10 AI12 AK12:AL12 C12:AC12 AR12:AU12 BA12:BD12 BS12 BJ12:BK12">
    <cfRule type="duplicateValues" dxfId="1510" priority="14" stopIfTrue="1"/>
    <cfRule type="duplicateValues" dxfId="1509" priority="15" stopIfTrue="1"/>
  </conditionalFormatting>
  <conditionalFormatting sqref="BT10 BT12">
    <cfRule type="duplicateValues" dxfId="1508" priority="16" stopIfTrue="1"/>
  </conditionalFormatting>
  <conditionalFormatting sqref="BT10 BT12">
    <cfRule type="duplicateValues" dxfId="1507" priority="17" stopIfTrue="1"/>
    <cfRule type="duplicateValues" dxfId="1506" priority="18" stopIfTrue="1"/>
  </conditionalFormatting>
  <conditionalFormatting sqref="AJ10 AJ12">
    <cfRule type="duplicateValues" dxfId="1505" priority="10" stopIfTrue="1"/>
  </conditionalFormatting>
  <conditionalFormatting sqref="AJ10 AJ12">
    <cfRule type="duplicateValues" dxfId="1504" priority="11" stopIfTrue="1"/>
    <cfRule type="duplicateValues" dxfId="1503" priority="12" stopIfTrue="1"/>
  </conditionalFormatting>
  <conditionalFormatting sqref="BJ8:BK9 BS8:BS9 C8:I9 AI8:AL9 AR8:AU9 BA8:BD9 K8:AC9">
    <cfRule type="duplicateValues" dxfId="1502" priority="4" stopIfTrue="1"/>
  </conditionalFormatting>
  <conditionalFormatting sqref="BJ8:BK9 BS8:BS9 C8:I9 AI8:AL9 AR8:AU9 BA8:BD9 K8:AC9">
    <cfRule type="duplicateValues" dxfId="1501" priority="5" stopIfTrue="1"/>
    <cfRule type="duplicateValues" dxfId="1500" priority="6" stopIfTrue="1"/>
  </conditionalFormatting>
  <conditionalFormatting sqref="BT8:BT9">
    <cfRule type="duplicateValues" dxfId="1499" priority="7" stopIfTrue="1"/>
  </conditionalFormatting>
  <conditionalFormatting sqref="BT8:BT9">
    <cfRule type="duplicateValues" dxfId="1498" priority="8" stopIfTrue="1"/>
    <cfRule type="duplicateValues" dxfId="1497" priority="9" stopIfTrue="1"/>
  </conditionalFormatting>
  <conditionalFormatting sqref="J8:J9">
    <cfRule type="duplicateValues" dxfId="1496" priority="1" stopIfTrue="1"/>
  </conditionalFormatting>
  <conditionalFormatting sqref="J8:J9">
    <cfRule type="duplicateValues" dxfId="1495" priority="2" stopIfTrue="1"/>
    <cfRule type="duplicateValues" dxfId="1494" priority="3" stopIfTrue="1"/>
  </conditionalFormatting>
  <printOptions horizontalCentered="1"/>
  <pageMargins left="0" right="0" top="0.55118110236220474" bottom="0" header="0.31496062992125984" footer="0.31496062992125984"/>
  <pageSetup paperSize="156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49</vt:i4>
      </vt:variant>
      <vt:variant>
        <vt:lpstr>ช่วงที่มีชื่อ</vt:lpstr>
      </vt:variant>
      <vt:variant>
        <vt:i4>7</vt:i4>
      </vt:variant>
    </vt:vector>
  </HeadingPairs>
  <TitlesOfParts>
    <vt:vector size="56" baseType="lpstr">
      <vt:lpstr>21-3</vt:lpstr>
      <vt:lpstr>22-3</vt:lpstr>
      <vt:lpstr>23-3</vt:lpstr>
      <vt:lpstr>24-3</vt:lpstr>
      <vt:lpstr>25-3</vt:lpstr>
      <vt:lpstr>26-3</vt:lpstr>
      <vt:lpstr>27-3</vt:lpstr>
      <vt:lpstr>28-3</vt:lpstr>
      <vt:lpstr>29-3</vt:lpstr>
      <vt:lpstr>30-3</vt:lpstr>
      <vt:lpstr>31-3</vt:lpstr>
      <vt:lpstr>31-3 แทรก</vt:lpstr>
      <vt:lpstr>28-2 (2)</vt:lpstr>
      <vt:lpstr>26-9</vt:lpstr>
      <vt:lpstr>27-9</vt:lpstr>
      <vt:lpstr>28-9</vt:lpstr>
      <vt:lpstr>29-9</vt:lpstr>
      <vt:lpstr>30-9</vt:lpstr>
      <vt:lpstr>1-10</vt:lpstr>
      <vt:lpstr>2-10</vt:lpstr>
      <vt:lpstr>3-10</vt:lpstr>
      <vt:lpstr>4-10</vt:lpstr>
      <vt:lpstr>5-10</vt:lpstr>
      <vt:lpstr>6-10</vt:lpstr>
      <vt:lpstr>7-10</vt:lpstr>
      <vt:lpstr>8-10</vt:lpstr>
      <vt:lpstr>9-10</vt:lpstr>
      <vt:lpstr>10-10</vt:lpstr>
      <vt:lpstr>11-10</vt:lpstr>
      <vt:lpstr>12-10</vt:lpstr>
      <vt:lpstr>15-10</vt:lpstr>
      <vt:lpstr>16-10</vt:lpstr>
      <vt:lpstr>17-10</vt:lpstr>
      <vt:lpstr>18-10</vt:lpstr>
      <vt:lpstr>19-10</vt:lpstr>
      <vt:lpstr>21-10</vt:lpstr>
      <vt:lpstr>22-10</vt:lpstr>
      <vt:lpstr>23-10</vt:lpstr>
      <vt:lpstr>24-10</vt:lpstr>
      <vt:lpstr>25-10</vt:lpstr>
      <vt:lpstr>26-10</vt:lpstr>
      <vt:lpstr>28-10</vt:lpstr>
      <vt:lpstr>29-10</vt:lpstr>
      <vt:lpstr>30-10</vt:lpstr>
      <vt:lpstr>31-10</vt:lpstr>
      <vt:lpstr>1-11</vt:lpstr>
      <vt:lpstr>2-11</vt:lpstr>
      <vt:lpstr>ชันฟู้ด</vt:lpstr>
      <vt:lpstr>รวมOrderทั้งหมด</vt:lpstr>
      <vt:lpstr>'10-10'!Print_Area</vt:lpstr>
      <vt:lpstr>'16-10'!Print_Area</vt:lpstr>
      <vt:lpstr>'17-10'!Print_Area</vt:lpstr>
      <vt:lpstr>'18-10'!Print_Area</vt:lpstr>
      <vt:lpstr>'2-10'!Print_Area</vt:lpstr>
      <vt:lpstr>'7-10'!Print_Area</vt:lpstr>
      <vt:lpstr>'9-10'!Print_Area</vt:lpstr>
    </vt:vector>
  </TitlesOfParts>
  <Company>QE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Plan.om</cp:lastModifiedBy>
  <cp:lastPrinted>2019-10-24T10:58:55Z</cp:lastPrinted>
  <dcterms:created xsi:type="dcterms:W3CDTF">2011-04-02T02:24:50Z</dcterms:created>
  <dcterms:modified xsi:type="dcterms:W3CDTF">2019-10-24T12:28:58Z</dcterms:modified>
</cp:coreProperties>
</file>