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drawings/drawing19.xml" ContentType="application/vnd.openxmlformats-officedocument.drawing+xml"/>
  <Override PartName="/xl/charts/chart12.xml" ContentType="application/vnd.openxmlformats-officedocument.drawingml.chart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drawings/drawing21.xml" ContentType="application/vnd.openxmlformats-officedocument.drawing+xml"/>
  <Override PartName="/xl/charts/chart14.xml" ContentType="application/vnd.openxmlformats-officedocument.drawingml.chart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drawings/drawing23.xml" ContentType="application/vnd.openxmlformats-officedocument.drawing+xml"/>
  <Override PartName="/xl/charts/chart16.xml" ContentType="application/vnd.openxmlformats-officedocument.drawingml.chart+xml"/>
  <Override PartName="/xl/drawings/drawing24.xml" ContentType="application/vnd.openxmlformats-officedocument.drawing+xml"/>
  <Override PartName="/xl/charts/chart17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31.xml" ContentType="application/vnd.openxmlformats-officedocument.drawing+xml"/>
  <Override PartName="/xl/comments2.xml" ContentType="application/vnd.openxmlformats-officedocument.spreadsheetml.comments+xml"/>
  <Override PartName="/xl/charts/chart2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3.xml" ContentType="application/vnd.openxmlformats-officedocument.spreadsheetml.comments+xml"/>
  <Override PartName="/xl/charts/chart2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_LocalFile_WebApp\ManMachineChart_StandardOperation\Docs_StandardWork_Reference\"/>
    </mc:Choice>
  </mc:AlternateContent>
  <xr:revisionPtr revIDLastSave="0" documentId="8_{2D2BD0BC-77FF-43DB-8E39-3B1252D69B07}" xr6:coauthVersionLast="47" xr6:coauthVersionMax="47" xr10:uidLastSave="{00000000-0000-0000-0000-000000000000}"/>
  <bookViews>
    <workbookView xWindow="-103" yWindow="-103" windowWidth="33120" windowHeight="18000" tabRatio="720" firstSheet="1" activeTab="1" xr2:uid="{00000000-000D-0000-FFFF-FFFF00000000}"/>
  </bookViews>
  <sheets>
    <sheet name="ตารางจับเวลา" sheetId="1" state="hidden" r:id="rId1"/>
    <sheet name="JOB_C CAP_1" sheetId="10" r:id="rId2"/>
    <sheet name="JOB_C CAP_2" sheetId="11" r:id="rId3"/>
    <sheet name="JOB_C CAP_3" sheetId="12" r:id="rId4"/>
    <sheet name="Machine Capacity Sheet_C CAP" sheetId="6" r:id="rId5"/>
    <sheet name="Formaat STD" sheetId="14" state="hidden" r:id="rId6"/>
    <sheet name="STD SUV พ่นกาว_1" sheetId="36" r:id="rId7"/>
    <sheet name="suv 1" sheetId="28" state="hidden" r:id="rId8"/>
    <sheet name="STD SUVMC oven_2" sheetId="35" r:id="rId9"/>
    <sheet name="suv 2" sheetId="29" state="hidden" r:id="rId10"/>
    <sheet name="STD SUV หุ้มผ้า_3" sheetId="25" r:id="rId11"/>
    <sheet name="suv 3" sheetId="30" state="hidden" r:id="rId12"/>
    <sheet name="STD C CAP Assy Ornament_4" sheetId="26" r:id="rId13"/>
    <sheet name="std.com table" sheetId="8" state="hidden" r:id="rId14"/>
    <sheet name="std.com table (2)" sheetId="9" state="hidden" r:id="rId15"/>
    <sheet name="suv 4" sheetId="31" state="hidden" r:id="rId16"/>
    <sheet name="STD SUVMC Ultra_5" sheetId="15" r:id="rId17"/>
    <sheet name="UL suv 5" sheetId="32" state="hidden" r:id="rId18"/>
    <sheet name="STD SUV_6" sheetId="37" r:id="rId19"/>
    <sheet name="suv 6" sheetId="33" state="hidden" r:id="rId20"/>
    <sheet name="STD SUV Q gate_7" sheetId="38" r:id="rId21"/>
    <sheet name="suv 7 (2)" sheetId="39" state="hidden" r:id="rId22"/>
    <sheet name="WORK CHAPT_C CAP" sheetId="24" r:id="rId23"/>
    <sheet name="WORK CHART New" sheetId="19" state="hidden" r:id="rId24"/>
    <sheet name="Wolk Chart OLD" sheetId="18" state="hidden" r:id="rId25"/>
    <sheet name="std.work chart" sheetId="5" state="hidden" r:id="rId26"/>
    <sheet name="YAMAZUMI Data Base" sheetId="21" state="hidden" r:id="rId27"/>
    <sheet name="yamazumi chart_C CAP" sheetId="27" r:id="rId28"/>
    <sheet name="Yama_data_C CAP" sheetId="3" r:id="rId29"/>
    <sheet name="MIFC 1" sheetId="22" state="hidden" r:id="rId30"/>
    <sheet name="MIFC 2" sheetId="23" state="hidden" r:id="rId31"/>
    <sheet name="kaizen" sheetId="4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Data_Time">[1]Time_Measurement!$E$6:$N$66</definedName>
    <definedName name="_xlnm.Print_Area" localSheetId="5">'Formaat STD'!$A$1:$AG$57</definedName>
    <definedName name="_xlnm.Print_Area" localSheetId="4">'Machine Capacity Sheet_C CAP'!$A$1:$W$27</definedName>
    <definedName name="_xlnm.Print_Area" localSheetId="12">'STD C CAP Assy Ornament_4'!$A$1:$AG$44</definedName>
    <definedName name="_xlnm.Print_Area" localSheetId="20">'STD SUV Q gate_7'!$A$1:$AG$43</definedName>
    <definedName name="_xlnm.Print_Area" localSheetId="6">'STD SUV พ่นกาว_1'!$A$1:$AG$43</definedName>
    <definedName name="_xlnm.Print_Area" localSheetId="10">'STD SUV หุ้มผ้า_3'!$A$1:$AG$43</definedName>
    <definedName name="_xlnm.Print_Area" localSheetId="18">'STD SUV_6'!$A$1:$AG$42</definedName>
    <definedName name="_xlnm.Print_Area" localSheetId="8">'STD SUVMC oven_2'!$A$1:$AG$43</definedName>
    <definedName name="_xlnm.Print_Area" localSheetId="16">'STD SUVMC Ultra_5'!$A$1:$AG$43</definedName>
    <definedName name="_xlnm.Print_Area" localSheetId="13">'std.com table'!$A$1:$R$42</definedName>
    <definedName name="_xlnm.Print_Area" localSheetId="14">'std.com table (2)'!$A$1:$R$48</definedName>
    <definedName name="_xlnm.Print_Area" localSheetId="22">'WORK CHAPT_C CAP'!$A$1:$AG$40</definedName>
    <definedName name="_xlnm.Print_Area" localSheetId="28">'Yama_data_C CAP'!$A$1:$BF$44</definedName>
    <definedName name="_xlnm.Print_Area" localSheetId="27">'yamazumi chart_C CAP'!$A$1:$BF$44</definedName>
    <definedName name="_xlnm.Print_Area" localSheetId="0">ตารางจับเวลา!$A$1:$Q$38</definedName>
    <definedName name="Print_Area_MI" localSheetId="5">[2]JOB_FO!#REF!</definedName>
    <definedName name="Print_Area_MI" localSheetId="2">[2]JOB_FO!#REF!</definedName>
    <definedName name="Print_Area_MI" localSheetId="3">[2]JOB_FO!#REF!</definedName>
    <definedName name="Print_Area_MI" localSheetId="29">[2]JOB_FO!#REF!</definedName>
    <definedName name="Print_Area_MI" localSheetId="30">[2]JOB_FO!#REF!</definedName>
    <definedName name="Print_Area_MI" localSheetId="12">[2]JOB_FO!#REF!</definedName>
    <definedName name="Print_Area_MI" localSheetId="20">[2]JOB_FO!#REF!</definedName>
    <definedName name="Print_Area_MI" localSheetId="6">[2]JOB_FO!#REF!</definedName>
    <definedName name="Print_Area_MI" localSheetId="10">[2]JOB_FO!#REF!</definedName>
    <definedName name="Print_Area_MI" localSheetId="18">[2]JOB_FO!#REF!</definedName>
    <definedName name="Print_Area_MI" localSheetId="8">[2]JOB_FO!#REF!</definedName>
    <definedName name="Print_Area_MI" localSheetId="16">[2]JOB_FO!#REF!</definedName>
    <definedName name="Print_Area_MI" localSheetId="21">[2]JOB_FO!#REF!</definedName>
    <definedName name="Print_Area_MI" localSheetId="24">[2]JOB_FO!#REF!</definedName>
    <definedName name="Print_Area_MI" localSheetId="23">[2]JOB_FO!#REF!</definedName>
    <definedName name="Print_Area_MI" localSheetId="27">[2]JOB_FO!#REF!</definedName>
    <definedName name="Print_Area_MI" localSheetId="26">[2]JOB_FO!#REF!</definedName>
    <definedName name="Print_Area_MI">[2]JOB_FO!#REF!</definedName>
    <definedName name="sdy" localSheetId="20">[2]JOB_FO!#REF!</definedName>
    <definedName name="sdy" localSheetId="6">[2]JOB_FO!#REF!</definedName>
    <definedName name="sdy" localSheetId="18">[2]JOB_FO!#REF!</definedName>
    <definedName name="sdy" localSheetId="8">[2]JOB_FO!#REF!</definedName>
    <definedName name="sdy" localSheetId="21">[2]JOB_FO!#REF!</definedName>
    <definedName name="sdy">[2]JOB_FO!#REF!</definedName>
    <definedName name="ฟ1" localSheetId="5">#REF!</definedName>
    <definedName name="ฟ1" localSheetId="2">#REF!</definedName>
    <definedName name="ฟ1" localSheetId="3">#REF!</definedName>
    <definedName name="ฟ1" localSheetId="29">#REF!</definedName>
    <definedName name="ฟ1" localSheetId="30">#REF!</definedName>
    <definedName name="ฟ1" localSheetId="12">#REF!</definedName>
    <definedName name="ฟ1" localSheetId="20">#REF!</definedName>
    <definedName name="ฟ1" localSheetId="6">#REF!</definedName>
    <definedName name="ฟ1" localSheetId="10">#REF!</definedName>
    <definedName name="ฟ1" localSheetId="18">#REF!</definedName>
    <definedName name="ฟ1" localSheetId="8">#REF!</definedName>
    <definedName name="ฟ1" localSheetId="16">#REF!</definedName>
    <definedName name="ฟ1" localSheetId="21">#REF!</definedName>
    <definedName name="ฟ1" localSheetId="24">#REF!</definedName>
    <definedName name="ฟ1" localSheetId="23">#REF!</definedName>
    <definedName name="ฟ1" localSheetId="27">#REF!</definedName>
    <definedName name="ฟ1" localSheetId="26">#REF!</definedName>
    <definedName name="ฟ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I8" i="6"/>
  <c r="N26" i="12"/>
  <c r="O26" i="12"/>
  <c r="Q26" i="12"/>
  <c r="N25" i="12"/>
  <c r="O25" i="12"/>
  <c r="Q25" i="12"/>
  <c r="N24" i="12"/>
  <c r="O24" i="12"/>
  <c r="Q24" i="12"/>
  <c r="N23" i="12"/>
  <c r="O23" i="12"/>
  <c r="Q23" i="12"/>
  <c r="N22" i="12"/>
  <c r="O22" i="12"/>
  <c r="Q22" i="12"/>
  <c r="N21" i="12"/>
  <c r="O21" i="12"/>
  <c r="Q21" i="12"/>
  <c r="N20" i="12"/>
  <c r="O20" i="12"/>
  <c r="Q20" i="12"/>
  <c r="AI40" i="38" l="1"/>
  <c r="AK40" i="38"/>
  <c r="AL40" i="38"/>
  <c r="AM40" i="38"/>
  <c r="AI41" i="38"/>
  <c r="AK41" i="38"/>
  <c r="AL41" i="38"/>
  <c r="AM41" i="38"/>
  <c r="AI38" i="37"/>
  <c r="AK38" i="37"/>
  <c r="AL38" i="37"/>
  <c r="AM38" i="37"/>
  <c r="AI39" i="37"/>
  <c r="AK39" i="37"/>
  <c r="AL39" i="37"/>
  <c r="AM39" i="37"/>
  <c r="AI40" i="37"/>
  <c r="AK40" i="37"/>
  <c r="AL40" i="37"/>
  <c r="AM40" i="37"/>
  <c r="AI41" i="15"/>
  <c r="AK41" i="15"/>
  <c r="AL41" i="15"/>
  <c r="AM41" i="15"/>
  <c r="AI40" i="26"/>
  <c r="AK40" i="26"/>
  <c r="AL40" i="26"/>
  <c r="AM40" i="26"/>
  <c r="AI41" i="26"/>
  <c r="AK41" i="26"/>
  <c r="AL41" i="26"/>
  <c r="AM41" i="26"/>
  <c r="AI42" i="26"/>
  <c r="AK42" i="26"/>
  <c r="AL42" i="26"/>
  <c r="AM42" i="26"/>
  <c r="AI39" i="36"/>
  <c r="AK39" i="36"/>
  <c r="AL39" i="36"/>
  <c r="AM39" i="36"/>
  <c r="AI40" i="36"/>
  <c r="AK40" i="36"/>
  <c r="AL40" i="36"/>
  <c r="AM40" i="36"/>
  <c r="AI41" i="36"/>
  <c r="AK41" i="36"/>
  <c r="AL41" i="36"/>
  <c r="AM41" i="36"/>
  <c r="AI40" i="35"/>
  <c r="AK40" i="35"/>
  <c r="AL40" i="35"/>
  <c r="AM40" i="35"/>
  <c r="AI41" i="35"/>
  <c r="AK41" i="35"/>
  <c r="AL41" i="35"/>
  <c r="AM41" i="35"/>
  <c r="AI39" i="25"/>
  <c r="AK39" i="25"/>
  <c r="AL39" i="25"/>
  <c r="AM39" i="25"/>
  <c r="AI40" i="25"/>
  <c r="AK40" i="25"/>
  <c r="AL40" i="25"/>
  <c r="AM40" i="25"/>
  <c r="AI41" i="25"/>
  <c r="AK41" i="25"/>
  <c r="AL41" i="25"/>
  <c r="AM41" i="25"/>
  <c r="J43" i="35" l="1"/>
  <c r="K56" i="39" l="1"/>
  <c r="I56" i="39"/>
  <c r="AM55" i="39"/>
  <c r="AL55" i="39"/>
  <c r="AK55" i="39"/>
  <c r="AI55" i="39"/>
  <c r="AM54" i="39"/>
  <c r="AL54" i="39"/>
  <c r="AK54" i="39"/>
  <c r="AI54" i="39"/>
  <c r="AM53" i="39"/>
  <c r="AL53" i="39"/>
  <c r="AK53" i="39"/>
  <c r="AI53" i="39"/>
  <c r="AM52" i="39"/>
  <c r="AL52" i="39"/>
  <c r="AK52" i="39"/>
  <c r="AI52" i="39"/>
  <c r="AM51" i="39"/>
  <c r="AL51" i="39"/>
  <c r="AK51" i="39"/>
  <c r="AI51" i="39"/>
  <c r="AM50" i="39"/>
  <c r="AL50" i="39"/>
  <c r="AK50" i="39"/>
  <c r="AI50" i="39"/>
  <c r="AM49" i="39"/>
  <c r="AL49" i="39"/>
  <c r="AK49" i="39"/>
  <c r="AI49" i="39"/>
  <c r="AM48" i="39"/>
  <c r="AL48" i="39"/>
  <c r="AK48" i="39"/>
  <c r="AI48" i="39"/>
  <c r="AM47" i="39"/>
  <c r="AL47" i="39"/>
  <c r="AK47" i="39"/>
  <c r="AI47" i="39"/>
  <c r="AM46" i="39"/>
  <c r="AL46" i="39"/>
  <c r="AK46" i="39"/>
  <c r="AI46" i="39"/>
  <c r="AM45" i="39"/>
  <c r="AL45" i="39"/>
  <c r="AK45" i="39"/>
  <c r="AI45" i="39"/>
  <c r="AM44" i="39"/>
  <c r="AL44" i="39"/>
  <c r="AK44" i="39"/>
  <c r="AI44" i="39"/>
  <c r="AM43" i="39"/>
  <c r="AL43" i="39"/>
  <c r="AK43" i="39"/>
  <c r="AI43" i="39"/>
  <c r="AM42" i="39"/>
  <c r="AL42" i="39"/>
  <c r="AK42" i="39"/>
  <c r="AI42" i="39"/>
  <c r="AM41" i="39"/>
  <c r="AL41" i="39"/>
  <c r="AK41" i="39"/>
  <c r="AI41" i="39"/>
  <c r="AM40" i="39"/>
  <c r="AL40" i="39"/>
  <c r="AK40" i="39"/>
  <c r="AI40" i="39"/>
  <c r="AM39" i="39"/>
  <c r="AL39" i="39"/>
  <c r="AK39" i="39"/>
  <c r="AI39" i="39"/>
  <c r="AM38" i="39"/>
  <c r="AL38" i="39"/>
  <c r="AK38" i="39"/>
  <c r="AI38" i="39"/>
  <c r="AM37" i="39"/>
  <c r="AL37" i="39"/>
  <c r="AK37" i="39"/>
  <c r="AI37" i="39"/>
  <c r="AM36" i="39"/>
  <c r="AL36" i="39"/>
  <c r="AK36" i="39"/>
  <c r="AI36" i="39"/>
  <c r="AM35" i="39"/>
  <c r="AL35" i="39"/>
  <c r="AK35" i="39"/>
  <c r="AI35" i="39"/>
  <c r="AM34" i="39"/>
  <c r="AL34" i="39"/>
  <c r="AK34" i="39"/>
  <c r="AI34" i="39"/>
  <c r="AM33" i="39"/>
  <c r="AL33" i="39"/>
  <c r="AK33" i="39"/>
  <c r="AI33" i="39"/>
  <c r="AM32" i="39"/>
  <c r="AL32" i="39"/>
  <c r="AK32" i="39"/>
  <c r="AI32" i="39"/>
  <c r="AM31" i="39"/>
  <c r="AL31" i="39"/>
  <c r="AK31" i="39"/>
  <c r="AI31" i="39"/>
  <c r="AM30" i="39"/>
  <c r="AL30" i="39"/>
  <c r="AK30" i="39"/>
  <c r="AI30" i="39"/>
  <c r="AM29" i="39"/>
  <c r="AL29" i="39"/>
  <c r="AK29" i="39"/>
  <c r="AI29" i="39"/>
  <c r="AM28" i="39"/>
  <c r="AL28" i="39"/>
  <c r="AK28" i="39"/>
  <c r="AI28" i="39"/>
  <c r="AM27" i="39"/>
  <c r="AL27" i="39"/>
  <c r="AK27" i="39"/>
  <c r="AI27" i="39"/>
  <c r="AM26" i="39"/>
  <c r="AL26" i="39"/>
  <c r="AK26" i="39"/>
  <c r="AI26" i="39"/>
  <c r="AM25" i="39"/>
  <c r="AL25" i="39"/>
  <c r="AK25" i="39"/>
  <c r="AI25" i="39"/>
  <c r="AM24" i="39"/>
  <c r="AL24" i="39"/>
  <c r="AK24" i="39"/>
  <c r="AI24" i="39"/>
  <c r="AM23" i="39"/>
  <c r="AL23" i="39"/>
  <c r="AK23" i="39"/>
  <c r="AI23" i="39"/>
  <c r="AM22" i="39"/>
  <c r="AL22" i="39"/>
  <c r="AK22" i="39"/>
  <c r="AI22" i="39"/>
  <c r="AM21" i="39"/>
  <c r="AL21" i="39"/>
  <c r="AK21" i="39"/>
  <c r="AI21" i="39"/>
  <c r="AM20" i="39"/>
  <c r="AL20" i="39"/>
  <c r="AK20" i="39"/>
  <c r="AI20" i="39"/>
  <c r="AM19" i="39"/>
  <c r="AL19" i="39"/>
  <c r="AK19" i="39"/>
  <c r="AI19" i="39"/>
  <c r="AM18" i="39"/>
  <c r="AL18" i="39"/>
  <c r="AK18" i="39"/>
  <c r="AI18" i="39"/>
  <c r="AM17" i="39"/>
  <c r="AL17" i="39"/>
  <c r="AK17" i="39"/>
  <c r="AI17" i="39"/>
  <c r="AM16" i="39"/>
  <c r="AL16" i="39"/>
  <c r="AK16" i="39"/>
  <c r="AI16" i="39"/>
  <c r="AM15" i="39"/>
  <c r="AL15" i="39"/>
  <c r="AK15" i="39"/>
  <c r="AI15" i="39"/>
  <c r="AM14" i="39"/>
  <c r="AL14" i="39"/>
  <c r="AK14" i="39"/>
  <c r="AI14" i="39"/>
  <c r="AM13" i="39"/>
  <c r="AL13" i="39"/>
  <c r="AK13" i="39"/>
  <c r="AI13" i="39"/>
  <c r="AM12" i="39"/>
  <c r="AL12" i="39"/>
  <c r="AK12" i="39"/>
  <c r="AI12" i="39"/>
  <c r="AM11" i="39"/>
  <c r="AL11" i="39"/>
  <c r="AK11" i="39"/>
  <c r="AN12" i="39" s="1"/>
  <c r="AI11" i="39"/>
  <c r="P7" i="39"/>
  <c r="L7" i="39"/>
  <c r="G7" i="39"/>
  <c r="D7" i="39"/>
  <c r="A7" i="39"/>
  <c r="AD4" i="39"/>
  <c r="AB4" i="39"/>
  <c r="X4" i="39"/>
  <c r="R2" i="39"/>
  <c r="P2" i="39"/>
  <c r="L2" i="39"/>
  <c r="J43" i="38"/>
  <c r="K42" i="38"/>
  <c r="I42" i="38"/>
  <c r="AM39" i="38"/>
  <c r="AL39" i="38"/>
  <c r="AK39" i="38"/>
  <c r="AI39" i="38"/>
  <c r="AM38" i="38"/>
  <c r="AL38" i="38"/>
  <c r="AK38" i="38"/>
  <c r="AI38" i="38"/>
  <c r="AM37" i="38"/>
  <c r="AL37" i="38"/>
  <c r="AK37" i="38"/>
  <c r="AI37" i="38"/>
  <c r="AM36" i="38"/>
  <c r="AL36" i="38"/>
  <c r="AK36" i="38"/>
  <c r="AI36" i="38"/>
  <c r="AM35" i="38"/>
  <c r="AL35" i="38"/>
  <c r="AK35" i="38"/>
  <c r="AI35" i="38"/>
  <c r="AM34" i="38"/>
  <c r="AL34" i="38"/>
  <c r="AK34" i="38"/>
  <c r="AI34" i="38"/>
  <c r="AM33" i="38"/>
  <c r="AL33" i="38"/>
  <c r="AK33" i="38"/>
  <c r="AI33" i="38"/>
  <c r="AM32" i="38"/>
  <c r="AL32" i="38"/>
  <c r="AK32" i="38"/>
  <c r="AI32" i="38"/>
  <c r="AM31" i="38"/>
  <c r="AL31" i="38"/>
  <c r="AK31" i="38"/>
  <c r="AI31" i="38"/>
  <c r="AM30" i="38"/>
  <c r="AL30" i="38"/>
  <c r="AK30" i="38"/>
  <c r="AI30" i="38"/>
  <c r="AM29" i="38"/>
  <c r="AL29" i="38"/>
  <c r="AK29" i="38"/>
  <c r="AI29" i="38"/>
  <c r="AM28" i="38"/>
  <c r="AL28" i="38"/>
  <c r="AK28" i="38"/>
  <c r="AI28" i="38"/>
  <c r="AM27" i="38"/>
  <c r="AL27" i="38"/>
  <c r="AK27" i="38"/>
  <c r="AI27" i="38"/>
  <c r="AM26" i="38"/>
  <c r="AL26" i="38"/>
  <c r="AK26" i="38"/>
  <c r="AI26" i="38"/>
  <c r="AM25" i="38"/>
  <c r="AL25" i="38"/>
  <c r="AK25" i="38"/>
  <c r="AI25" i="38"/>
  <c r="AM24" i="38"/>
  <c r="AL24" i="38"/>
  <c r="AK24" i="38"/>
  <c r="AI24" i="38"/>
  <c r="AM23" i="38"/>
  <c r="AL23" i="38"/>
  <c r="AK23" i="38"/>
  <c r="AI23" i="38"/>
  <c r="AM22" i="38"/>
  <c r="AL22" i="38"/>
  <c r="AK22" i="38"/>
  <c r="AI22" i="38"/>
  <c r="AM21" i="38"/>
  <c r="AL21" i="38"/>
  <c r="AK21" i="38"/>
  <c r="AI21" i="38"/>
  <c r="AM20" i="38"/>
  <c r="AL20" i="38"/>
  <c r="AK20" i="38"/>
  <c r="AI20" i="38"/>
  <c r="AM19" i="38"/>
  <c r="AL19" i="38"/>
  <c r="AK19" i="38"/>
  <c r="AI19" i="38"/>
  <c r="AM18" i="38"/>
  <c r="AL18" i="38"/>
  <c r="AK18" i="38"/>
  <c r="AI18" i="38"/>
  <c r="AM17" i="38"/>
  <c r="AL17" i="38"/>
  <c r="AK17" i="38"/>
  <c r="AI17" i="38"/>
  <c r="AM16" i="38"/>
  <c r="AL16" i="38"/>
  <c r="AK16" i="38"/>
  <c r="AI16" i="38"/>
  <c r="AM15" i="38"/>
  <c r="AL15" i="38"/>
  <c r="AK15" i="38"/>
  <c r="AI15" i="38"/>
  <c r="AM14" i="38"/>
  <c r="AL14" i="38"/>
  <c r="AK14" i="38"/>
  <c r="AI14" i="38"/>
  <c r="AM13" i="38"/>
  <c r="AL13" i="38"/>
  <c r="AK13" i="38"/>
  <c r="AI13" i="38"/>
  <c r="AM12" i="38"/>
  <c r="AL12" i="38"/>
  <c r="AK12" i="38"/>
  <c r="AI12" i="38"/>
  <c r="AM11" i="38"/>
  <c r="AL11" i="38"/>
  <c r="AK11" i="38"/>
  <c r="AI11" i="38"/>
  <c r="AD4" i="38"/>
  <c r="AB4" i="38"/>
  <c r="X4" i="38"/>
  <c r="J42" i="37"/>
  <c r="K41" i="37"/>
  <c r="I41" i="37"/>
  <c r="AM37" i="37"/>
  <c r="AL37" i="37"/>
  <c r="AK37" i="37"/>
  <c r="AI37" i="37"/>
  <c r="AM36" i="37"/>
  <c r="AL36" i="37"/>
  <c r="AK36" i="37"/>
  <c r="AI36" i="37"/>
  <c r="AM35" i="37"/>
  <c r="AL35" i="37"/>
  <c r="AK35" i="37"/>
  <c r="AI35" i="37"/>
  <c r="AM34" i="37"/>
  <c r="AL34" i="37"/>
  <c r="AK34" i="37"/>
  <c r="AI34" i="37"/>
  <c r="AM33" i="37"/>
  <c r="AL33" i="37"/>
  <c r="AK33" i="37"/>
  <c r="AI33" i="37"/>
  <c r="AM32" i="37"/>
  <c r="AL32" i="37"/>
  <c r="AK32" i="37"/>
  <c r="AI32" i="37"/>
  <c r="AM31" i="37"/>
  <c r="AL31" i="37"/>
  <c r="AK31" i="37"/>
  <c r="AI31" i="37"/>
  <c r="AM30" i="37"/>
  <c r="AL30" i="37"/>
  <c r="AK30" i="37"/>
  <c r="AI30" i="37"/>
  <c r="AM29" i="37"/>
  <c r="AL29" i="37"/>
  <c r="AK29" i="37"/>
  <c r="AI29" i="37"/>
  <c r="AM28" i="37"/>
  <c r="AL28" i="37"/>
  <c r="AK28" i="37"/>
  <c r="AI28" i="37"/>
  <c r="AM27" i="37"/>
  <c r="AL27" i="37"/>
  <c r="AK27" i="37"/>
  <c r="AI27" i="37"/>
  <c r="AM26" i="37"/>
  <c r="AL26" i="37"/>
  <c r="AK26" i="37"/>
  <c r="AI26" i="37"/>
  <c r="AM25" i="37"/>
  <c r="AL25" i="37"/>
  <c r="AK25" i="37"/>
  <c r="AI25" i="37"/>
  <c r="AM24" i="37"/>
  <c r="AL24" i="37"/>
  <c r="AK24" i="37"/>
  <c r="AI24" i="37"/>
  <c r="AM23" i="37"/>
  <c r="AL23" i="37"/>
  <c r="AK23" i="37"/>
  <c r="AI23" i="37"/>
  <c r="AM22" i="37"/>
  <c r="AL22" i="37"/>
  <c r="AK22" i="37"/>
  <c r="AI22" i="37"/>
  <c r="AM21" i="37"/>
  <c r="AL21" i="37"/>
  <c r="AK21" i="37"/>
  <c r="AI21" i="37"/>
  <c r="AM20" i="37"/>
  <c r="AL20" i="37"/>
  <c r="AK20" i="37"/>
  <c r="AI20" i="37"/>
  <c r="AM19" i="37"/>
  <c r="AL19" i="37"/>
  <c r="AK19" i="37"/>
  <c r="AI19" i="37"/>
  <c r="AM18" i="37"/>
  <c r="AL18" i="37"/>
  <c r="AK18" i="37"/>
  <c r="AI18" i="37"/>
  <c r="AM17" i="37"/>
  <c r="AL17" i="37"/>
  <c r="AK17" i="37"/>
  <c r="AI17" i="37"/>
  <c r="AM16" i="37"/>
  <c r="AL16" i="37"/>
  <c r="AK16" i="37"/>
  <c r="AI16" i="37"/>
  <c r="AM15" i="37"/>
  <c r="AL15" i="37"/>
  <c r="AK15" i="37"/>
  <c r="AI15" i="37"/>
  <c r="AM14" i="37"/>
  <c r="AL14" i="37"/>
  <c r="AK14" i="37"/>
  <c r="AI14" i="37"/>
  <c r="AM13" i="37"/>
  <c r="AL13" i="37"/>
  <c r="AK13" i="37"/>
  <c r="AI13" i="37"/>
  <c r="AM12" i="37"/>
  <c r="AL12" i="37"/>
  <c r="AK12" i="37"/>
  <c r="AI12" i="37"/>
  <c r="AM11" i="37"/>
  <c r="AL11" i="37"/>
  <c r="AK11" i="37"/>
  <c r="AI11" i="37"/>
  <c r="AD4" i="37"/>
  <c r="AB4" i="37"/>
  <c r="X4" i="37"/>
  <c r="J43" i="36"/>
  <c r="K42" i="36"/>
  <c r="I42" i="36"/>
  <c r="AM38" i="36"/>
  <c r="AL38" i="36"/>
  <c r="AK38" i="36"/>
  <c r="AI38" i="36"/>
  <c r="AM37" i="36"/>
  <c r="AL37" i="36"/>
  <c r="AK37" i="36"/>
  <c r="AI37" i="36"/>
  <c r="AM36" i="36"/>
  <c r="AL36" i="36"/>
  <c r="AK36" i="36"/>
  <c r="AI36" i="36"/>
  <c r="AM35" i="36"/>
  <c r="AL35" i="36"/>
  <c r="AK35" i="36"/>
  <c r="AI35" i="36"/>
  <c r="AM34" i="36"/>
  <c r="AL34" i="36"/>
  <c r="AK34" i="36"/>
  <c r="AI34" i="36"/>
  <c r="AM33" i="36"/>
  <c r="AL33" i="36"/>
  <c r="AK33" i="36"/>
  <c r="AI33" i="36"/>
  <c r="AM32" i="36"/>
  <c r="AL32" i="36"/>
  <c r="AK32" i="36"/>
  <c r="AI32" i="36"/>
  <c r="AM31" i="36"/>
  <c r="AL31" i="36"/>
  <c r="AK31" i="36"/>
  <c r="AI31" i="36"/>
  <c r="AM30" i="36"/>
  <c r="AL30" i="36"/>
  <c r="AK30" i="36"/>
  <c r="AI30" i="36"/>
  <c r="AM29" i="36"/>
  <c r="AL29" i="36"/>
  <c r="AK29" i="36"/>
  <c r="AI29" i="36"/>
  <c r="AM28" i="36"/>
  <c r="AL28" i="36"/>
  <c r="AK28" i="36"/>
  <c r="AI28" i="36"/>
  <c r="AM27" i="36"/>
  <c r="AL27" i="36"/>
  <c r="AK27" i="36"/>
  <c r="AI27" i="36"/>
  <c r="AM26" i="36"/>
  <c r="AL26" i="36"/>
  <c r="AK26" i="36"/>
  <c r="AI26" i="36"/>
  <c r="AM25" i="36"/>
  <c r="AL25" i="36"/>
  <c r="AK25" i="36"/>
  <c r="AI25" i="36"/>
  <c r="AM24" i="36"/>
  <c r="AL24" i="36"/>
  <c r="AK24" i="36"/>
  <c r="AI24" i="36"/>
  <c r="AM23" i="36"/>
  <c r="AL23" i="36"/>
  <c r="AK23" i="36"/>
  <c r="AI23" i="36"/>
  <c r="AM22" i="36"/>
  <c r="AL22" i="36"/>
  <c r="AK22" i="36"/>
  <c r="AI22" i="36"/>
  <c r="AM21" i="36"/>
  <c r="AL21" i="36"/>
  <c r="AK21" i="36"/>
  <c r="AI21" i="36"/>
  <c r="AM20" i="36"/>
  <c r="AL20" i="36"/>
  <c r="AK20" i="36"/>
  <c r="AI20" i="36"/>
  <c r="AM19" i="36"/>
  <c r="AL19" i="36"/>
  <c r="AK19" i="36"/>
  <c r="AI19" i="36"/>
  <c r="AM18" i="36"/>
  <c r="AL18" i="36"/>
  <c r="AK18" i="36"/>
  <c r="AI18" i="36"/>
  <c r="AM17" i="36"/>
  <c r="AL17" i="36"/>
  <c r="AK17" i="36"/>
  <c r="AI17" i="36"/>
  <c r="AM16" i="36"/>
  <c r="AL16" i="36"/>
  <c r="AK16" i="36"/>
  <c r="AI16" i="36"/>
  <c r="AM15" i="36"/>
  <c r="AL15" i="36"/>
  <c r="AK15" i="36"/>
  <c r="AI15" i="36"/>
  <c r="AM14" i="36"/>
  <c r="AL14" i="36"/>
  <c r="AK14" i="36"/>
  <c r="AI14" i="36"/>
  <c r="AM13" i="36"/>
  <c r="AL13" i="36"/>
  <c r="AK13" i="36"/>
  <c r="AI13" i="36"/>
  <c r="AM12" i="36"/>
  <c r="AL12" i="36"/>
  <c r="AK12" i="36"/>
  <c r="AI12" i="36"/>
  <c r="AM11" i="36"/>
  <c r="AL11" i="36"/>
  <c r="AK11" i="36"/>
  <c r="AN12" i="36" s="1"/>
  <c r="AN13" i="36" s="1"/>
  <c r="AI11" i="36"/>
  <c r="AD4" i="36"/>
  <c r="AB4" i="36"/>
  <c r="X4" i="36"/>
  <c r="K42" i="35"/>
  <c r="I42" i="35"/>
  <c r="AM39" i="35"/>
  <c r="AL39" i="35"/>
  <c r="AK39" i="35"/>
  <c r="AI39" i="35"/>
  <c r="AM38" i="35"/>
  <c r="AL38" i="35"/>
  <c r="AK38" i="35"/>
  <c r="AI38" i="35"/>
  <c r="AM37" i="35"/>
  <c r="AL37" i="35"/>
  <c r="AK37" i="35"/>
  <c r="AI37" i="35"/>
  <c r="AM36" i="35"/>
  <c r="AL36" i="35"/>
  <c r="AK36" i="35"/>
  <c r="AI36" i="35"/>
  <c r="AM35" i="35"/>
  <c r="AL35" i="35"/>
  <c r="AK35" i="35"/>
  <c r="AI35" i="35"/>
  <c r="AM34" i="35"/>
  <c r="AL34" i="35"/>
  <c r="AK34" i="35"/>
  <c r="AI34" i="35"/>
  <c r="AM33" i="35"/>
  <c r="AL33" i="35"/>
  <c r="AK33" i="35"/>
  <c r="AI33" i="35"/>
  <c r="AM32" i="35"/>
  <c r="AL32" i="35"/>
  <c r="AK32" i="35"/>
  <c r="AI32" i="35"/>
  <c r="AM31" i="35"/>
  <c r="AL31" i="35"/>
  <c r="AK31" i="35"/>
  <c r="AI31" i="35"/>
  <c r="AM30" i="35"/>
  <c r="AL30" i="35"/>
  <c r="AK30" i="35"/>
  <c r="AI30" i="35"/>
  <c r="AM29" i="35"/>
  <c r="AL29" i="35"/>
  <c r="AK29" i="35"/>
  <c r="AI29" i="35"/>
  <c r="AL28" i="35"/>
  <c r="AK28" i="35"/>
  <c r="AM27" i="35"/>
  <c r="AL27" i="35"/>
  <c r="AK27" i="35"/>
  <c r="AI27" i="35"/>
  <c r="AM26" i="35"/>
  <c r="AL26" i="35"/>
  <c r="AK26" i="35"/>
  <c r="AI26" i="35"/>
  <c r="AM25" i="35"/>
  <c r="AL25" i="35"/>
  <c r="AK25" i="35"/>
  <c r="AI25" i="35"/>
  <c r="AM24" i="35"/>
  <c r="AL24" i="35"/>
  <c r="AK24" i="35"/>
  <c r="AI24" i="35"/>
  <c r="AM23" i="35"/>
  <c r="AL23" i="35"/>
  <c r="AK23" i="35"/>
  <c r="AI23" i="35"/>
  <c r="AM22" i="35"/>
  <c r="AL22" i="35"/>
  <c r="AK22" i="35"/>
  <c r="AI22" i="35"/>
  <c r="AL21" i="35"/>
  <c r="AK21" i="35"/>
  <c r="AM20" i="35"/>
  <c r="AL20" i="35"/>
  <c r="AK20" i="35"/>
  <c r="AI20" i="35"/>
  <c r="AM19" i="35"/>
  <c r="AL19" i="35"/>
  <c r="AK19" i="35"/>
  <c r="AI19" i="35"/>
  <c r="AM18" i="35"/>
  <c r="AL18" i="35"/>
  <c r="AK18" i="35"/>
  <c r="AI18" i="35"/>
  <c r="AM17" i="35"/>
  <c r="AL17" i="35"/>
  <c r="AK17" i="35"/>
  <c r="AI17" i="35"/>
  <c r="AM16" i="35"/>
  <c r="AL16" i="35"/>
  <c r="AK16" i="35"/>
  <c r="AI16" i="35"/>
  <c r="AM15" i="35"/>
  <c r="AL15" i="35"/>
  <c r="AK15" i="35"/>
  <c r="AI15" i="35"/>
  <c r="AM14" i="35"/>
  <c r="AL14" i="35"/>
  <c r="AK14" i="35"/>
  <c r="AI14" i="35"/>
  <c r="AM13" i="35"/>
  <c r="AL13" i="35"/>
  <c r="AK13" i="35"/>
  <c r="AI13" i="35"/>
  <c r="AM12" i="35"/>
  <c r="AL12" i="35"/>
  <c r="AK12" i="35"/>
  <c r="AI12" i="35"/>
  <c r="AM11" i="35"/>
  <c r="AL11" i="35"/>
  <c r="AK11" i="35"/>
  <c r="AI11" i="35"/>
  <c r="AD4" i="35"/>
  <c r="AB4" i="35"/>
  <c r="X4" i="35"/>
  <c r="K56" i="33"/>
  <c r="I56" i="33"/>
  <c r="X7" i="33" s="1"/>
  <c r="AM55" i="33"/>
  <c r="AL55" i="33"/>
  <c r="AK55" i="33"/>
  <c r="AI55" i="33"/>
  <c r="AM54" i="33"/>
  <c r="AL54" i="33"/>
  <c r="AK54" i="33"/>
  <c r="AI54" i="33"/>
  <c r="AM53" i="33"/>
  <c r="AL53" i="33"/>
  <c r="AK53" i="33"/>
  <c r="AI53" i="33"/>
  <c r="AM52" i="33"/>
  <c r="AL52" i="33"/>
  <c r="AK52" i="33"/>
  <c r="AI52" i="33"/>
  <c r="AM51" i="33"/>
  <c r="AL51" i="33"/>
  <c r="AK51" i="33"/>
  <c r="AI51" i="33"/>
  <c r="AM50" i="33"/>
  <c r="AL50" i="33"/>
  <c r="AK50" i="33"/>
  <c r="AI50" i="33"/>
  <c r="AM49" i="33"/>
  <c r="AL49" i="33"/>
  <c r="AK49" i="33"/>
  <c r="AI49" i="33"/>
  <c r="AM48" i="33"/>
  <c r="AL48" i="33"/>
  <c r="AK48" i="33"/>
  <c r="AI48" i="33"/>
  <c r="AM47" i="33"/>
  <c r="AL47" i="33"/>
  <c r="AK47" i="33"/>
  <c r="AI47" i="33"/>
  <c r="AM46" i="33"/>
  <c r="AL46" i="33"/>
  <c r="AK46" i="33"/>
  <c r="AI46" i="33"/>
  <c r="AM45" i="33"/>
  <c r="AL45" i="33"/>
  <c r="AK45" i="33"/>
  <c r="AI45" i="33"/>
  <c r="AM44" i="33"/>
  <c r="AL44" i="33"/>
  <c r="AK44" i="33"/>
  <c r="AI44" i="33"/>
  <c r="AM43" i="33"/>
  <c r="AL43" i="33"/>
  <c r="AK43" i="33"/>
  <c r="AI43" i="33"/>
  <c r="AM42" i="33"/>
  <c r="AL42" i="33"/>
  <c r="AK42" i="33"/>
  <c r="AI42" i="33"/>
  <c r="AM41" i="33"/>
  <c r="AL41" i="33"/>
  <c r="AK41" i="33"/>
  <c r="AI41" i="33"/>
  <c r="AM40" i="33"/>
  <c r="AL40" i="33"/>
  <c r="AK40" i="33"/>
  <c r="AI40" i="33"/>
  <c r="AM39" i="33"/>
  <c r="AL39" i="33"/>
  <c r="AK39" i="33"/>
  <c r="AI39" i="33"/>
  <c r="AM38" i="33"/>
  <c r="AL38" i="33"/>
  <c r="AK38" i="33"/>
  <c r="AI38" i="33"/>
  <c r="AM37" i="33"/>
  <c r="AL37" i="33"/>
  <c r="AK37" i="33"/>
  <c r="AI37" i="33"/>
  <c r="AM36" i="33"/>
  <c r="AL36" i="33"/>
  <c r="AK36" i="33"/>
  <c r="AI36" i="33"/>
  <c r="AM35" i="33"/>
  <c r="AL35" i="33"/>
  <c r="AK35" i="33"/>
  <c r="AI35" i="33"/>
  <c r="AM34" i="33"/>
  <c r="AL34" i="33"/>
  <c r="AK34" i="33"/>
  <c r="AI34" i="33"/>
  <c r="AM33" i="33"/>
  <c r="AL33" i="33"/>
  <c r="AK33" i="33"/>
  <c r="AI33" i="33"/>
  <c r="AM32" i="33"/>
  <c r="AL32" i="33"/>
  <c r="AK32" i="33"/>
  <c r="AI32" i="33"/>
  <c r="AM31" i="33"/>
  <c r="AL31" i="33"/>
  <c r="AK31" i="33"/>
  <c r="AI31" i="33"/>
  <c r="AM30" i="33"/>
  <c r="AL30" i="33"/>
  <c r="AK30" i="33"/>
  <c r="AI30" i="33"/>
  <c r="AM29" i="33"/>
  <c r="AL29" i="33"/>
  <c r="AK29" i="33"/>
  <c r="AI29" i="33"/>
  <c r="AM28" i="33"/>
  <c r="AL28" i="33"/>
  <c r="AK28" i="33"/>
  <c r="AI28" i="33"/>
  <c r="AM27" i="33"/>
  <c r="AL27" i="33"/>
  <c r="AK27" i="33"/>
  <c r="AI27" i="33"/>
  <c r="AM26" i="33"/>
  <c r="AL26" i="33"/>
  <c r="AK26" i="33"/>
  <c r="AI26" i="33"/>
  <c r="AM25" i="33"/>
  <c r="AL25" i="33"/>
  <c r="AK25" i="33"/>
  <c r="AI25" i="33"/>
  <c r="AM24" i="33"/>
  <c r="AL24" i="33"/>
  <c r="AK24" i="33"/>
  <c r="AI24" i="33"/>
  <c r="AM23" i="33"/>
  <c r="AL23" i="33"/>
  <c r="AK23" i="33"/>
  <c r="AI23" i="33"/>
  <c r="AM22" i="33"/>
  <c r="AL22" i="33"/>
  <c r="AK22" i="33"/>
  <c r="AI22" i="33"/>
  <c r="AM21" i="33"/>
  <c r="AL21" i="33"/>
  <c r="AK21" i="33"/>
  <c r="AI21" i="33"/>
  <c r="AM20" i="33"/>
  <c r="AL20" i="33"/>
  <c r="AK20" i="33"/>
  <c r="AI20" i="33"/>
  <c r="AM19" i="33"/>
  <c r="AL19" i="33"/>
  <c r="AK19" i="33"/>
  <c r="AI19" i="33"/>
  <c r="AM18" i="33"/>
  <c r="AL18" i="33"/>
  <c r="AK18" i="33"/>
  <c r="AI18" i="33"/>
  <c r="AM17" i="33"/>
  <c r="AL17" i="33"/>
  <c r="AK17" i="33"/>
  <c r="AI17" i="33"/>
  <c r="AM16" i="33"/>
  <c r="AL16" i="33"/>
  <c r="AK16" i="33"/>
  <c r="AI16" i="33"/>
  <c r="AM15" i="33"/>
  <c r="AL15" i="33"/>
  <c r="AK15" i="33"/>
  <c r="AI15" i="33"/>
  <c r="AM14" i="33"/>
  <c r="AL14" i="33"/>
  <c r="AK14" i="33"/>
  <c r="AI14" i="33"/>
  <c r="AM13" i="33"/>
  <c r="AL13" i="33"/>
  <c r="AK13" i="33"/>
  <c r="AI13" i="33"/>
  <c r="AM12" i="33"/>
  <c r="AL12" i="33"/>
  <c r="AK12" i="33"/>
  <c r="AI12" i="33"/>
  <c r="AM11" i="33"/>
  <c r="AL11" i="33"/>
  <c r="AK11" i="33"/>
  <c r="AI11" i="33"/>
  <c r="AD4" i="33"/>
  <c r="AB4" i="33"/>
  <c r="X4" i="33"/>
  <c r="K56" i="32"/>
  <c r="I56" i="32"/>
  <c r="X7" i="32" s="1"/>
  <c r="AM55" i="32"/>
  <c r="AL55" i="32"/>
  <c r="AK55" i="32"/>
  <c r="AI55" i="32"/>
  <c r="AM54" i="32"/>
  <c r="AL54" i="32"/>
  <c r="AK54" i="32"/>
  <c r="AI54" i="32"/>
  <c r="AM53" i="32"/>
  <c r="AL53" i="32"/>
  <c r="AK53" i="32"/>
  <c r="AI53" i="32"/>
  <c r="AM52" i="32"/>
  <c r="AL52" i="32"/>
  <c r="AK52" i="32"/>
  <c r="AI52" i="32"/>
  <c r="AM51" i="32"/>
  <c r="AL51" i="32"/>
  <c r="AK51" i="32"/>
  <c r="AI51" i="32"/>
  <c r="AM50" i="32"/>
  <c r="AL50" i="32"/>
  <c r="AK50" i="32"/>
  <c r="AI50" i="32"/>
  <c r="AM49" i="32"/>
  <c r="AL49" i="32"/>
  <c r="AK49" i="32"/>
  <c r="AI49" i="32"/>
  <c r="AM48" i="32"/>
  <c r="AL48" i="32"/>
  <c r="AK48" i="32"/>
  <c r="AI48" i="32"/>
  <c r="AM47" i="32"/>
  <c r="AL47" i="32"/>
  <c r="AK47" i="32"/>
  <c r="AI47" i="32"/>
  <c r="AM46" i="32"/>
  <c r="AL46" i="32"/>
  <c r="AK46" i="32"/>
  <c r="AI46" i="32"/>
  <c r="AM45" i="32"/>
  <c r="AL45" i="32"/>
  <c r="AK45" i="32"/>
  <c r="AI45" i="32"/>
  <c r="AM44" i="32"/>
  <c r="AL44" i="32"/>
  <c r="AK44" i="32"/>
  <c r="AI44" i="32"/>
  <c r="AM43" i="32"/>
  <c r="AL43" i="32"/>
  <c r="AK43" i="32"/>
  <c r="AI43" i="32"/>
  <c r="AM42" i="32"/>
  <c r="AL42" i="32"/>
  <c r="AK42" i="32"/>
  <c r="AI42" i="32"/>
  <c r="AM41" i="32"/>
  <c r="AL41" i="32"/>
  <c r="AK41" i="32"/>
  <c r="AI41" i="32"/>
  <c r="AM40" i="32"/>
  <c r="AL40" i="32"/>
  <c r="AK40" i="32"/>
  <c r="AI40" i="32"/>
  <c r="AM39" i="32"/>
  <c r="AL39" i="32"/>
  <c r="AK39" i="32"/>
  <c r="AI39" i="32"/>
  <c r="AM38" i="32"/>
  <c r="AL38" i="32"/>
  <c r="AK38" i="32"/>
  <c r="AI38" i="32"/>
  <c r="AM37" i="32"/>
  <c r="AL37" i="32"/>
  <c r="AK37" i="32"/>
  <c r="AI37" i="32"/>
  <c r="AM36" i="32"/>
  <c r="AL36" i="32"/>
  <c r="AK36" i="32"/>
  <c r="AI36" i="32"/>
  <c r="AM35" i="32"/>
  <c r="AL35" i="32"/>
  <c r="AK35" i="32"/>
  <c r="AI35" i="32"/>
  <c r="AM34" i="32"/>
  <c r="AL34" i="32"/>
  <c r="AK34" i="32"/>
  <c r="AI34" i="32"/>
  <c r="AM33" i="32"/>
  <c r="AL33" i="32"/>
  <c r="AK33" i="32"/>
  <c r="AI33" i="32"/>
  <c r="AM32" i="32"/>
  <c r="AL32" i="32"/>
  <c r="AK32" i="32"/>
  <c r="AI32" i="32"/>
  <c r="AM31" i="32"/>
  <c r="AL31" i="32"/>
  <c r="AK31" i="32"/>
  <c r="AI31" i="32"/>
  <c r="AM30" i="32"/>
  <c r="AL30" i="32"/>
  <c r="AK30" i="32"/>
  <c r="AI30" i="32"/>
  <c r="AM29" i="32"/>
  <c r="AL29" i="32"/>
  <c r="AK29" i="32"/>
  <c r="AI29" i="32"/>
  <c r="AM28" i="32"/>
  <c r="AL28" i="32"/>
  <c r="AK28" i="32"/>
  <c r="AI28" i="32"/>
  <c r="AM27" i="32"/>
  <c r="AL27" i="32"/>
  <c r="AK27" i="32"/>
  <c r="AI27" i="32"/>
  <c r="AM26" i="32"/>
  <c r="AL26" i="32"/>
  <c r="AK26" i="32"/>
  <c r="AI26" i="32"/>
  <c r="AM25" i="32"/>
  <c r="AL25" i="32"/>
  <c r="AK25" i="32"/>
  <c r="AI25" i="32"/>
  <c r="AM24" i="32"/>
  <c r="AL24" i="32"/>
  <c r="AK24" i="32"/>
  <c r="AI24" i="32"/>
  <c r="AM23" i="32"/>
  <c r="AL23" i="32"/>
  <c r="AK23" i="32"/>
  <c r="AI23" i="32"/>
  <c r="AM22" i="32"/>
  <c r="AL22" i="32"/>
  <c r="AK22" i="32"/>
  <c r="AI22" i="32"/>
  <c r="AM21" i="32"/>
  <c r="AL21" i="32"/>
  <c r="AK21" i="32"/>
  <c r="AI21" i="32"/>
  <c r="AM20" i="32"/>
  <c r="AL20" i="32"/>
  <c r="AK20" i="32"/>
  <c r="AI20" i="32"/>
  <c r="AM19" i="32"/>
  <c r="AL19" i="32"/>
  <c r="AK19" i="32"/>
  <c r="AI19" i="32"/>
  <c r="AM18" i="32"/>
  <c r="AL18" i="32"/>
  <c r="AK18" i="32"/>
  <c r="AI18" i="32"/>
  <c r="AM17" i="32"/>
  <c r="AL17" i="32"/>
  <c r="AK17" i="32"/>
  <c r="AI17" i="32"/>
  <c r="AM16" i="32"/>
  <c r="AL16" i="32"/>
  <c r="AK16" i="32"/>
  <c r="AI16" i="32"/>
  <c r="AM15" i="32"/>
  <c r="AL15" i="32"/>
  <c r="AK15" i="32"/>
  <c r="AI15" i="32"/>
  <c r="AM14" i="32"/>
  <c r="AL14" i="32"/>
  <c r="AK14" i="32"/>
  <c r="AI14" i="32"/>
  <c r="AM13" i="32"/>
  <c r="AL13" i="32"/>
  <c r="AK13" i="32"/>
  <c r="AI13" i="32"/>
  <c r="AM12" i="32"/>
  <c r="AL12" i="32"/>
  <c r="AK12" i="32"/>
  <c r="AI12" i="32"/>
  <c r="AM11" i="32"/>
  <c r="AL11" i="32"/>
  <c r="AK11" i="32"/>
  <c r="AI11" i="32"/>
  <c r="AD4" i="32"/>
  <c r="AB4" i="32"/>
  <c r="X4" i="32"/>
  <c r="K56" i="31"/>
  <c r="I56" i="31"/>
  <c r="AM55" i="31"/>
  <c r="AL55" i="31"/>
  <c r="AK55" i="31"/>
  <c r="AI55" i="31"/>
  <c r="AM54" i="31"/>
  <c r="AL54" i="31"/>
  <c r="AK54" i="31"/>
  <c r="AI54" i="31"/>
  <c r="AM53" i="31"/>
  <c r="AL53" i="31"/>
  <c r="AK53" i="31"/>
  <c r="AI53" i="31"/>
  <c r="AM52" i="31"/>
  <c r="AL52" i="31"/>
  <c r="AK52" i="31"/>
  <c r="AI52" i="31"/>
  <c r="AM51" i="31"/>
  <c r="AL51" i="31"/>
  <c r="AK51" i="31"/>
  <c r="AI51" i="31"/>
  <c r="AM50" i="31"/>
  <c r="AL50" i="31"/>
  <c r="AK50" i="31"/>
  <c r="AI50" i="31"/>
  <c r="AM49" i="31"/>
  <c r="AL49" i="31"/>
  <c r="AK49" i="31"/>
  <c r="AI49" i="31"/>
  <c r="AM48" i="31"/>
  <c r="AL48" i="31"/>
  <c r="AK48" i="31"/>
  <c r="AI48" i="31"/>
  <c r="AM47" i="31"/>
  <c r="AL47" i="31"/>
  <c r="AK47" i="31"/>
  <c r="AI47" i="31"/>
  <c r="AM46" i="31"/>
  <c r="AL46" i="31"/>
  <c r="AK46" i="31"/>
  <c r="AI46" i="31"/>
  <c r="AM45" i="31"/>
  <c r="AL45" i="31"/>
  <c r="AK45" i="31"/>
  <c r="AI45" i="31"/>
  <c r="AM44" i="31"/>
  <c r="AL44" i="31"/>
  <c r="AK44" i="31"/>
  <c r="AI44" i="31"/>
  <c r="AM43" i="31"/>
  <c r="AL43" i="31"/>
  <c r="AK43" i="31"/>
  <c r="AI43" i="31"/>
  <c r="AM42" i="31"/>
  <c r="AL42" i="31"/>
  <c r="AK42" i="31"/>
  <c r="AI42" i="31"/>
  <c r="AM41" i="31"/>
  <c r="AL41" i="31"/>
  <c r="AK41" i="31"/>
  <c r="AI41" i="31"/>
  <c r="AM40" i="31"/>
  <c r="AL40" i="31"/>
  <c r="AK40" i="31"/>
  <c r="AI40" i="31"/>
  <c r="AM39" i="31"/>
  <c r="AL39" i="31"/>
  <c r="AK39" i="31"/>
  <c r="AI39" i="31"/>
  <c r="AM38" i="31"/>
  <c r="AL38" i="31"/>
  <c r="AK38" i="31"/>
  <c r="AI38" i="31"/>
  <c r="AM37" i="31"/>
  <c r="AL37" i="31"/>
  <c r="AK37" i="31"/>
  <c r="AI37" i="31"/>
  <c r="AM36" i="31"/>
  <c r="AL36" i="31"/>
  <c r="AK36" i="31"/>
  <c r="AI36" i="31"/>
  <c r="AM35" i="31"/>
  <c r="AL35" i="31"/>
  <c r="AK35" i="31"/>
  <c r="AI35" i="31"/>
  <c r="AM34" i="31"/>
  <c r="AL34" i="31"/>
  <c r="AK34" i="31"/>
  <c r="AI34" i="31"/>
  <c r="AM33" i="31"/>
  <c r="AL33" i="31"/>
  <c r="AK33" i="31"/>
  <c r="AI33" i="31"/>
  <c r="AM32" i="31"/>
  <c r="AL32" i="31"/>
  <c r="AK32" i="31"/>
  <c r="AI32" i="31"/>
  <c r="AM31" i="31"/>
  <c r="AL31" i="31"/>
  <c r="AK31" i="31"/>
  <c r="AI31" i="31"/>
  <c r="AM30" i="31"/>
  <c r="AL30" i="31"/>
  <c r="AK30" i="31"/>
  <c r="AI30" i="31"/>
  <c r="AM29" i="31"/>
  <c r="AL29" i="31"/>
  <c r="AK29" i="31"/>
  <c r="AI29" i="31"/>
  <c r="AM28" i="31"/>
  <c r="AL28" i="31"/>
  <c r="AK28" i="31"/>
  <c r="AI28" i="31"/>
  <c r="AM27" i="31"/>
  <c r="AL27" i="31"/>
  <c r="AK27" i="31"/>
  <c r="AI27" i="31"/>
  <c r="AM26" i="31"/>
  <c r="AL26" i="31"/>
  <c r="AK26" i="31"/>
  <c r="AI26" i="31"/>
  <c r="AM25" i="31"/>
  <c r="AL25" i="31"/>
  <c r="AK25" i="31"/>
  <c r="AI25" i="31"/>
  <c r="AM24" i="31"/>
  <c r="AL24" i="31"/>
  <c r="AK24" i="31"/>
  <c r="AI24" i="31"/>
  <c r="AM23" i="31"/>
  <c r="AL23" i="31"/>
  <c r="AK23" i="31"/>
  <c r="AI23" i="31"/>
  <c r="AM22" i="31"/>
  <c r="AL22" i="31"/>
  <c r="AK22" i="31"/>
  <c r="AI22" i="31"/>
  <c r="AM21" i="31"/>
  <c r="AL21" i="31"/>
  <c r="AK21" i="31"/>
  <c r="AI21" i="31"/>
  <c r="AM20" i="31"/>
  <c r="AL20" i="31"/>
  <c r="AK20" i="31"/>
  <c r="AI20" i="31"/>
  <c r="AM19" i="31"/>
  <c r="AL19" i="31"/>
  <c r="AK19" i="31"/>
  <c r="AI19" i="31"/>
  <c r="AM18" i="31"/>
  <c r="AL18" i="31"/>
  <c r="AK18" i="31"/>
  <c r="AI18" i="31"/>
  <c r="AM17" i="31"/>
  <c r="AL17" i="31"/>
  <c r="AK17" i="31"/>
  <c r="AI17" i="31"/>
  <c r="AM16" i="31"/>
  <c r="AL16" i="31"/>
  <c r="AK16" i="31"/>
  <c r="AI16" i="31"/>
  <c r="AM15" i="31"/>
  <c r="AL15" i="31"/>
  <c r="AK15" i="31"/>
  <c r="AI15" i="31"/>
  <c r="AM14" i="31"/>
  <c r="AL14" i="31"/>
  <c r="AK14" i="31"/>
  <c r="AI14" i="31"/>
  <c r="AM13" i="31"/>
  <c r="AL13" i="31"/>
  <c r="AK13" i="31"/>
  <c r="AI13" i="31"/>
  <c r="AM12" i="31"/>
  <c r="AL12" i="31"/>
  <c r="AK12" i="31"/>
  <c r="AI12" i="31"/>
  <c r="AM11" i="31"/>
  <c r="AL11" i="31"/>
  <c r="AK11" i="31"/>
  <c r="AI11" i="31"/>
  <c r="AD4" i="31"/>
  <c r="AB4" i="31"/>
  <c r="X4" i="31"/>
  <c r="K56" i="30"/>
  <c r="I56" i="30"/>
  <c r="AM55" i="30"/>
  <c r="AL55" i="30"/>
  <c r="AK55" i="30"/>
  <c r="AI55" i="30"/>
  <c r="AM54" i="30"/>
  <c r="AL54" i="30"/>
  <c r="AK54" i="30"/>
  <c r="AI54" i="30"/>
  <c r="AM53" i="30"/>
  <c r="AL53" i="30"/>
  <c r="AK53" i="30"/>
  <c r="AI53" i="30"/>
  <c r="AM52" i="30"/>
  <c r="AL52" i="30"/>
  <c r="AK52" i="30"/>
  <c r="AI52" i="30"/>
  <c r="AM51" i="30"/>
  <c r="AL51" i="30"/>
  <c r="AK51" i="30"/>
  <c r="AI51" i="30"/>
  <c r="AM50" i="30"/>
  <c r="AL50" i="30"/>
  <c r="AK50" i="30"/>
  <c r="AI50" i="30"/>
  <c r="AM49" i="30"/>
  <c r="AL49" i="30"/>
  <c r="AK49" i="30"/>
  <c r="AI49" i="30"/>
  <c r="AM48" i="30"/>
  <c r="AL48" i="30"/>
  <c r="AK48" i="30"/>
  <c r="AI48" i="30"/>
  <c r="AM47" i="30"/>
  <c r="AL47" i="30"/>
  <c r="AK47" i="30"/>
  <c r="AI47" i="30"/>
  <c r="AM46" i="30"/>
  <c r="AL46" i="30"/>
  <c r="AK46" i="30"/>
  <c r="AI46" i="30"/>
  <c r="AM45" i="30"/>
  <c r="AL45" i="30"/>
  <c r="AK45" i="30"/>
  <c r="AI45" i="30"/>
  <c r="AM44" i="30"/>
  <c r="AL44" i="30"/>
  <c r="AK44" i="30"/>
  <c r="AI44" i="30"/>
  <c r="AM43" i="30"/>
  <c r="AL43" i="30"/>
  <c r="AK43" i="30"/>
  <c r="AI43" i="30"/>
  <c r="AM42" i="30"/>
  <c r="AL42" i="30"/>
  <c r="AK42" i="30"/>
  <c r="AI42" i="30"/>
  <c r="AM41" i="30"/>
  <c r="AL41" i="30"/>
  <c r="AK41" i="30"/>
  <c r="AI41" i="30"/>
  <c r="AM40" i="30"/>
  <c r="AL40" i="30"/>
  <c r="AK40" i="30"/>
  <c r="AI40" i="30"/>
  <c r="AM39" i="30"/>
  <c r="AL39" i="30"/>
  <c r="AK39" i="30"/>
  <c r="AI39" i="30"/>
  <c r="AM38" i="30"/>
  <c r="AL38" i="30"/>
  <c r="AK38" i="30"/>
  <c r="AI38" i="30"/>
  <c r="AM37" i="30"/>
  <c r="AL37" i="30"/>
  <c r="AK37" i="30"/>
  <c r="AI37" i="30"/>
  <c r="AM36" i="30"/>
  <c r="AL36" i="30"/>
  <c r="AK36" i="30"/>
  <c r="AI36" i="30"/>
  <c r="AM35" i="30"/>
  <c r="AL35" i="30"/>
  <c r="AK35" i="30"/>
  <c r="AI35" i="30"/>
  <c r="AM34" i="30"/>
  <c r="AL34" i="30"/>
  <c r="AK34" i="30"/>
  <c r="AI34" i="30"/>
  <c r="AM33" i="30"/>
  <c r="AL33" i="30"/>
  <c r="AK33" i="30"/>
  <c r="AI33" i="30"/>
  <c r="AM32" i="30"/>
  <c r="AL32" i="30"/>
  <c r="AK32" i="30"/>
  <c r="AI32" i="30"/>
  <c r="AM31" i="30"/>
  <c r="AL31" i="30"/>
  <c r="AK31" i="30"/>
  <c r="AI31" i="30"/>
  <c r="AM30" i="30"/>
  <c r="AL30" i="30"/>
  <c r="AK30" i="30"/>
  <c r="AI30" i="30"/>
  <c r="AM29" i="30"/>
  <c r="AL29" i="30"/>
  <c r="AK29" i="30"/>
  <c r="AI29" i="30"/>
  <c r="AM28" i="30"/>
  <c r="AL28" i="30"/>
  <c r="AK28" i="30"/>
  <c r="AI28" i="30"/>
  <c r="AM27" i="30"/>
  <c r="AL27" i="30"/>
  <c r="AK27" i="30"/>
  <c r="AI27" i="30"/>
  <c r="AM26" i="30"/>
  <c r="AL26" i="30"/>
  <c r="AK26" i="30"/>
  <c r="AI26" i="30"/>
  <c r="AM25" i="30"/>
  <c r="AL25" i="30"/>
  <c r="AK25" i="30"/>
  <c r="AI25" i="30"/>
  <c r="AM24" i="30"/>
  <c r="AL24" i="30"/>
  <c r="AK24" i="30"/>
  <c r="AI24" i="30"/>
  <c r="AM23" i="30"/>
  <c r="AL23" i="30"/>
  <c r="AK23" i="30"/>
  <c r="AI23" i="30"/>
  <c r="AM22" i="30"/>
  <c r="AL22" i="30"/>
  <c r="AK22" i="30"/>
  <c r="AI22" i="30"/>
  <c r="AM21" i="30"/>
  <c r="AL21" i="30"/>
  <c r="AK21" i="30"/>
  <c r="AI21" i="30"/>
  <c r="AM20" i="30"/>
  <c r="AL20" i="30"/>
  <c r="AK20" i="30"/>
  <c r="AI20" i="30"/>
  <c r="AM19" i="30"/>
  <c r="AL19" i="30"/>
  <c r="AK19" i="30"/>
  <c r="AI19" i="30"/>
  <c r="AM18" i="30"/>
  <c r="AL18" i="30"/>
  <c r="AK18" i="30"/>
  <c r="AI18" i="30"/>
  <c r="AM17" i="30"/>
  <c r="AL17" i="30"/>
  <c r="AK17" i="30"/>
  <c r="AI17" i="30"/>
  <c r="AM16" i="30"/>
  <c r="AL16" i="30"/>
  <c r="AK16" i="30"/>
  <c r="AI16" i="30"/>
  <c r="AM15" i="30"/>
  <c r="AL15" i="30"/>
  <c r="AK15" i="30"/>
  <c r="AI15" i="30"/>
  <c r="AM14" i="30"/>
  <c r="AL14" i="30"/>
  <c r="AK14" i="30"/>
  <c r="AI14" i="30"/>
  <c r="AM13" i="30"/>
  <c r="AL13" i="30"/>
  <c r="AK13" i="30"/>
  <c r="AI13" i="30"/>
  <c r="AM12" i="30"/>
  <c r="AL12" i="30"/>
  <c r="AK12" i="30"/>
  <c r="AI12" i="30"/>
  <c r="AM11" i="30"/>
  <c r="AL11" i="30"/>
  <c r="AK11" i="30"/>
  <c r="AI11" i="30"/>
  <c r="AD4" i="30"/>
  <c r="AB4" i="30"/>
  <c r="X4" i="30"/>
  <c r="R2" i="30"/>
  <c r="P2" i="30"/>
  <c r="L2" i="30"/>
  <c r="J57" i="29"/>
  <c r="K56" i="29"/>
  <c r="X7" i="29" s="1"/>
  <c r="I56" i="29"/>
  <c r="AM55" i="29"/>
  <c r="AL55" i="29"/>
  <c r="AK55" i="29"/>
  <c r="AI55" i="29"/>
  <c r="AM54" i="29"/>
  <c r="AL54" i="29"/>
  <c r="AK54" i="29"/>
  <c r="AI54" i="29"/>
  <c r="AM53" i="29"/>
  <c r="AL53" i="29"/>
  <c r="AK53" i="29"/>
  <c r="AI53" i="29"/>
  <c r="AM52" i="29"/>
  <c r="AL52" i="29"/>
  <c r="AK52" i="29"/>
  <c r="AI52" i="29"/>
  <c r="AM51" i="29"/>
  <c r="AL51" i="29"/>
  <c r="AK51" i="29"/>
  <c r="AI51" i="29"/>
  <c r="AM50" i="29"/>
  <c r="AL50" i="29"/>
  <c r="AK50" i="29"/>
  <c r="AI50" i="29"/>
  <c r="AM49" i="29"/>
  <c r="AL49" i="29"/>
  <c r="AK49" i="29"/>
  <c r="AI49" i="29"/>
  <c r="AM48" i="29"/>
  <c r="AL48" i="29"/>
  <c r="AK48" i="29"/>
  <c r="AI48" i="29"/>
  <c r="AM47" i="29"/>
  <c r="AL47" i="29"/>
  <c r="AK47" i="29"/>
  <c r="AI47" i="29"/>
  <c r="AM46" i="29"/>
  <c r="AL46" i="29"/>
  <c r="AK46" i="29"/>
  <c r="AI46" i="29"/>
  <c r="AM45" i="29"/>
  <c r="AL45" i="29"/>
  <c r="AK45" i="29"/>
  <c r="AI45" i="29"/>
  <c r="AM44" i="29"/>
  <c r="AL44" i="29"/>
  <c r="AK44" i="29"/>
  <c r="AI44" i="29"/>
  <c r="AM43" i="29"/>
  <c r="AL43" i="29"/>
  <c r="AK43" i="29"/>
  <c r="AI43" i="29"/>
  <c r="AM42" i="29"/>
  <c r="AL42" i="29"/>
  <c r="AK42" i="29"/>
  <c r="AI42" i="29"/>
  <c r="AM41" i="29"/>
  <c r="AL41" i="29"/>
  <c r="AK41" i="29"/>
  <c r="AI41" i="29"/>
  <c r="AM40" i="29"/>
  <c r="AL40" i="29"/>
  <c r="AK40" i="29"/>
  <c r="AI40" i="29"/>
  <c r="AM39" i="29"/>
  <c r="AL39" i="29"/>
  <c r="AK39" i="29"/>
  <c r="AI39" i="29"/>
  <c r="AM38" i="29"/>
  <c r="AL38" i="29"/>
  <c r="AK38" i="29"/>
  <c r="AI38" i="29"/>
  <c r="AM37" i="29"/>
  <c r="AL37" i="29"/>
  <c r="AK37" i="29"/>
  <c r="AI37" i="29"/>
  <c r="AM36" i="29"/>
  <c r="AL36" i="29"/>
  <c r="AK36" i="29"/>
  <c r="AI36" i="29"/>
  <c r="AM35" i="29"/>
  <c r="AL35" i="29"/>
  <c r="AK35" i="29"/>
  <c r="AI35" i="29"/>
  <c r="AM34" i="29"/>
  <c r="AL34" i="29"/>
  <c r="AK34" i="29"/>
  <c r="AI34" i="29"/>
  <c r="AM33" i="29"/>
  <c r="AL33" i="29"/>
  <c r="AK33" i="29"/>
  <c r="AI33" i="29"/>
  <c r="AM32" i="29"/>
  <c r="AL32" i="29"/>
  <c r="AK32" i="29"/>
  <c r="AI32" i="29"/>
  <c r="AM31" i="29"/>
  <c r="AL31" i="29"/>
  <c r="AK31" i="29"/>
  <c r="AI31" i="29"/>
  <c r="AM30" i="29"/>
  <c r="AL30" i="29"/>
  <c r="AK30" i="29"/>
  <c r="AI30" i="29"/>
  <c r="AM29" i="29"/>
  <c r="AL29" i="29"/>
  <c r="AK29" i="29"/>
  <c r="AI29" i="29"/>
  <c r="AM28" i="29"/>
  <c r="AL28" i="29"/>
  <c r="AK28" i="29"/>
  <c r="AI28" i="29"/>
  <c r="AM27" i="29"/>
  <c r="AL27" i="29"/>
  <c r="AK27" i="29"/>
  <c r="AI27" i="29"/>
  <c r="AM26" i="29"/>
  <c r="AL26" i="29"/>
  <c r="AK26" i="29"/>
  <c r="AI26" i="29"/>
  <c r="AM25" i="29"/>
  <c r="AL25" i="29"/>
  <c r="AK25" i="29"/>
  <c r="AI25" i="29"/>
  <c r="AM24" i="29"/>
  <c r="AL24" i="29"/>
  <c r="AK24" i="29"/>
  <c r="AI24" i="29"/>
  <c r="AM23" i="29"/>
  <c r="AL23" i="29"/>
  <c r="AK23" i="29"/>
  <c r="AI23" i="29"/>
  <c r="AM22" i="29"/>
  <c r="AL22" i="29"/>
  <c r="AK22" i="29"/>
  <c r="AI22" i="29"/>
  <c r="AM21" i="29"/>
  <c r="AL21" i="29"/>
  <c r="AK21" i="29"/>
  <c r="AI21" i="29"/>
  <c r="AM20" i="29"/>
  <c r="AL20" i="29"/>
  <c r="AK20" i="29"/>
  <c r="AI20" i="29"/>
  <c r="AM19" i="29"/>
  <c r="AL19" i="29"/>
  <c r="AK19" i="29"/>
  <c r="AI19" i="29"/>
  <c r="AM18" i="29"/>
  <c r="AL18" i="29"/>
  <c r="AK18" i="29"/>
  <c r="AI18" i="29"/>
  <c r="AM17" i="29"/>
  <c r="AL17" i="29"/>
  <c r="AK17" i="29"/>
  <c r="AI17" i="29"/>
  <c r="AM16" i="29"/>
  <c r="AL16" i="29"/>
  <c r="AK16" i="29"/>
  <c r="AI16" i="29"/>
  <c r="AM15" i="29"/>
  <c r="AL15" i="29"/>
  <c r="AK15" i="29"/>
  <c r="AI15" i="29"/>
  <c r="AM14" i="29"/>
  <c r="AL14" i="29"/>
  <c r="AK14" i="29"/>
  <c r="AI14" i="29"/>
  <c r="AM13" i="29"/>
  <c r="AL13" i="29"/>
  <c r="AK13" i="29"/>
  <c r="AI13" i="29"/>
  <c r="AM12" i="29"/>
  <c r="AL12" i="29"/>
  <c r="AK12" i="29"/>
  <c r="AI12" i="29"/>
  <c r="AM11" i="29"/>
  <c r="AL11" i="29"/>
  <c r="AK11" i="29"/>
  <c r="AN12" i="29" s="1"/>
  <c r="AN13" i="29" s="1"/>
  <c r="AI11" i="29"/>
  <c r="AD4" i="29"/>
  <c r="AB4" i="29"/>
  <c r="X4" i="29"/>
  <c r="I56" i="28"/>
  <c r="X7" i="28" s="1"/>
  <c r="AM55" i="28"/>
  <c r="AL55" i="28"/>
  <c r="AK55" i="28"/>
  <c r="AI55" i="28"/>
  <c r="AM54" i="28"/>
  <c r="AL54" i="28"/>
  <c r="AK54" i="28"/>
  <c r="AI54" i="28"/>
  <c r="AM53" i="28"/>
  <c r="AL53" i="28"/>
  <c r="AK53" i="28"/>
  <c r="AI53" i="28"/>
  <c r="AM52" i="28"/>
  <c r="AL52" i="28"/>
  <c r="AK52" i="28"/>
  <c r="AI52" i="28"/>
  <c r="AM51" i="28"/>
  <c r="AL51" i="28"/>
  <c r="AK51" i="28"/>
  <c r="AI51" i="28"/>
  <c r="AM50" i="28"/>
  <c r="AL50" i="28"/>
  <c r="AK50" i="28"/>
  <c r="AI50" i="28"/>
  <c r="AM49" i="28"/>
  <c r="AL49" i="28"/>
  <c r="AK49" i="28"/>
  <c r="AI49" i="28"/>
  <c r="AM48" i="28"/>
  <c r="AL48" i="28"/>
  <c r="AK48" i="28"/>
  <c r="AI48" i="28"/>
  <c r="AM47" i="28"/>
  <c r="AL47" i="28"/>
  <c r="AK47" i="28"/>
  <c r="AI47" i="28"/>
  <c r="AM46" i="28"/>
  <c r="AL46" i="28"/>
  <c r="AK46" i="28"/>
  <c r="AI46" i="28"/>
  <c r="AM45" i="28"/>
  <c r="AL45" i="28"/>
  <c r="AK45" i="28"/>
  <c r="AI45" i="28"/>
  <c r="AM44" i="28"/>
  <c r="AL44" i="28"/>
  <c r="AK44" i="28"/>
  <c r="AI44" i="28"/>
  <c r="AM43" i="28"/>
  <c r="AL43" i="28"/>
  <c r="AK43" i="28"/>
  <c r="AI43" i="28"/>
  <c r="AM42" i="28"/>
  <c r="AL42" i="28"/>
  <c r="AK42" i="28"/>
  <c r="AI42" i="28"/>
  <c r="AM41" i="28"/>
  <c r="AL41" i="28"/>
  <c r="AK41" i="28"/>
  <c r="AI41" i="28"/>
  <c r="AM40" i="28"/>
  <c r="AL40" i="28"/>
  <c r="AK40" i="28"/>
  <c r="AI40" i="28"/>
  <c r="AM39" i="28"/>
  <c r="AL39" i="28"/>
  <c r="AK39" i="28"/>
  <c r="AI39" i="28"/>
  <c r="AM38" i="28"/>
  <c r="AL38" i="28"/>
  <c r="AK38" i="28"/>
  <c r="AI38" i="28"/>
  <c r="AM37" i="28"/>
  <c r="AL37" i="28"/>
  <c r="AK37" i="28"/>
  <c r="AI37" i="28"/>
  <c r="AM36" i="28"/>
  <c r="AL36" i="28"/>
  <c r="AK36" i="28"/>
  <c r="AI36" i="28"/>
  <c r="AM35" i="28"/>
  <c r="AL35" i="28"/>
  <c r="AK35" i="28"/>
  <c r="AI35" i="28"/>
  <c r="AM34" i="28"/>
  <c r="AL34" i="28"/>
  <c r="AK34" i="28"/>
  <c r="AI34" i="28"/>
  <c r="AM33" i="28"/>
  <c r="AL33" i="28"/>
  <c r="AK33" i="28"/>
  <c r="AI33" i="28"/>
  <c r="AM32" i="28"/>
  <c r="AL32" i="28"/>
  <c r="AK32" i="28"/>
  <c r="AI32" i="28"/>
  <c r="AM31" i="28"/>
  <c r="AL31" i="28"/>
  <c r="AK31" i="28"/>
  <c r="AI31" i="28"/>
  <c r="AM30" i="28"/>
  <c r="AL30" i="28"/>
  <c r="AK30" i="28"/>
  <c r="AI30" i="28"/>
  <c r="AM29" i="28"/>
  <c r="AL29" i="28"/>
  <c r="AK29" i="28"/>
  <c r="AI29" i="28"/>
  <c r="AM28" i="28"/>
  <c r="AL28" i="28"/>
  <c r="AK28" i="28"/>
  <c r="AI28" i="28"/>
  <c r="AM27" i="28"/>
  <c r="AL27" i="28"/>
  <c r="AK27" i="28"/>
  <c r="AI27" i="28"/>
  <c r="AM26" i="28"/>
  <c r="AL26" i="28"/>
  <c r="AK26" i="28"/>
  <c r="AI26" i="28"/>
  <c r="AM25" i="28"/>
  <c r="AL25" i="28"/>
  <c r="AK25" i="28"/>
  <c r="AI25" i="28"/>
  <c r="AM24" i="28"/>
  <c r="AL24" i="28"/>
  <c r="AK24" i="28"/>
  <c r="AI24" i="28"/>
  <c r="AM23" i="28"/>
  <c r="AL23" i="28"/>
  <c r="AK23" i="28"/>
  <c r="AI23" i="28"/>
  <c r="AM22" i="28"/>
  <c r="AL22" i="28"/>
  <c r="AK22" i="28"/>
  <c r="AI22" i="28"/>
  <c r="AM21" i="28"/>
  <c r="AL21" i="28"/>
  <c r="AK21" i="28"/>
  <c r="AI21" i="28"/>
  <c r="AM20" i="28"/>
  <c r="AL20" i="28"/>
  <c r="AK20" i="28"/>
  <c r="AI20" i="28"/>
  <c r="AM19" i="28"/>
  <c r="AL19" i="28"/>
  <c r="AK19" i="28"/>
  <c r="AI19" i="28"/>
  <c r="AM18" i="28"/>
  <c r="AL18" i="28"/>
  <c r="AK18" i="28"/>
  <c r="AI18" i="28"/>
  <c r="AM17" i="28"/>
  <c r="AL17" i="28"/>
  <c r="AK17" i="28"/>
  <c r="AI17" i="28"/>
  <c r="AM16" i="28"/>
  <c r="AL16" i="28"/>
  <c r="AK16" i="28"/>
  <c r="AI16" i="28"/>
  <c r="AM15" i="28"/>
  <c r="AL15" i="28"/>
  <c r="AK15" i="28"/>
  <c r="AI15" i="28"/>
  <c r="AM14" i="28"/>
  <c r="AL14" i="28"/>
  <c r="AK14" i="28"/>
  <c r="AI14" i="28"/>
  <c r="AM13" i="28"/>
  <c r="AL13" i="28"/>
  <c r="AK13" i="28"/>
  <c r="AI13" i="28"/>
  <c r="AM12" i="28"/>
  <c r="AL12" i="28"/>
  <c r="AK12" i="28"/>
  <c r="AI12" i="28"/>
  <c r="AM11" i="28"/>
  <c r="AL11" i="28"/>
  <c r="AK11" i="28"/>
  <c r="AI11" i="28"/>
  <c r="AD4" i="28"/>
  <c r="AB4" i="28"/>
  <c r="X4" i="28"/>
  <c r="AN12" i="28" l="1"/>
  <c r="AN13" i="28" s="1"/>
  <c r="X7" i="36"/>
  <c r="AN12" i="32"/>
  <c r="AN13" i="32" s="1"/>
  <c r="AN12" i="33"/>
  <c r="AN13" i="33" s="1"/>
  <c r="X7" i="39"/>
  <c r="X7" i="37"/>
  <c r="AN12" i="31"/>
  <c r="X7" i="31"/>
  <c r="X7" i="38"/>
  <c r="AN12" i="38"/>
  <c r="AN13" i="38" s="1"/>
  <c r="AN12" i="37"/>
  <c r="AN13" i="37" s="1"/>
  <c r="X7" i="35"/>
  <c r="AN13" i="39"/>
  <c r="AJ13" i="39"/>
  <c r="AJ12" i="39"/>
  <c r="AJ13" i="38"/>
  <c r="AJ12" i="38"/>
  <c r="AN14" i="37"/>
  <c r="AJ14" i="37"/>
  <c r="AJ12" i="37"/>
  <c r="AN14" i="36"/>
  <c r="AJ14" i="36"/>
  <c r="AJ13" i="36"/>
  <c r="AJ12" i="36"/>
  <c r="AN12" i="35"/>
  <c r="AJ12" i="35"/>
  <c r="AN14" i="28"/>
  <c r="AJ14" i="28"/>
  <c r="AN14" i="32"/>
  <c r="AJ14" i="32"/>
  <c r="AN14" i="29"/>
  <c r="AJ14" i="29"/>
  <c r="AJ13" i="28"/>
  <c r="AJ13" i="32"/>
  <c r="AJ13" i="29"/>
  <c r="AN13" i="31"/>
  <c r="AJ13" i="31"/>
  <c r="AN12" i="30"/>
  <c r="AJ12" i="28"/>
  <c r="AJ12" i="29"/>
  <c r="AJ12" i="30"/>
  <c r="AJ12" i="31"/>
  <c r="AJ12" i="33"/>
  <c r="AJ12" i="32"/>
  <c r="BD43" i="27"/>
  <c r="AB43" i="27"/>
  <c r="U43" i="27"/>
  <c r="N43" i="27"/>
  <c r="G43" i="27"/>
  <c r="AW43" i="27"/>
  <c r="AW25" i="3"/>
  <c r="AW24" i="3"/>
  <c r="AW23" i="3"/>
  <c r="AP25" i="3"/>
  <c r="AP24" i="3"/>
  <c r="AP23" i="3"/>
  <c r="AI25" i="3"/>
  <c r="AI24" i="3"/>
  <c r="AI23" i="3"/>
  <c r="G43" i="3"/>
  <c r="N43" i="3"/>
  <c r="J44" i="26"/>
  <c r="K43" i="26"/>
  <c r="I43" i="26"/>
  <c r="AM39" i="26"/>
  <c r="AL39" i="26"/>
  <c r="AK39" i="26"/>
  <c r="AI39" i="26"/>
  <c r="AM38" i="26"/>
  <c r="AL38" i="26"/>
  <c r="AK38" i="26"/>
  <c r="AI38" i="26"/>
  <c r="AM37" i="26"/>
  <c r="AL37" i="26"/>
  <c r="AK37" i="26"/>
  <c r="AI37" i="26"/>
  <c r="AM36" i="26"/>
  <c r="AL36" i="26"/>
  <c r="AK36" i="26"/>
  <c r="AI36" i="26"/>
  <c r="AM35" i="26"/>
  <c r="AL35" i="26"/>
  <c r="AK35" i="26"/>
  <c r="AI35" i="26"/>
  <c r="AM34" i="26"/>
  <c r="AL34" i="26"/>
  <c r="AK34" i="26"/>
  <c r="AI34" i="26"/>
  <c r="AM33" i="26"/>
  <c r="AL33" i="26"/>
  <c r="AK33" i="26"/>
  <c r="AI33" i="26"/>
  <c r="AM32" i="26"/>
  <c r="AL32" i="26"/>
  <c r="AK32" i="26"/>
  <c r="AI32" i="26"/>
  <c r="AM31" i="26"/>
  <c r="AL31" i="26"/>
  <c r="AK31" i="26"/>
  <c r="AI31" i="26"/>
  <c r="AM30" i="26"/>
  <c r="AL30" i="26"/>
  <c r="AK30" i="26"/>
  <c r="AI30" i="26"/>
  <c r="AM29" i="26"/>
  <c r="AL29" i="26"/>
  <c r="AK29" i="26"/>
  <c r="AI29" i="26"/>
  <c r="AM28" i="26"/>
  <c r="AL28" i="26"/>
  <c r="AK28" i="26"/>
  <c r="AI28" i="26"/>
  <c r="AM27" i="26"/>
  <c r="AL27" i="26"/>
  <c r="AK27" i="26"/>
  <c r="AI27" i="26"/>
  <c r="AM26" i="26"/>
  <c r="AL26" i="26"/>
  <c r="AK26" i="26"/>
  <c r="AI26" i="26"/>
  <c r="AM25" i="26"/>
  <c r="AL25" i="26"/>
  <c r="AK25" i="26"/>
  <c r="AI25" i="26"/>
  <c r="AM24" i="26"/>
  <c r="AL24" i="26"/>
  <c r="AK24" i="26"/>
  <c r="AI24" i="26"/>
  <c r="AM23" i="26"/>
  <c r="AL23" i="26"/>
  <c r="AK23" i="26"/>
  <c r="AI23" i="26"/>
  <c r="AM22" i="26"/>
  <c r="AL22" i="26"/>
  <c r="AK22" i="26"/>
  <c r="AI22" i="26"/>
  <c r="AM21" i="26"/>
  <c r="AL21" i="26"/>
  <c r="AK21" i="26"/>
  <c r="AI21" i="26"/>
  <c r="AM20" i="26"/>
  <c r="AL20" i="26"/>
  <c r="AK20" i="26"/>
  <c r="AI20" i="26"/>
  <c r="AM19" i="26"/>
  <c r="AL19" i="26"/>
  <c r="AK19" i="26"/>
  <c r="AI19" i="26"/>
  <c r="AM18" i="26"/>
  <c r="AL18" i="26"/>
  <c r="AK18" i="26"/>
  <c r="AI18" i="26"/>
  <c r="AM17" i="26"/>
  <c r="AL17" i="26"/>
  <c r="AK17" i="26"/>
  <c r="AI17" i="26"/>
  <c r="AM16" i="26"/>
  <c r="AL16" i="26"/>
  <c r="AK16" i="26"/>
  <c r="AI16" i="26"/>
  <c r="AM15" i="26"/>
  <c r="AL15" i="26"/>
  <c r="AK15" i="26"/>
  <c r="AI15" i="26"/>
  <c r="AM14" i="26"/>
  <c r="AL14" i="26"/>
  <c r="AK14" i="26"/>
  <c r="AI14" i="26"/>
  <c r="AM13" i="26"/>
  <c r="AL13" i="26"/>
  <c r="AK13" i="26"/>
  <c r="AI13" i="26"/>
  <c r="AM12" i="26"/>
  <c r="AL12" i="26"/>
  <c r="AK12" i="26"/>
  <c r="AI12" i="26"/>
  <c r="AM11" i="26"/>
  <c r="AL11" i="26"/>
  <c r="AK11" i="26"/>
  <c r="AI11" i="26"/>
  <c r="AD4" i="26"/>
  <c r="AB4" i="26"/>
  <c r="X4" i="26"/>
  <c r="J43" i="25"/>
  <c r="K42" i="25"/>
  <c r="I42" i="25"/>
  <c r="AM38" i="25"/>
  <c r="AL38" i="25"/>
  <c r="AK38" i="25"/>
  <c r="AI38" i="25"/>
  <c r="AM37" i="25"/>
  <c r="AL37" i="25"/>
  <c r="AK37" i="25"/>
  <c r="AI37" i="25"/>
  <c r="AM36" i="25"/>
  <c r="AL36" i="25"/>
  <c r="AK36" i="25"/>
  <c r="AI36" i="25"/>
  <c r="AM35" i="25"/>
  <c r="AL35" i="25"/>
  <c r="AK35" i="25"/>
  <c r="AI35" i="25"/>
  <c r="AM34" i="25"/>
  <c r="AL34" i="25"/>
  <c r="AK34" i="25"/>
  <c r="AI34" i="25"/>
  <c r="AM33" i="25"/>
  <c r="AL33" i="25"/>
  <c r="AK33" i="25"/>
  <c r="AI33" i="25"/>
  <c r="AM32" i="25"/>
  <c r="AL32" i="25"/>
  <c r="AK32" i="25"/>
  <c r="AI32" i="25"/>
  <c r="AM31" i="25"/>
  <c r="AL31" i="25"/>
  <c r="AK31" i="25"/>
  <c r="AI31" i="25"/>
  <c r="AM30" i="25"/>
  <c r="AL30" i="25"/>
  <c r="AK30" i="25"/>
  <c r="AI30" i="25"/>
  <c r="AM29" i="25"/>
  <c r="AL29" i="25"/>
  <c r="AK29" i="25"/>
  <c r="AI29" i="25"/>
  <c r="AL28" i="25"/>
  <c r="AK28" i="25"/>
  <c r="AM27" i="25"/>
  <c r="AL27" i="25"/>
  <c r="AK27" i="25"/>
  <c r="AI27" i="25"/>
  <c r="AM26" i="25"/>
  <c r="AL26" i="25"/>
  <c r="AK26" i="25"/>
  <c r="AI26" i="25"/>
  <c r="AM25" i="25"/>
  <c r="AL25" i="25"/>
  <c r="AK25" i="25"/>
  <c r="AI25" i="25"/>
  <c r="AM24" i="25"/>
  <c r="AL24" i="25"/>
  <c r="AK24" i="25"/>
  <c r="AI24" i="25"/>
  <c r="AM23" i="25"/>
  <c r="AL23" i="25"/>
  <c r="AK23" i="25"/>
  <c r="AI23" i="25"/>
  <c r="AM22" i="25"/>
  <c r="AL22" i="25"/>
  <c r="AK22" i="25"/>
  <c r="AI22" i="25"/>
  <c r="AM21" i="25"/>
  <c r="AL21" i="25"/>
  <c r="AK21" i="25"/>
  <c r="AI21" i="25"/>
  <c r="AM20" i="25"/>
  <c r="AL20" i="25"/>
  <c r="AK20" i="25"/>
  <c r="AI20" i="25"/>
  <c r="AM19" i="25"/>
  <c r="AL19" i="25"/>
  <c r="AK19" i="25"/>
  <c r="AI19" i="25"/>
  <c r="AM18" i="25"/>
  <c r="AL18" i="25"/>
  <c r="AK18" i="25"/>
  <c r="AI18" i="25"/>
  <c r="AM17" i="25"/>
  <c r="AL17" i="25"/>
  <c r="AK17" i="25"/>
  <c r="AI17" i="25"/>
  <c r="AM16" i="25"/>
  <c r="AL16" i="25"/>
  <c r="AK16" i="25"/>
  <c r="AI16" i="25"/>
  <c r="AM15" i="25"/>
  <c r="AL15" i="25"/>
  <c r="AK15" i="25"/>
  <c r="AI15" i="25"/>
  <c r="AM14" i="25"/>
  <c r="AL14" i="25"/>
  <c r="AK14" i="25"/>
  <c r="AI14" i="25"/>
  <c r="AM13" i="25"/>
  <c r="AL13" i="25"/>
  <c r="AK13" i="25"/>
  <c r="AI13" i="25"/>
  <c r="AM12" i="25"/>
  <c r="AL12" i="25"/>
  <c r="AK12" i="25"/>
  <c r="AI12" i="25"/>
  <c r="AM11" i="25"/>
  <c r="AL11" i="25"/>
  <c r="AK11" i="25"/>
  <c r="AN12" i="25" s="1"/>
  <c r="AN13" i="25" s="1"/>
  <c r="AI11" i="25"/>
  <c r="AD4" i="25"/>
  <c r="AB4" i="25"/>
  <c r="X4" i="25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D45" i="10"/>
  <c r="E45" i="10"/>
  <c r="F45" i="10"/>
  <c r="G45" i="10"/>
  <c r="C45" i="10"/>
  <c r="AJ13" i="33" l="1"/>
  <c r="AN12" i="26"/>
  <c r="AJ13" i="37"/>
  <c r="X7" i="26"/>
  <c r="AN14" i="39"/>
  <c r="AJ14" i="39"/>
  <c r="AN14" i="38"/>
  <c r="AJ14" i="38"/>
  <c r="AN15" i="37"/>
  <c r="AJ15" i="37"/>
  <c r="AN15" i="36"/>
  <c r="AJ15" i="36"/>
  <c r="AN13" i="35"/>
  <c r="AJ13" i="35"/>
  <c r="AN15" i="29"/>
  <c r="AJ15" i="29"/>
  <c r="AN15" i="28"/>
  <c r="AJ15" i="28"/>
  <c r="AN13" i="30"/>
  <c r="AJ13" i="30"/>
  <c r="AN14" i="33"/>
  <c r="AJ14" i="33"/>
  <c r="AN15" i="32"/>
  <c r="AJ15" i="32"/>
  <c r="AN14" i="31"/>
  <c r="AJ14" i="31"/>
  <c r="AI43" i="27"/>
  <c r="AP43" i="27"/>
  <c r="X7" i="25"/>
  <c r="AN13" i="26"/>
  <c r="AJ13" i="26"/>
  <c r="AJ12" i="26"/>
  <c r="AN14" i="25"/>
  <c r="AJ14" i="25"/>
  <c r="AJ13" i="25"/>
  <c r="AJ12" i="25"/>
  <c r="N45" i="10"/>
  <c r="I42" i="15"/>
  <c r="O44" i="10"/>
  <c r="Q44" i="10"/>
  <c r="O43" i="10"/>
  <c r="Q43" i="10"/>
  <c r="AN15" i="39" l="1"/>
  <c r="AJ15" i="39"/>
  <c r="AJ15" i="38"/>
  <c r="AN15" i="38"/>
  <c r="AN16" i="37"/>
  <c r="AJ16" i="37"/>
  <c r="AN16" i="36"/>
  <c r="AJ16" i="36"/>
  <c r="AN14" i="35"/>
  <c r="AJ14" i="35"/>
  <c r="AN15" i="31"/>
  <c r="AJ15" i="31"/>
  <c r="AN15" i="33"/>
  <c r="AJ15" i="33"/>
  <c r="AN14" i="30"/>
  <c r="AJ14" i="30"/>
  <c r="AN16" i="29"/>
  <c r="AJ16" i="29"/>
  <c r="AN16" i="32"/>
  <c r="AJ16" i="32"/>
  <c r="AN16" i="28"/>
  <c r="AJ16" i="28"/>
  <c r="AN14" i="26"/>
  <c r="AJ14" i="26"/>
  <c r="AN15" i="25"/>
  <c r="AJ15" i="25"/>
  <c r="T72" i="21"/>
  <c r="N72" i="21"/>
  <c r="N15" i="11"/>
  <c r="H72" i="21"/>
  <c r="J43" i="15"/>
  <c r="AN16" i="39" l="1"/>
  <c r="AJ16" i="39"/>
  <c r="AN16" i="38"/>
  <c r="AJ16" i="38"/>
  <c r="AN17" i="37"/>
  <c r="AJ17" i="37"/>
  <c r="AN17" i="36"/>
  <c r="AJ17" i="36"/>
  <c r="AN15" i="35"/>
  <c r="AJ15" i="35"/>
  <c r="AN17" i="28"/>
  <c r="AJ17" i="28"/>
  <c r="AN17" i="32"/>
  <c r="AJ17" i="32"/>
  <c r="AN15" i="30"/>
  <c r="AJ15" i="30"/>
  <c r="AN16" i="31"/>
  <c r="AJ16" i="31"/>
  <c r="AN17" i="29"/>
  <c r="AJ17" i="29"/>
  <c r="AN16" i="33"/>
  <c r="AJ16" i="33"/>
  <c r="AN15" i="26"/>
  <c r="AJ15" i="26"/>
  <c r="AN16" i="25"/>
  <c r="AJ16" i="25"/>
  <c r="K42" i="15"/>
  <c r="AN17" i="39" l="1"/>
  <c r="AJ17" i="39"/>
  <c r="AN17" i="38"/>
  <c r="AJ17" i="38"/>
  <c r="AN18" i="37"/>
  <c r="AJ18" i="37"/>
  <c r="AN18" i="36"/>
  <c r="AJ18" i="36"/>
  <c r="AN16" i="35"/>
  <c r="AJ16" i="35"/>
  <c r="AN17" i="33"/>
  <c r="AJ17" i="33"/>
  <c r="AN16" i="30"/>
  <c r="AJ16" i="30"/>
  <c r="AN18" i="28"/>
  <c r="AJ18" i="28"/>
  <c r="AN18" i="29"/>
  <c r="AJ18" i="29"/>
  <c r="AN17" i="31"/>
  <c r="AJ17" i="31"/>
  <c r="AN18" i="32"/>
  <c r="AJ18" i="32"/>
  <c r="AN16" i="26"/>
  <c r="AJ16" i="26"/>
  <c r="AN17" i="25"/>
  <c r="AJ17" i="25"/>
  <c r="AN18" i="39" l="1"/>
  <c r="AJ18" i="39"/>
  <c r="AN18" i="38"/>
  <c r="AJ18" i="38"/>
  <c r="AN19" i="37"/>
  <c r="AJ19" i="37"/>
  <c r="AN19" i="36"/>
  <c r="AJ19" i="36"/>
  <c r="AN17" i="35"/>
  <c r="AJ17" i="35"/>
  <c r="AN19" i="32"/>
  <c r="AJ19" i="32"/>
  <c r="AN19" i="29"/>
  <c r="AJ19" i="29"/>
  <c r="AN17" i="30"/>
  <c r="AJ17" i="30"/>
  <c r="AN18" i="33"/>
  <c r="AJ18" i="33"/>
  <c r="AN18" i="31"/>
  <c r="AJ18" i="31"/>
  <c r="AN19" i="28"/>
  <c r="AJ19" i="28"/>
  <c r="AN17" i="26"/>
  <c r="AJ17" i="26"/>
  <c r="AN18" i="25"/>
  <c r="AJ18" i="25"/>
  <c r="Q83" i="21"/>
  <c r="AD4" i="21"/>
  <c r="AB4" i="21"/>
  <c r="X4" i="21"/>
  <c r="AN19" i="39" l="1"/>
  <c r="AJ19" i="39"/>
  <c r="AJ19" i="38"/>
  <c r="AN19" i="38"/>
  <c r="AN20" i="37"/>
  <c r="AJ20" i="37"/>
  <c r="AN20" i="36"/>
  <c r="AJ20" i="36"/>
  <c r="AN18" i="35"/>
  <c r="AJ18" i="35"/>
  <c r="AN19" i="31"/>
  <c r="AJ19" i="31"/>
  <c r="AN18" i="30"/>
  <c r="AJ18" i="30"/>
  <c r="AN20" i="32"/>
  <c r="AJ20" i="32"/>
  <c r="AN20" i="28"/>
  <c r="AJ20" i="28"/>
  <c r="AN19" i="33"/>
  <c r="AJ19" i="33"/>
  <c r="AN20" i="29"/>
  <c r="AJ20" i="29"/>
  <c r="AN18" i="26"/>
  <c r="AJ18" i="26"/>
  <c r="AN19" i="25"/>
  <c r="AJ19" i="25"/>
  <c r="AN20" i="39" l="1"/>
  <c r="AJ20" i="39"/>
  <c r="AN20" i="38"/>
  <c r="AJ20" i="38"/>
  <c r="AN21" i="37"/>
  <c r="AJ21" i="37"/>
  <c r="AN21" i="36"/>
  <c r="AJ21" i="36"/>
  <c r="AN19" i="35"/>
  <c r="AJ19" i="35"/>
  <c r="AN21" i="29"/>
  <c r="AJ21" i="29"/>
  <c r="AN21" i="28"/>
  <c r="AJ21" i="28"/>
  <c r="AN19" i="30"/>
  <c r="AJ19" i="30"/>
  <c r="AN20" i="33"/>
  <c r="AJ20" i="33"/>
  <c r="AN21" i="32"/>
  <c r="AJ21" i="32"/>
  <c r="AN20" i="31"/>
  <c r="AJ20" i="31"/>
  <c r="AN19" i="26"/>
  <c r="AJ19" i="26"/>
  <c r="AN20" i="25"/>
  <c r="AJ20" i="25"/>
  <c r="AN21" i="39" l="1"/>
  <c r="AJ21" i="39"/>
  <c r="AN21" i="38"/>
  <c r="AJ21" i="38"/>
  <c r="AN22" i="37"/>
  <c r="AJ22" i="37"/>
  <c r="AN22" i="36"/>
  <c r="AJ22" i="36"/>
  <c r="AN20" i="35"/>
  <c r="AJ20" i="35"/>
  <c r="AN21" i="31"/>
  <c r="AJ21" i="31"/>
  <c r="AN21" i="33"/>
  <c r="AJ21" i="33"/>
  <c r="AN20" i="30"/>
  <c r="AJ20" i="30"/>
  <c r="AN22" i="29"/>
  <c r="AJ22" i="29"/>
  <c r="AN22" i="32"/>
  <c r="AJ22" i="32"/>
  <c r="AN22" i="28"/>
  <c r="AJ22" i="28"/>
  <c r="AN20" i="26"/>
  <c r="AJ20" i="26"/>
  <c r="AN21" i="25"/>
  <c r="AJ21" i="25"/>
  <c r="AN22" i="39" l="1"/>
  <c r="AJ22" i="39"/>
  <c r="AN22" i="38"/>
  <c r="AJ22" i="38"/>
  <c r="AN23" i="37"/>
  <c r="AJ23" i="37"/>
  <c r="AN23" i="36"/>
  <c r="AJ23" i="36"/>
  <c r="AN21" i="35"/>
  <c r="AM21" i="35" s="1"/>
  <c r="AI21" i="35" s="1"/>
  <c r="AJ21" i="35" s="1"/>
  <c r="AN23" i="28"/>
  <c r="AJ23" i="28"/>
  <c r="AN23" i="32"/>
  <c r="AJ23" i="32"/>
  <c r="AN21" i="30"/>
  <c r="AJ21" i="30"/>
  <c r="AN22" i="31"/>
  <c r="AJ22" i="31"/>
  <c r="AN23" i="29"/>
  <c r="AJ23" i="29"/>
  <c r="AN22" i="33"/>
  <c r="AJ22" i="33"/>
  <c r="AN21" i="26"/>
  <c r="AJ21" i="26"/>
  <c r="AN22" i="25"/>
  <c r="AJ22" i="25"/>
  <c r="AN23" i="39" l="1"/>
  <c r="AJ23" i="39"/>
  <c r="AJ23" i="38"/>
  <c r="AN23" i="38"/>
  <c r="AN24" i="37"/>
  <c r="AJ24" i="37"/>
  <c r="AN24" i="36"/>
  <c r="AJ24" i="36"/>
  <c r="AN22" i="35"/>
  <c r="AJ22" i="35"/>
  <c r="AN23" i="33"/>
  <c r="AJ23" i="33"/>
  <c r="AN22" i="30"/>
  <c r="AJ22" i="30"/>
  <c r="AN24" i="28"/>
  <c r="AJ24" i="28"/>
  <c r="AN24" i="29"/>
  <c r="AJ24" i="29"/>
  <c r="AN23" i="31"/>
  <c r="AJ23" i="31"/>
  <c r="AN24" i="32"/>
  <c r="AJ24" i="32"/>
  <c r="AN22" i="26"/>
  <c r="AJ22" i="26"/>
  <c r="AN23" i="25"/>
  <c r="AJ23" i="25"/>
  <c r="AN24" i="39" l="1"/>
  <c r="AJ24" i="39"/>
  <c r="AN24" i="38"/>
  <c r="AJ24" i="38"/>
  <c r="AN25" i="37"/>
  <c r="AJ25" i="37"/>
  <c r="AN25" i="36"/>
  <c r="AJ25" i="36"/>
  <c r="AN23" i="35"/>
  <c r="AJ23" i="35"/>
  <c r="AN25" i="32"/>
  <c r="AJ25" i="32"/>
  <c r="AN24" i="33"/>
  <c r="AJ24" i="33"/>
  <c r="AN25" i="29"/>
  <c r="AJ25" i="29"/>
  <c r="AN23" i="30"/>
  <c r="AJ23" i="30"/>
  <c r="AN24" i="31"/>
  <c r="AJ24" i="31"/>
  <c r="AN25" i="28"/>
  <c r="AJ25" i="28"/>
  <c r="AN23" i="26"/>
  <c r="AJ23" i="26"/>
  <c r="AN24" i="25"/>
  <c r="AJ24" i="25"/>
  <c r="AK36" i="15"/>
  <c r="AL36" i="15"/>
  <c r="AK37" i="15"/>
  <c r="AL37" i="15"/>
  <c r="AK38" i="15"/>
  <c r="AL38" i="15"/>
  <c r="AK39" i="15"/>
  <c r="AL39" i="15"/>
  <c r="AK40" i="15"/>
  <c r="AL40" i="15"/>
  <c r="AL32" i="15"/>
  <c r="AK31" i="15"/>
  <c r="AL31" i="15"/>
  <c r="AK32" i="15"/>
  <c r="AK33" i="15"/>
  <c r="AL33" i="15"/>
  <c r="AK34" i="15"/>
  <c r="AL34" i="15"/>
  <c r="AK35" i="15"/>
  <c r="AL35" i="15"/>
  <c r="AL30" i="15"/>
  <c r="AK30" i="15"/>
  <c r="AL29" i="15"/>
  <c r="AK29" i="15"/>
  <c r="AL28" i="15"/>
  <c r="AK28" i="15"/>
  <c r="AL27" i="15"/>
  <c r="AK27" i="15"/>
  <c r="AL26" i="15"/>
  <c r="AK26" i="15"/>
  <c r="AL25" i="15"/>
  <c r="AK25" i="15"/>
  <c r="AL24" i="15"/>
  <c r="AK24" i="15"/>
  <c r="AL23" i="15"/>
  <c r="AK23" i="15"/>
  <c r="AL22" i="15"/>
  <c r="AK22" i="15"/>
  <c r="AL21" i="15"/>
  <c r="AK21" i="15"/>
  <c r="AL20" i="15"/>
  <c r="AK20" i="15"/>
  <c r="AL19" i="15"/>
  <c r="AK19" i="15"/>
  <c r="AL18" i="15"/>
  <c r="AK18" i="15"/>
  <c r="AL17" i="15"/>
  <c r="AK17" i="15"/>
  <c r="AL16" i="15"/>
  <c r="AK16" i="15"/>
  <c r="AL15" i="15"/>
  <c r="AK15" i="15"/>
  <c r="AM14" i="15"/>
  <c r="AL14" i="15"/>
  <c r="AK14" i="15"/>
  <c r="AI14" i="15"/>
  <c r="AM13" i="15"/>
  <c r="AL13" i="15"/>
  <c r="AK13" i="15"/>
  <c r="AI13" i="15"/>
  <c r="AM12" i="15"/>
  <c r="AL12" i="15"/>
  <c r="AK12" i="15"/>
  <c r="AI12" i="15"/>
  <c r="AM11" i="15"/>
  <c r="AL11" i="15"/>
  <c r="AK11" i="15"/>
  <c r="AI11" i="15"/>
  <c r="AD4" i="15"/>
  <c r="AB4" i="15"/>
  <c r="X4" i="15"/>
  <c r="AI35" i="14"/>
  <c r="AK35" i="14"/>
  <c r="AL35" i="14"/>
  <c r="AM35" i="14"/>
  <c r="AI36" i="14"/>
  <c r="AK36" i="14"/>
  <c r="AL36" i="14"/>
  <c r="AM36" i="14"/>
  <c r="AI37" i="14"/>
  <c r="AK37" i="14"/>
  <c r="AL37" i="14"/>
  <c r="AM37" i="14"/>
  <c r="AI38" i="14"/>
  <c r="AK38" i="14"/>
  <c r="AL38" i="14"/>
  <c r="AM38" i="14"/>
  <c r="AI39" i="14"/>
  <c r="AK39" i="14"/>
  <c r="AL39" i="14"/>
  <c r="AM39" i="14"/>
  <c r="AI40" i="14"/>
  <c r="AK40" i="14"/>
  <c r="AL40" i="14"/>
  <c r="AM40" i="14"/>
  <c r="AI41" i="14"/>
  <c r="AK41" i="14"/>
  <c r="AL41" i="14"/>
  <c r="AM41" i="14"/>
  <c r="AI42" i="14"/>
  <c r="AK42" i="14"/>
  <c r="AL42" i="14"/>
  <c r="AM42" i="14"/>
  <c r="AI43" i="14"/>
  <c r="AK43" i="14"/>
  <c r="AL43" i="14"/>
  <c r="AM43" i="14"/>
  <c r="AI44" i="14"/>
  <c r="AK44" i="14"/>
  <c r="AL44" i="14"/>
  <c r="AM44" i="14"/>
  <c r="AI45" i="14"/>
  <c r="AK45" i="14"/>
  <c r="AL45" i="14"/>
  <c r="AM45" i="14"/>
  <c r="AI46" i="14"/>
  <c r="AK46" i="14"/>
  <c r="AL46" i="14"/>
  <c r="AM46" i="14"/>
  <c r="AI47" i="14"/>
  <c r="AK47" i="14"/>
  <c r="AL47" i="14"/>
  <c r="AM47" i="14"/>
  <c r="AI48" i="14"/>
  <c r="AK48" i="14"/>
  <c r="AL48" i="14"/>
  <c r="AM48" i="14"/>
  <c r="AI49" i="14"/>
  <c r="AK49" i="14"/>
  <c r="AL49" i="14"/>
  <c r="AM49" i="14"/>
  <c r="AI50" i="14"/>
  <c r="AK50" i="14"/>
  <c r="AL50" i="14"/>
  <c r="AM50" i="14"/>
  <c r="AI51" i="14"/>
  <c r="AK51" i="14"/>
  <c r="AL51" i="14"/>
  <c r="AM51" i="14"/>
  <c r="AI52" i="14"/>
  <c r="AK52" i="14"/>
  <c r="AL52" i="14"/>
  <c r="AM52" i="14"/>
  <c r="AI53" i="14"/>
  <c r="AK53" i="14"/>
  <c r="AL53" i="14"/>
  <c r="AM53" i="14"/>
  <c r="AI54" i="14"/>
  <c r="AK54" i="14"/>
  <c r="AL54" i="14"/>
  <c r="AM54" i="14"/>
  <c r="AI55" i="14"/>
  <c r="AK55" i="14"/>
  <c r="AL55" i="14"/>
  <c r="AM55" i="14"/>
  <c r="AI34" i="14"/>
  <c r="AK34" i="14"/>
  <c r="AL34" i="14"/>
  <c r="AM34" i="14"/>
  <c r="AI33" i="14"/>
  <c r="AK33" i="14"/>
  <c r="AL33" i="14"/>
  <c r="AM33" i="14"/>
  <c r="AK32" i="14"/>
  <c r="AL32" i="14"/>
  <c r="AM32" i="14"/>
  <c r="AI32" i="14" s="1"/>
  <c r="AI31" i="14"/>
  <c r="AK31" i="14"/>
  <c r="AL31" i="14"/>
  <c r="AM31" i="14"/>
  <c r="AL11" i="14"/>
  <c r="AK11" i="14"/>
  <c r="K56" i="14"/>
  <c r="I56" i="14"/>
  <c r="AM30" i="14"/>
  <c r="AL30" i="14"/>
  <c r="AK30" i="14"/>
  <c r="AI30" i="14"/>
  <c r="AM29" i="14"/>
  <c r="AL29" i="14"/>
  <c r="AK29" i="14"/>
  <c r="AI29" i="14"/>
  <c r="AM28" i="14"/>
  <c r="AL28" i="14"/>
  <c r="AK28" i="14"/>
  <c r="AI28" i="14"/>
  <c r="AM27" i="14"/>
  <c r="AL27" i="14"/>
  <c r="AK27" i="14"/>
  <c r="AI27" i="14"/>
  <c r="AL26" i="14"/>
  <c r="AK26" i="14"/>
  <c r="AM25" i="14"/>
  <c r="AL25" i="14"/>
  <c r="AK25" i="14"/>
  <c r="AI25" i="14"/>
  <c r="AM24" i="14"/>
  <c r="AL24" i="14"/>
  <c r="AK24" i="14"/>
  <c r="AI24" i="14"/>
  <c r="AM23" i="14"/>
  <c r="AL23" i="14"/>
  <c r="AK23" i="14"/>
  <c r="AI23" i="14"/>
  <c r="AM22" i="14"/>
  <c r="AL22" i="14"/>
  <c r="AK22" i="14"/>
  <c r="AI22" i="14"/>
  <c r="AM21" i="14"/>
  <c r="AL21" i="14"/>
  <c r="AK21" i="14"/>
  <c r="AI21" i="14"/>
  <c r="AM20" i="14"/>
  <c r="AL20" i="14"/>
  <c r="AK20" i="14"/>
  <c r="AI20" i="14"/>
  <c r="AM19" i="14"/>
  <c r="AL19" i="14"/>
  <c r="AK19" i="14"/>
  <c r="AI19" i="14"/>
  <c r="AM18" i="14"/>
  <c r="AL18" i="14"/>
  <c r="AK18" i="14"/>
  <c r="AI18" i="14"/>
  <c r="AM17" i="14"/>
  <c r="AL17" i="14"/>
  <c r="AK17" i="14"/>
  <c r="AI17" i="14"/>
  <c r="AL16" i="14"/>
  <c r="AK16" i="14"/>
  <c r="AM15" i="14"/>
  <c r="AL15" i="14"/>
  <c r="AK15" i="14"/>
  <c r="AI15" i="14"/>
  <c r="AM14" i="14"/>
  <c r="AL14" i="14"/>
  <c r="AK14" i="14"/>
  <c r="AI14" i="14"/>
  <c r="AM13" i="14"/>
  <c r="AL13" i="14"/>
  <c r="AK13" i="14"/>
  <c r="AI13" i="14"/>
  <c r="AM12" i="14"/>
  <c r="AL12" i="14"/>
  <c r="AK12" i="14"/>
  <c r="AI12" i="14"/>
  <c r="AM11" i="14"/>
  <c r="AI11" i="14"/>
  <c r="P7" i="14"/>
  <c r="L7" i="14"/>
  <c r="G7" i="14"/>
  <c r="D7" i="14"/>
  <c r="A7" i="14"/>
  <c r="AD4" i="14"/>
  <c r="AB4" i="14"/>
  <c r="X4" i="14"/>
  <c r="R2" i="14"/>
  <c r="P2" i="14"/>
  <c r="L2" i="14"/>
  <c r="J57" i="14" l="1"/>
  <c r="X7" i="14" s="1"/>
  <c r="AN25" i="39"/>
  <c r="AJ25" i="39"/>
  <c r="AN25" i="38"/>
  <c r="AJ25" i="38"/>
  <c r="AN26" i="37"/>
  <c r="AJ26" i="37"/>
  <c r="AN26" i="36"/>
  <c r="AJ26" i="36"/>
  <c r="AN24" i="35"/>
  <c r="AJ24" i="35"/>
  <c r="AN26" i="28"/>
  <c r="AJ26" i="28"/>
  <c r="AN25" i="33"/>
  <c r="AJ25" i="33"/>
  <c r="AN24" i="30"/>
  <c r="AJ24" i="30"/>
  <c r="AN25" i="31"/>
  <c r="AJ25" i="31"/>
  <c r="AN26" i="29"/>
  <c r="AJ26" i="29"/>
  <c r="AN26" i="32"/>
  <c r="AJ26" i="32"/>
  <c r="AN24" i="26"/>
  <c r="AJ24" i="26"/>
  <c r="AN25" i="25"/>
  <c r="AJ25" i="25"/>
  <c r="AJ12" i="14"/>
  <c r="AN12" i="15"/>
  <c r="AN13" i="15" s="1"/>
  <c r="AN14" i="15" s="1"/>
  <c r="X7" i="15"/>
  <c r="AJ12" i="15"/>
  <c r="AN12" i="14"/>
  <c r="AN26" i="39" l="1"/>
  <c r="AJ26" i="39"/>
  <c r="AN26" i="38"/>
  <c r="AJ26" i="38"/>
  <c r="AN27" i="37"/>
  <c r="AJ27" i="37"/>
  <c r="AN27" i="36"/>
  <c r="AJ27" i="36"/>
  <c r="AN25" i="35"/>
  <c r="AJ25" i="35"/>
  <c r="AN26" i="33"/>
  <c r="AJ26" i="33"/>
  <c r="AN27" i="29"/>
  <c r="AJ27" i="29"/>
  <c r="AN27" i="32"/>
  <c r="AJ27" i="32"/>
  <c r="AN26" i="31"/>
  <c r="AJ26" i="31"/>
  <c r="AN25" i="30"/>
  <c r="AJ25" i="30"/>
  <c r="AN27" i="28"/>
  <c r="AJ27" i="28"/>
  <c r="AN25" i="26"/>
  <c r="AJ25" i="26"/>
  <c r="AN26" i="25"/>
  <c r="AJ26" i="25"/>
  <c r="AJ14" i="15"/>
  <c r="AJ13" i="15"/>
  <c r="AM27" i="15"/>
  <c r="AI27" i="15" s="1"/>
  <c r="AM33" i="15"/>
  <c r="AI33" i="15" s="1"/>
  <c r="AM31" i="15"/>
  <c r="AI31" i="15" s="1"/>
  <c r="AM30" i="15"/>
  <c r="AI30" i="15" s="1"/>
  <c r="AM29" i="15"/>
  <c r="AI29" i="15" s="1"/>
  <c r="AM25" i="15"/>
  <c r="AI25" i="15" s="1"/>
  <c r="AM24" i="15"/>
  <c r="AI24" i="15" s="1"/>
  <c r="AM23" i="15"/>
  <c r="AI23" i="15" s="1"/>
  <c r="AM22" i="15"/>
  <c r="AI22" i="15" s="1"/>
  <c r="AM21" i="15"/>
  <c r="AI21" i="15" s="1"/>
  <c r="AM20" i="15"/>
  <c r="AI20" i="15" s="1"/>
  <c r="AM19" i="15"/>
  <c r="AI19" i="15" s="1"/>
  <c r="AM18" i="15"/>
  <c r="AI18" i="15" s="1"/>
  <c r="AM17" i="15"/>
  <c r="AI17" i="15" s="1"/>
  <c r="AN15" i="15"/>
  <c r="AM15" i="15" s="1"/>
  <c r="AI15" i="15" s="1"/>
  <c r="AJ15" i="15" s="1"/>
  <c r="AN13" i="14"/>
  <c r="AJ13" i="14"/>
  <c r="AN27" i="39" l="1"/>
  <c r="AJ27" i="39"/>
  <c r="AN27" i="38"/>
  <c r="AJ27" i="38"/>
  <c r="AN28" i="37"/>
  <c r="AJ28" i="37"/>
  <c r="AN28" i="36"/>
  <c r="AJ28" i="36"/>
  <c r="AN26" i="35"/>
  <c r="AJ26" i="35"/>
  <c r="AN28" i="32"/>
  <c r="AJ28" i="32"/>
  <c r="AN27" i="33"/>
  <c r="AJ27" i="33"/>
  <c r="AN26" i="30"/>
  <c r="AJ26" i="30"/>
  <c r="AN28" i="28"/>
  <c r="AJ28" i="28"/>
  <c r="AN27" i="31"/>
  <c r="AJ27" i="31"/>
  <c r="AN28" i="29"/>
  <c r="AJ28" i="29"/>
  <c r="AN26" i="26"/>
  <c r="AJ26" i="26"/>
  <c r="AN27" i="25"/>
  <c r="AJ27" i="25"/>
  <c r="AN16" i="15"/>
  <c r="AN14" i="14"/>
  <c r="AJ15" i="14" s="1"/>
  <c r="AJ14" i="14"/>
  <c r="AN28" i="39" l="1"/>
  <c r="AJ28" i="39"/>
  <c r="AN28" i="38"/>
  <c r="AJ28" i="38"/>
  <c r="AN29" i="37"/>
  <c r="AJ29" i="37"/>
  <c r="AN29" i="36"/>
  <c r="AJ29" i="36"/>
  <c r="AN27" i="35"/>
  <c r="AJ27" i="35"/>
  <c r="AN29" i="28"/>
  <c r="AJ29" i="28"/>
  <c r="AN28" i="33"/>
  <c r="AJ28" i="33"/>
  <c r="AN29" i="29"/>
  <c r="AJ29" i="29"/>
  <c r="AN28" i="31"/>
  <c r="AJ28" i="31"/>
  <c r="AN27" i="30"/>
  <c r="AJ27" i="30"/>
  <c r="AN29" i="32"/>
  <c r="AJ29" i="32"/>
  <c r="AN27" i="26"/>
  <c r="AJ27" i="26"/>
  <c r="AN28" i="25"/>
  <c r="AM16" i="15"/>
  <c r="AI16" i="15" s="1"/>
  <c r="AJ16" i="15" s="1"/>
  <c r="AN17" i="15"/>
  <c r="AJ17" i="15"/>
  <c r="AN15" i="14"/>
  <c r="AN29" i="39" l="1"/>
  <c r="AJ29" i="39"/>
  <c r="AJ29" i="38"/>
  <c r="AN29" i="38"/>
  <c r="AN30" i="37"/>
  <c r="AJ30" i="37"/>
  <c r="AN30" i="36"/>
  <c r="AJ30" i="36"/>
  <c r="AN28" i="35"/>
  <c r="AN29" i="33"/>
  <c r="AJ29" i="33"/>
  <c r="AN28" i="30"/>
  <c r="AJ28" i="30"/>
  <c r="AN30" i="32"/>
  <c r="AJ30" i="32"/>
  <c r="AN29" i="31"/>
  <c r="AJ29" i="31"/>
  <c r="AN30" i="29"/>
  <c r="AJ30" i="29"/>
  <c r="AN30" i="28"/>
  <c r="AJ30" i="28"/>
  <c r="AN28" i="26"/>
  <c r="AJ28" i="26"/>
  <c r="AM28" i="25"/>
  <c r="AI28" i="25" s="1"/>
  <c r="AJ28" i="25" s="1"/>
  <c r="AN29" i="25"/>
  <c r="AJ29" i="25"/>
  <c r="AN18" i="15"/>
  <c r="AJ18" i="15"/>
  <c r="AN16" i="14"/>
  <c r="AJ17" i="14" s="1"/>
  <c r="AN30" i="39" l="1"/>
  <c r="AJ30" i="39"/>
  <c r="AN30" i="38"/>
  <c r="AJ30" i="38"/>
  <c r="AN31" i="37"/>
  <c r="AJ31" i="37"/>
  <c r="AN31" i="36"/>
  <c r="AJ31" i="36"/>
  <c r="AM28" i="35"/>
  <c r="AI28" i="35" s="1"/>
  <c r="AJ28" i="35" s="1"/>
  <c r="AN29" i="35"/>
  <c r="AJ29" i="35"/>
  <c r="AN31" i="29"/>
  <c r="AJ31" i="29"/>
  <c r="AN31" i="32"/>
  <c r="AJ31" i="32"/>
  <c r="AN30" i="33"/>
  <c r="AJ30" i="33"/>
  <c r="AN31" i="28"/>
  <c r="AJ31" i="28"/>
  <c r="AN30" i="31"/>
  <c r="AJ30" i="31"/>
  <c r="AN29" i="30"/>
  <c r="AJ29" i="30"/>
  <c r="AN29" i="26"/>
  <c r="AJ29" i="26"/>
  <c r="AN30" i="25"/>
  <c r="AJ30" i="25"/>
  <c r="AN19" i="15"/>
  <c r="AJ19" i="15"/>
  <c r="AN17" i="14"/>
  <c r="AJ18" i="14" s="1"/>
  <c r="AM16" i="14"/>
  <c r="AI16" i="14" s="1"/>
  <c r="AJ16" i="14" s="1"/>
  <c r="AN31" i="39" l="1"/>
  <c r="AJ31" i="39"/>
  <c r="AN31" i="38"/>
  <c r="AJ31" i="38"/>
  <c r="AN32" i="37"/>
  <c r="AJ32" i="37"/>
  <c r="AN32" i="36"/>
  <c r="AJ32" i="36"/>
  <c r="AN30" i="35"/>
  <c r="AJ30" i="35"/>
  <c r="AN32" i="28"/>
  <c r="AJ32" i="28"/>
  <c r="AN32" i="32"/>
  <c r="AJ32" i="32"/>
  <c r="AN30" i="30"/>
  <c r="AJ30" i="30"/>
  <c r="AN31" i="31"/>
  <c r="AJ31" i="31"/>
  <c r="AN31" i="33"/>
  <c r="AJ31" i="33"/>
  <c r="AN32" i="29"/>
  <c r="AJ32" i="29"/>
  <c r="AN30" i="26"/>
  <c r="AJ30" i="26"/>
  <c r="AN31" i="25"/>
  <c r="AJ31" i="25"/>
  <c r="AN20" i="15"/>
  <c r="AJ20" i="15"/>
  <c r="AN18" i="14"/>
  <c r="AJ19" i="14" s="1"/>
  <c r="AN32" i="39" l="1"/>
  <c r="AJ32" i="39"/>
  <c r="AN32" i="38"/>
  <c r="AJ32" i="38"/>
  <c r="AN33" i="37"/>
  <c r="AJ33" i="37"/>
  <c r="AN33" i="36"/>
  <c r="AJ33" i="36"/>
  <c r="AN31" i="35"/>
  <c r="AJ31" i="35"/>
  <c r="AN33" i="32"/>
  <c r="AJ33" i="32"/>
  <c r="AN32" i="33"/>
  <c r="AJ32" i="33"/>
  <c r="AN33" i="29"/>
  <c r="AJ33" i="29"/>
  <c r="AN32" i="31"/>
  <c r="AJ32" i="31"/>
  <c r="AN31" i="30"/>
  <c r="AJ31" i="30"/>
  <c r="AN33" i="28"/>
  <c r="AJ33" i="28"/>
  <c r="AN31" i="26"/>
  <c r="AJ31" i="26"/>
  <c r="AN32" i="25"/>
  <c r="AJ32" i="25"/>
  <c r="AN21" i="15"/>
  <c r="AJ21" i="15"/>
  <c r="AN19" i="14"/>
  <c r="AJ20" i="14" s="1"/>
  <c r="AN33" i="39" l="1"/>
  <c r="AJ33" i="39"/>
  <c r="AJ33" i="38"/>
  <c r="AN33" i="38"/>
  <c r="AN34" i="37"/>
  <c r="AJ34" i="37"/>
  <c r="AN34" i="36"/>
  <c r="AJ34" i="36"/>
  <c r="AN32" i="35"/>
  <c r="AJ32" i="35"/>
  <c r="AN34" i="29"/>
  <c r="AJ34" i="29"/>
  <c r="AN34" i="32"/>
  <c r="AJ34" i="32"/>
  <c r="AN32" i="30"/>
  <c r="AJ32" i="30"/>
  <c r="AN34" i="28"/>
  <c r="AJ34" i="28"/>
  <c r="AN33" i="31"/>
  <c r="AJ33" i="31"/>
  <c r="AN33" i="33"/>
  <c r="AJ33" i="33"/>
  <c r="AN32" i="26"/>
  <c r="AJ32" i="26"/>
  <c r="AN33" i="25"/>
  <c r="AJ33" i="25"/>
  <c r="AN22" i="15"/>
  <c r="AJ22" i="15"/>
  <c r="AN20" i="14"/>
  <c r="AJ21" i="14" s="1"/>
  <c r="AN34" i="39" l="1"/>
  <c r="AJ34" i="39"/>
  <c r="AN34" i="38"/>
  <c r="AJ34" i="38"/>
  <c r="AN35" i="37"/>
  <c r="AJ35" i="37"/>
  <c r="AN35" i="36"/>
  <c r="AJ35" i="36"/>
  <c r="AN33" i="35"/>
  <c r="AJ33" i="35"/>
  <c r="AN35" i="28"/>
  <c r="AJ35" i="28"/>
  <c r="AN35" i="32"/>
  <c r="AJ35" i="32"/>
  <c r="AN34" i="33"/>
  <c r="AJ34" i="33"/>
  <c r="AN34" i="31"/>
  <c r="AJ34" i="31"/>
  <c r="AN33" i="30"/>
  <c r="AJ33" i="30"/>
  <c r="AN35" i="29"/>
  <c r="AJ35" i="29"/>
  <c r="AN33" i="26"/>
  <c r="AJ33" i="26"/>
  <c r="AN34" i="25"/>
  <c r="AJ34" i="25"/>
  <c r="AN23" i="15"/>
  <c r="AJ23" i="15"/>
  <c r="AN21" i="14"/>
  <c r="AJ22" i="14" s="1"/>
  <c r="AN35" i="39" l="1"/>
  <c r="AJ35" i="39"/>
  <c r="AN35" i="38"/>
  <c r="AJ35" i="38"/>
  <c r="AN36" i="37"/>
  <c r="AJ36" i="37"/>
  <c r="AN36" i="36"/>
  <c r="AJ36" i="36"/>
  <c r="AN34" i="35"/>
  <c r="AJ34" i="35"/>
  <c r="AN36" i="32"/>
  <c r="AJ36" i="32"/>
  <c r="AN34" i="30"/>
  <c r="AJ34" i="30"/>
  <c r="AN36" i="29"/>
  <c r="AJ36" i="29"/>
  <c r="AN35" i="31"/>
  <c r="AJ35" i="31"/>
  <c r="AN35" i="33"/>
  <c r="AJ35" i="33"/>
  <c r="AN36" i="28"/>
  <c r="AJ36" i="28"/>
  <c r="AN34" i="26"/>
  <c r="AJ34" i="26"/>
  <c r="AN35" i="25"/>
  <c r="AJ35" i="25"/>
  <c r="AN24" i="15"/>
  <c r="AJ24" i="15"/>
  <c r="AN22" i="14"/>
  <c r="AJ23" i="14" s="1"/>
  <c r="AN36" i="39" l="1"/>
  <c r="AJ36" i="39"/>
  <c r="AN36" i="38"/>
  <c r="AJ36" i="38"/>
  <c r="AN37" i="37"/>
  <c r="AJ37" i="37"/>
  <c r="AN37" i="36"/>
  <c r="AJ37" i="36"/>
  <c r="AN35" i="35"/>
  <c r="AJ35" i="35"/>
  <c r="AN37" i="29"/>
  <c r="AJ37" i="29"/>
  <c r="AN37" i="32"/>
  <c r="AJ37" i="32"/>
  <c r="AN36" i="33"/>
  <c r="AJ36" i="33"/>
  <c r="AN37" i="28"/>
  <c r="AJ37" i="28"/>
  <c r="AN36" i="31"/>
  <c r="AJ36" i="31"/>
  <c r="AN35" i="30"/>
  <c r="AJ35" i="30"/>
  <c r="AN35" i="26"/>
  <c r="AJ35" i="26"/>
  <c r="AN36" i="25"/>
  <c r="AJ36" i="25"/>
  <c r="AN25" i="15"/>
  <c r="AJ25" i="15"/>
  <c r="AN23" i="14"/>
  <c r="AJ24" i="14" s="1"/>
  <c r="AN38" i="37" l="1"/>
  <c r="AJ38" i="37"/>
  <c r="AN37" i="39"/>
  <c r="AJ37" i="39"/>
  <c r="AJ37" i="38"/>
  <c r="AN37" i="38"/>
  <c r="AN38" i="36"/>
  <c r="AJ38" i="36"/>
  <c r="AN36" i="35"/>
  <c r="AJ36" i="35"/>
  <c r="AN38" i="28"/>
  <c r="AJ38" i="28"/>
  <c r="AN38" i="32"/>
  <c r="AJ38" i="32"/>
  <c r="AN36" i="30"/>
  <c r="AJ36" i="30"/>
  <c r="AN37" i="31"/>
  <c r="AJ37" i="31"/>
  <c r="AN37" i="33"/>
  <c r="AJ37" i="33"/>
  <c r="AN38" i="29"/>
  <c r="AJ38" i="29"/>
  <c r="AN36" i="26"/>
  <c r="AJ36" i="26"/>
  <c r="AN37" i="25"/>
  <c r="AJ37" i="25"/>
  <c r="AN26" i="15"/>
  <c r="AN24" i="14"/>
  <c r="AJ25" i="14" s="1"/>
  <c r="AN39" i="36" l="1"/>
  <c r="AJ39" i="36"/>
  <c r="AN39" i="37"/>
  <c r="AJ39" i="37"/>
  <c r="AN38" i="39"/>
  <c r="AJ38" i="39"/>
  <c r="AN38" i="38"/>
  <c r="AJ38" i="38"/>
  <c r="AN37" i="35"/>
  <c r="AJ37" i="35"/>
  <c r="AN39" i="32"/>
  <c r="AJ39" i="32"/>
  <c r="AN38" i="33"/>
  <c r="AJ38" i="33"/>
  <c r="AN39" i="29"/>
  <c r="AJ39" i="29"/>
  <c r="AN38" i="31"/>
  <c r="AJ38" i="31"/>
  <c r="AN37" i="30"/>
  <c r="AJ37" i="30"/>
  <c r="AN39" i="28"/>
  <c r="AJ39" i="28"/>
  <c r="AN37" i="26"/>
  <c r="AJ37" i="26"/>
  <c r="AN38" i="25"/>
  <c r="AJ38" i="25"/>
  <c r="AM26" i="15"/>
  <c r="AI26" i="15" s="1"/>
  <c r="AJ26" i="15" s="1"/>
  <c r="AN27" i="15"/>
  <c r="AJ27" i="15"/>
  <c r="AN25" i="14"/>
  <c r="AJ40" i="37" l="1"/>
  <c r="AN40" i="37"/>
  <c r="AN39" i="25"/>
  <c r="AJ39" i="25"/>
  <c r="AJ40" i="36"/>
  <c r="AN40" i="36"/>
  <c r="AN39" i="39"/>
  <c r="AJ39" i="39"/>
  <c r="AN39" i="38"/>
  <c r="AJ39" i="38"/>
  <c r="AN38" i="35"/>
  <c r="AJ38" i="35"/>
  <c r="AN40" i="29"/>
  <c r="AJ40" i="29"/>
  <c r="AN40" i="32"/>
  <c r="AJ40" i="32"/>
  <c r="AN38" i="30"/>
  <c r="AJ38" i="30"/>
  <c r="AN40" i="28"/>
  <c r="AJ40" i="28"/>
  <c r="AN39" i="31"/>
  <c r="AJ39" i="31"/>
  <c r="AN39" i="33"/>
  <c r="AJ39" i="33"/>
  <c r="AN38" i="26"/>
  <c r="AJ38" i="26"/>
  <c r="AN28" i="15"/>
  <c r="AM28" i="15" s="1"/>
  <c r="AI28" i="15" s="1"/>
  <c r="AJ28" i="15" s="1"/>
  <c r="AN26" i="14"/>
  <c r="AJ27" i="14" s="1"/>
  <c r="AJ40" i="25" l="1"/>
  <c r="AN40" i="25"/>
  <c r="AJ40" i="38"/>
  <c r="AN40" i="38"/>
  <c r="AJ41" i="36"/>
  <c r="AN41" i="36"/>
  <c r="AN40" i="39"/>
  <c r="AJ40" i="39"/>
  <c r="AN39" i="35"/>
  <c r="AJ39" i="35"/>
  <c r="AN41" i="28"/>
  <c r="AJ41" i="28"/>
  <c r="AN41" i="32"/>
  <c r="AJ41" i="32"/>
  <c r="AN40" i="33"/>
  <c r="AJ40" i="33"/>
  <c r="AN40" i="31"/>
  <c r="AJ40" i="31"/>
  <c r="AN39" i="30"/>
  <c r="AJ39" i="30"/>
  <c r="AN41" i="29"/>
  <c r="AJ41" i="29"/>
  <c r="AN39" i="26"/>
  <c r="AJ39" i="26"/>
  <c r="AN29" i="15"/>
  <c r="AJ29" i="15"/>
  <c r="AN27" i="14"/>
  <c r="AJ28" i="14" s="1"/>
  <c r="AM26" i="14"/>
  <c r="AI26" i="14" s="1"/>
  <c r="AJ26" i="14" s="1"/>
  <c r="AJ41" i="38" l="1"/>
  <c r="AN41" i="38"/>
  <c r="AJ40" i="35"/>
  <c r="AN40" i="35"/>
  <c r="AJ41" i="25"/>
  <c r="AN41" i="25"/>
  <c r="AN40" i="26"/>
  <c r="AJ40" i="26"/>
  <c r="AN41" i="39"/>
  <c r="AJ41" i="39"/>
  <c r="AN42" i="32"/>
  <c r="AJ42" i="32"/>
  <c r="AN40" i="30"/>
  <c r="AJ40" i="30"/>
  <c r="AN42" i="29"/>
  <c r="AJ42" i="29"/>
  <c r="AN41" i="31"/>
  <c r="AJ41" i="31"/>
  <c r="AN41" i="33"/>
  <c r="AJ41" i="33"/>
  <c r="AN42" i="28"/>
  <c r="AJ42" i="28"/>
  <c r="AN30" i="15"/>
  <c r="AJ30" i="15"/>
  <c r="AN28" i="14"/>
  <c r="AJ29" i="14" s="1"/>
  <c r="AN41" i="26" l="1"/>
  <c r="AJ41" i="26"/>
  <c r="AJ41" i="35"/>
  <c r="AN41" i="35"/>
  <c r="AN42" i="39"/>
  <c r="AJ42" i="39"/>
  <c r="AN42" i="33"/>
  <c r="AJ42" i="33"/>
  <c r="AN43" i="29"/>
  <c r="AJ43" i="29"/>
  <c r="AN43" i="32"/>
  <c r="AJ43" i="32"/>
  <c r="AN43" i="28"/>
  <c r="AJ43" i="28"/>
  <c r="AN42" i="31"/>
  <c r="AJ42" i="31"/>
  <c r="AN41" i="30"/>
  <c r="AJ41" i="30"/>
  <c r="AJ31" i="15"/>
  <c r="AN31" i="15"/>
  <c r="AN29" i="14"/>
  <c r="AJ30" i="14" s="1"/>
  <c r="AJ42" i="26" l="1"/>
  <c r="AN42" i="26"/>
  <c r="AN43" i="39"/>
  <c r="AJ43" i="39"/>
  <c r="AN44" i="28"/>
  <c r="AJ44" i="28"/>
  <c r="AN44" i="29"/>
  <c r="AJ44" i="29"/>
  <c r="AN42" i="30"/>
  <c r="AJ42" i="30"/>
  <c r="AN43" i="31"/>
  <c r="AJ43" i="31"/>
  <c r="AN44" i="32"/>
  <c r="AJ44" i="32"/>
  <c r="AN43" i="33"/>
  <c r="AJ43" i="33"/>
  <c r="AN32" i="15"/>
  <c r="AM32" i="15" s="1"/>
  <c r="AI32" i="15" s="1"/>
  <c r="AJ32" i="15" s="1"/>
  <c r="AN30" i="14"/>
  <c r="AN44" i="39" l="1"/>
  <c r="AJ44" i="39"/>
  <c r="AN45" i="29"/>
  <c r="AJ45" i="29"/>
  <c r="AN45" i="32"/>
  <c r="AJ45" i="32"/>
  <c r="AN44" i="33"/>
  <c r="AJ44" i="33"/>
  <c r="AN44" i="31"/>
  <c r="AJ44" i="31"/>
  <c r="AN43" i="30"/>
  <c r="AJ43" i="30"/>
  <c r="AN45" i="28"/>
  <c r="AJ45" i="28"/>
  <c r="AJ33" i="15"/>
  <c r="AN33" i="15"/>
  <c r="AN34" i="15" s="1"/>
  <c r="AN31" i="14"/>
  <c r="AJ31" i="14"/>
  <c r="AN45" i="39" l="1"/>
  <c r="AJ45" i="39"/>
  <c r="AN45" i="33"/>
  <c r="AJ45" i="33"/>
  <c r="AN46" i="29"/>
  <c r="AJ46" i="29"/>
  <c r="AN44" i="30"/>
  <c r="AJ44" i="30"/>
  <c r="AN46" i="28"/>
  <c r="AJ46" i="28"/>
  <c r="AN45" i="31"/>
  <c r="AJ45" i="31"/>
  <c r="AN46" i="32"/>
  <c r="AJ46" i="32"/>
  <c r="AM34" i="15"/>
  <c r="AN32" i="14"/>
  <c r="AJ32" i="14"/>
  <c r="AN46" i="39" l="1"/>
  <c r="AJ46" i="39"/>
  <c r="AN47" i="28"/>
  <c r="AJ47" i="28"/>
  <c r="AN47" i="29"/>
  <c r="AJ47" i="29"/>
  <c r="AN47" i="32"/>
  <c r="AJ47" i="32"/>
  <c r="AN46" i="31"/>
  <c r="AJ46" i="31"/>
  <c r="AN45" i="30"/>
  <c r="AJ45" i="30"/>
  <c r="AN46" i="33"/>
  <c r="AJ46" i="33"/>
  <c r="AN35" i="15"/>
  <c r="AM35" i="15" s="1"/>
  <c r="AI35" i="15" s="1"/>
  <c r="AJ35" i="15" s="1"/>
  <c r="AI34" i="15"/>
  <c r="AJ34" i="15" s="1"/>
  <c r="AN33" i="14"/>
  <c r="AJ33" i="14"/>
  <c r="AN47" i="39" l="1"/>
  <c r="AJ47" i="39"/>
  <c r="AN46" i="30"/>
  <c r="AJ46" i="30"/>
  <c r="AN48" i="29"/>
  <c r="AJ48" i="29"/>
  <c r="AN47" i="33"/>
  <c r="AJ47" i="33"/>
  <c r="AN47" i="31"/>
  <c r="AJ47" i="31"/>
  <c r="AN48" i="32"/>
  <c r="AJ48" i="32"/>
  <c r="AN48" i="28"/>
  <c r="AJ48" i="28"/>
  <c r="AN36" i="15"/>
  <c r="AM36" i="15" s="1"/>
  <c r="AI36" i="15" s="1"/>
  <c r="AJ36" i="15" s="1"/>
  <c r="AN34" i="14"/>
  <c r="AJ34" i="14"/>
  <c r="AN48" i="39" l="1"/>
  <c r="AJ48" i="39"/>
  <c r="AN48" i="33"/>
  <c r="AJ48" i="33"/>
  <c r="AN49" i="32"/>
  <c r="AJ49" i="32"/>
  <c r="AN49" i="28"/>
  <c r="AJ49" i="28"/>
  <c r="AN48" i="31"/>
  <c r="AJ48" i="31"/>
  <c r="AN49" i="29"/>
  <c r="AJ49" i="29"/>
  <c r="AN47" i="30"/>
  <c r="AJ47" i="30"/>
  <c r="AN35" i="14"/>
  <c r="AJ35" i="14"/>
  <c r="AN37" i="15"/>
  <c r="AM37" i="15" s="1"/>
  <c r="AI37" i="15" s="1"/>
  <c r="AJ37" i="15" s="1"/>
  <c r="G47" i="9"/>
  <c r="E47" i="9"/>
  <c r="G44" i="12"/>
  <c r="F44" i="12"/>
  <c r="E44" i="12"/>
  <c r="D44" i="12"/>
  <c r="C44" i="12"/>
  <c r="Q19" i="12"/>
  <c r="O19" i="12"/>
  <c r="N19" i="12"/>
  <c r="Q18" i="12"/>
  <c r="O18" i="12"/>
  <c r="N18" i="12"/>
  <c r="Q17" i="12"/>
  <c r="O17" i="12"/>
  <c r="N17" i="12"/>
  <c r="Q16" i="12"/>
  <c r="O16" i="12"/>
  <c r="N16" i="12"/>
  <c r="Q15" i="12"/>
  <c r="O15" i="12"/>
  <c r="N15" i="12"/>
  <c r="Q14" i="12"/>
  <c r="O14" i="12"/>
  <c r="N14" i="12"/>
  <c r="Q13" i="12"/>
  <c r="O13" i="12"/>
  <c r="N13" i="12"/>
  <c r="Q12" i="12"/>
  <c r="O12" i="12"/>
  <c r="N12" i="12"/>
  <c r="Q11" i="12"/>
  <c r="O11" i="12"/>
  <c r="N11" i="12"/>
  <c r="Q10" i="12"/>
  <c r="O10" i="12"/>
  <c r="N10" i="12"/>
  <c r="Q9" i="12"/>
  <c r="O9" i="12"/>
  <c r="N9" i="12"/>
  <c r="Q8" i="12"/>
  <c r="O8" i="12"/>
  <c r="C44" i="11"/>
  <c r="G44" i="11"/>
  <c r="F44" i="11"/>
  <c r="E44" i="11"/>
  <c r="D44" i="11"/>
  <c r="Q20" i="11"/>
  <c r="O20" i="11"/>
  <c r="N20" i="11"/>
  <c r="Q19" i="11"/>
  <c r="O19" i="11"/>
  <c r="N19" i="11"/>
  <c r="Q18" i="11"/>
  <c r="O18" i="11"/>
  <c r="N18" i="11"/>
  <c r="Q17" i="11"/>
  <c r="O17" i="11"/>
  <c r="N17" i="11"/>
  <c r="Q16" i="11"/>
  <c r="O16" i="11"/>
  <c r="N16" i="11"/>
  <c r="Q15" i="11"/>
  <c r="O15" i="11"/>
  <c r="Q14" i="11"/>
  <c r="O14" i="11"/>
  <c r="N14" i="11"/>
  <c r="Q13" i="11"/>
  <c r="O13" i="11"/>
  <c r="N13" i="11"/>
  <c r="Q12" i="11"/>
  <c r="O12" i="11"/>
  <c r="N12" i="11"/>
  <c r="Q11" i="11"/>
  <c r="O11" i="11"/>
  <c r="N11" i="11"/>
  <c r="Q10" i="11"/>
  <c r="O10" i="11"/>
  <c r="N10" i="11"/>
  <c r="Q9" i="11"/>
  <c r="O9" i="11"/>
  <c r="N9" i="11"/>
  <c r="Q8" i="11"/>
  <c r="O8" i="11"/>
  <c r="N8" i="11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H11" i="9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9" i="9" s="1"/>
  <c r="H40" i="9" s="1"/>
  <c r="H41" i="9" s="1"/>
  <c r="H42" i="9" s="1"/>
  <c r="H43" i="9" s="1"/>
  <c r="H44" i="9" s="1"/>
  <c r="H45" i="9" s="1"/>
  <c r="E48" i="9" l="1"/>
  <c r="P7" i="9" s="1"/>
  <c r="Q45" i="10"/>
  <c r="AN49" i="39"/>
  <c r="AJ49" i="39"/>
  <c r="AN50" i="29"/>
  <c r="AJ50" i="29"/>
  <c r="AN50" i="28"/>
  <c r="AJ50" i="28"/>
  <c r="AN48" i="30"/>
  <c r="AJ48" i="30"/>
  <c r="AN49" i="31"/>
  <c r="AJ49" i="31"/>
  <c r="AN50" i="32"/>
  <c r="AJ50" i="32"/>
  <c r="AN49" i="33"/>
  <c r="AJ49" i="33"/>
  <c r="O45" i="10"/>
  <c r="N44" i="12"/>
  <c r="AJ36" i="14"/>
  <c r="AN36" i="14"/>
  <c r="N44" i="11"/>
  <c r="AN38" i="15"/>
  <c r="AM38" i="15" s="1"/>
  <c r="AI38" i="15" s="1"/>
  <c r="AJ38" i="15" s="1"/>
  <c r="O44" i="12"/>
  <c r="Q44" i="12"/>
  <c r="Q44" i="11"/>
  <c r="O44" i="11"/>
  <c r="AN50" i="39" l="1"/>
  <c r="AJ50" i="39"/>
  <c r="AN49" i="30"/>
  <c r="AJ49" i="30"/>
  <c r="AN51" i="32"/>
  <c r="AJ51" i="32"/>
  <c r="AN50" i="33"/>
  <c r="AJ50" i="33"/>
  <c r="AN50" i="31"/>
  <c r="AJ50" i="31"/>
  <c r="AN51" i="28"/>
  <c r="AJ51" i="28"/>
  <c r="AN51" i="29"/>
  <c r="AJ51" i="29"/>
  <c r="AN37" i="14"/>
  <c r="AJ37" i="14"/>
  <c r="AN39" i="15"/>
  <c r="AM39" i="15" s="1"/>
  <c r="AI39" i="15" s="1"/>
  <c r="AJ39" i="15" s="1"/>
  <c r="AN51" i="39" l="1"/>
  <c r="AJ51" i="39"/>
  <c r="AN52" i="28"/>
  <c r="AJ52" i="28"/>
  <c r="AN51" i="33"/>
  <c r="AJ51" i="33"/>
  <c r="AN52" i="29"/>
  <c r="AJ52" i="29"/>
  <c r="AN51" i="31"/>
  <c r="AJ51" i="31"/>
  <c r="AN52" i="32"/>
  <c r="AJ52" i="32"/>
  <c r="AN50" i="30"/>
  <c r="AJ50" i="30"/>
  <c r="AJ38" i="14"/>
  <c r="AN38" i="14"/>
  <c r="AN40" i="15"/>
  <c r="AM40" i="15" l="1"/>
  <c r="AI40" i="15" s="1"/>
  <c r="AJ40" i="15" s="1"/>
  <c r="AJ41" i="15"/>
  <c r="AN41" i="15"/>
  <c r="AN52" i="39"/>
  <c r="AJ52" i="39"/>
  <c r="AN53" i="32"/>
  <c r="AJ53" i="32"/>
  <c r="AN53" i="29"/>
  <c r="AJ53" i="29"/>
  <c r="AN52" i="33"/>
  <c r="AJ52" i="33"/>
  <c r="AN51" i="30"/>
  <c r="AJ51" i="30"/>
  <c r="AN52" i="31"/>
  <c r="AJ52" i="31"/>
  <c r="AN53" i="28"/>
  <c r="AJ53" i="28"/>
  <c r="AN39" i="14"/>
  <c r="AJ39" i="14"/>
  <c r="AN53" i="39" l="1"/>
  <c r="AJ53" i="39"/>
  <c r="AN52" i="30"/>
  <c r="AJ52" i="30"/>
  <c r="AN54" i="29"/>
  <c r="AJ54" i="29"/>
  <c r="AN54" i="28"/>
  <c r="AJ54" i="28"/>
  <c r="AN53" i="31"/>
  <c r="AJ53" i="31"/>
  <c r="AN53" i="33"/>
  <c r="AJ53" i="33"/>
  <c r="AN54" i="32"/>
  <c r="AJ54" i="32"/>
  <c r="AJ40" i="14"/>
  <c r="AN40" i="14"/>
  <c r="G41" i="8"/>
  <c r="E41" i="8"/>
  <c r="H11" i="8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AN54" i="39" l="1"/>
  <c r="AJ54" i="39"/>
  <c r="AN54" i="33"/>
  <c r="AJ54" i="33"/>
  <c r="AN55" i="28"/>
  <c r="AJ55" i="28"/>
  <c r="AN53" i="30"/>
  <c r="AJ53" i="30"/>
  <c r="AN55" i="32"/>
  <c r="AJ55" i="32"/>
  <c r="AN54" i="31"/>
  <c r="AJ54" i="31"/>
  <c r="AN55" i="29"/>
  <c r="AJ55" i="29"/>
  <c r="AJ41" i="14"/>
  <c r="AN41" i="14"/>
  <c r="E42" i="8"/>
  <c r="P7" i="8" s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BD43" i="3"/>
  <c r="AW43" i="3"/>
  <c r="AP43" i="3"/>
  <c r="AI43" i="3"/>
  <c r="AB43" i="3"/>
  <c r="U43" i="3"/>
  <c r="R16" i="1"/>
  <c r="R15" i="1"/>
  <c r="R14" i="1"/>
  <c r="R13" i="1"/>
  <c r="R12" i="1"/>
  <c r="R11" i="1"/>
  <c r="R10" i="1"/>
  <c r="R9" i="1"/>
  <c r="R8" i="1"/>
  <c r="R7" i="1"/>
  <c r="AN55" i="39" l="1"/>
  <c r="AJ55" i="39"/>
  <c r="AN55" i="31"/>
  <c r="AJ55" i="31"/>
  <c r="AN54" i="30"/>
  <c r="AJ54" i="30"/>
  <c r="AN55" i="33"/>
  <c r="AJ55" i="33"/>
  <c r="AJ42" i="14"/>
  <c r="AN42" i="14"/>
  <c r="AN55" i="30" l="1"/>
  <c r="AJ55" i="30"/>
  <c r="AJ43" i="14"/>
  <c r="AN43" i="14"/>
  <c r="AN44" i="14" l="1"/>
  <c r="AJ44" i="14"/>
  <c r="AN45" i="14" l="1"/>
  <c r="AJ45" i="14"/>
  <c r="AJ46" i="14" l="1"/>
  <c r="AN46" i="14"/>
  <c r="AJ47" i="14" l="1"/>
  <c r="AN47" i="14"/>
  <c r="AJ48" i="14" l="1"/>
  <c r="AN48" i="14"/>
  <c r="AN49" i="14" l="1"/>
  <c r="AJ49" i="14"/>
  <c r="AJ50" i="14" l="1"/>
  <c r="AN50" i="14"/>
  <c r="AJ51" i="14" l="1"/>
  <c r="AN51" i="14"/>
  <c r="AJ52" i="14" l="1"/>
  <c r="AN52" i="14"/>
  <c r="AJ53" i="14" l="1"/>
  <c r="AN53" i="14"/>
  <c r="AJ54" i="14" l="1"/>
  <c r="AN54" i="14"/>
  <c r="AJ55" i="14" l="1"/>
  <c r="AN5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anan.ma</author>
  </authors>
  <commentList>
    <comment ref="P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anan.ma:</t>
        </r>
        <r>
          <rPr>
            <sz val="9"/>
            <color indexed="81"/>
            <rFont val="Tahoma"/>
            <family val="2"/>
          </rPr>
          <t xml:space="preserve">
ส่วนแกว่ง ระหว่าง Min กับ Max. (Max-Min)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</author>
  </authors>
  <commentList>
    <comment ref="G26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IT:</t>
        </r>
        <r>
          <rPr>
            <sz val="9"/>
            <color indexed="81"/>
            <rFont val="Tahoma"/>
            <family val="2"/>
          </rPr>
          <t xml:space="preserve">
PD_Anan.Ma:
พนักงานต้องไปลาก Rack  (5 Rack/time),(5 time/shif)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PD_Anan.Ma</author>
  </authors>
  <commentList>
    <comment ref="AI26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PD_Anan.Ma:</t>
        </r>
        <r>
          <rPr>
            <sz val="9"/>
            <color indexed="81"/>
            <rFont val="Tahoma"/>
            <family val="2"/>
          </rPr>
          <t xml:space="preserve">
พนักงานต้องไปลาก Rack  (5 Rack/time),(5 time/shif)</t>
        </r>
      </text>
    </comment>
  </commentList>
</comments>
</file>

<file path=xl/sharedStrings.xml><?xml version="1.0" encoding="utf-8"?>
<sst xmlns="http://schemas.openxmlformats.org/spreadsheetml/2006/main" count="1737" uniqueCount="463">
  <si>
    <t xml:space="preserve">Part Name : </t>
  </si>
  <si>
    <t xml:space="preserve">Part Number : </t>
  </si>
  <si>
    <t>Day :</t>
  </si>
  <si>
    <t>Report :</t>
  </si>
  <si>
    <t>Seq</t>
  </si>
  <si>
    <t>Job Element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</si>
  <si>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</si>
  <si>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</si>
  <si>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</si>
  <si>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</si>
  <si>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</si>
  <si>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</si>
  <si>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</si>
  <si>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</si>
  <si>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</si>
  <si>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</si>
  <si>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Min.</t>
  </si>
  <si>
    <t>Max.</t>
  </si>
  <si>
    <t>Fluc.</t>
  </si>
  <si>
    <t>Aver.</t>
  </si>
  <si>
    <t>TOTAL</t>
  </si>
  <si>
    <t>APPROVED</t>
  </si>
  <si>
    <t>CHECKED</t>
  </si>
  <si>
    <t>REPORTED</t>
  </si>
  <si>
    <t>Part Number :</t>
  </si>
  <si>
    <t>ลำดับของพนักงาน</t>
  </si>
  <si>
    <t>ตารางรวมงานมาตรฐาน</t>
  </si>
  <si>
    <t>ความต้องการของลูกค้า (คันชุด/เดือน)</t>
  </si>
  <si>
    <t>Speed (วินาที/คันชุด)</t>
  </si>
  <si>
    <t>สัญลักษณ์ (Symbol)</t>
  </si>
  <si>
    <t>วันที่บันทึก</t>
  </si>
  <si>
    <t>คน</t>
  </si>
  <si>
    <t>Part Name :</t>
  </si>
  <si>
    <t>Process No.</t>
  </si>
  <si>
    <t>(HYOJUN SAGYO KUMIAWASE HYO)</t>
  </si>
  <si>
    <t>จำนวนที่ต้องการ (คันชุด/วัน)</t>
  </si>
  <si>
    <t>Takt Time (วินาที/คันชุด)</t>
  </si>
  <si>
    <t>เครื่อง</t>
  </si>
  <si>
    <t>เดิน</t>
  </si>
  <si>
    <t>วินาที (Sec)</t>
  </si>
  <si>
    <t>BEFORE KAIZEN</t>
  </si>
  <si>
    <t>AFTER KAIZEN</t>
  </si>
  <si>
    <t>รองาน</t>
  </si>
  <si>
    <t>No.</t>
  </si>
  <si>
    <t xml:space="preserve">Process : </t>
  </si>
  <si>
    <t>Total Time (Sec)</t>
  </si>
  <si>
    <t xml:space="preserve">หมายเหตุ: </t>
  </si>
  <si>
    <t>รวม</t>
  </si>
  <si>
    <t xml:space="preserve">     </t>
  </si>
  <si>
    <t>Line :</t>
  </si>
  <si>
    <t>OPERATOR  1</t>
  </si>
  <si>
    <t>OPERATOR  2</t>
  </si>
  <si>
    <t>OPERATOR  3</t>
  </si>
  <si>
    <t>Detail</t>
  </si>
  <si>
    <t>Sec.</t>
  </si>
  <si>
    <t>T.T.</t>
  </si>
  <si>
    <t>SUMMIT AUTO SEATS INDUSTRY CO., LTD.</t>
  </si>
  <si>
    <t>ซัมมิท โอโตซีท อินดัสตรี จำกัด</t>
  </si>
  <si>
    <t>TIME MEASUREMENT SHEET</t>
  </si>
  <si>
    <t>LINE :</t>
  </si>
  <si>
    <t>KAIZEN SHEET</t>
  </si>
  <si>
    <t>BEFORE</t>
  </si>
  <si>
    <t>AFTER</t>
  </si>
  <si>
    <t>Problem :</t>
  </si>
  <si>
    <t>Solution :</t>
  </si>
  <si>
    <t>RESULT</t>
  </si>
  <si>
    <t>RESPONSE</t>
  </si>
  <si>
    <t>EVA</t>
  </si>
  <si>
    <t>Line</t>
  </si>
  <si>
    <t>HYOJUN SAGYO HYO</t>
  </si>
  <si>
    <t>ผู้บันทึก………………………………………………</t>
  </si>
  <si>
    <t>Part No.</t>
  </si>
  <si>
    <t>แผนภาพงานมาตรฐาน</t>
  </si>
  <si>
    <t>Approved</t>
  </si>
  <si>
    <t>Check</t>
  </si>
  <si>
    <t>Report by</t>
  </si>
  <si>
    <t>จาก</t>
  </si>
  <si>
    <t>Before</t>
  </si>
  <si>
    <t>After</t>
  </si>
  <si>
    <t>ถึง</t>
  </si>
  <si>
    <t>การตรวจสอบคุณภาพ</t>
  </si>
  <si>
    <t>ระวังความปลอดภัย</t>
  </si>
  <si>
    <t>สต็อกมาตรฐานในกระบวนการ</t>
  </si>
  <si>
    <t>จำนวนสต็อก</t>
  </si>
  <si>
    <t>มาตรฐานในกระบวนการ</t>
  </si>
  <si>
    <t>แทกค์ไทม์</t>
  </si>
  <si>
    <t>ไซเคิลม์ไทม็</t>
  </si>
  <si>
    <t>Part Name.</t>
  </si>
  <si>
    <t xml:space="preserve">Machine Capacity Sheet </t>
  </si>
  <si>
    <t>ใบแสดงความสามารถของเครื่องจักร</t>
  </si>
  <si>
    <t>Process Name</t>
  </si>
  <si>
    <t>Machine No.</t>
  </si>
  <si>
    <t>Basic Time</t>
  </si>
  <si>
    <t>Tool Change</t>
  </si>
  <si>
    <t>Manua Time</t>
  </si>
  <si>
    <t>Auto Time</t>
  </si>
  <si>
    <t>Completion Time</t>
  </si>
  <si>
    <t>Change</t>
  </si>
  <si>
    <t>Time</t>
  </si>
  <si>
    <t>Time/Unit</t>
  </si>
  <si>
    <t>Manual Time</t>
  </si>
  <si>
    <t>Process Capacity Per Shift</t>
  </si>
  <si>
    <t>Process Capacity Per Shift Of Bottle neck Process</t>
  </si>
  <si>
    <t xml:space="preserve">                      SUMMIT AUTO SEATS INDUSTRY CO., LTD.                       ซัมมิท โอโตซีท อินดัสตรี จำกัด</t>
  </si>
  <si>
    <t>Part Number</t>
  </si>
  <si>
    <t>:</t>
  </si>
  <si>
    <t>Day:</t>
  </si>
  <si>
    <t>Part Name:</t>
  </si>
  <si>
    <t>Report:</t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</si>
  <si>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 TIME MEASUREMENT SHEET</t>
    </r>
  </si>
  <si>
    <t>LINE:</t>
  </si>
  <si>
    <t>C CAB &gt; เข้าเครื่อง1 Ultrasonic</t>
  </si>
  <si>
    <t xml:space="preserve">seq  </t>
  </si>
  <si>
    <t xml:space="preserve">                  Jop Element</t>
  </si>
  <si>
    <t xml:space="preserve">  1st</t>
  </si>
  <si>
    <t xml:space="preserve"> 2nd </t>
  </si>
  <si>
    <t xml:space="preserve"> 6th</t>
  </si>
  <si>
    <t xml:space="preserve"> 7th</t>
  </si>
  <si>
    <t xml:space="preserve"> 8th</t>
  </si>
  <si>
    <t xml:space="preserve"> 9th</t>
  </si>
  <si>
    <t>Fiuc.</t>
  </si>
  <si>
    <t xml:space="preserve">เดินไปที่ rack </t>
  </si>
  <si>
    <t>หยิบ broad ออกจาก rack</t>
  </si>
  <si>
    <t>เดินกลับมาที่โต๊ะ</t>
  </si>
  <si>
    <t>ทำการตรวจ qc</t>
  </si>
  <si>
    <t>วาง broad ลงบนโต๊ะ</t>
  </si>
  <si>
    <t>หยิบ pocket</t>
  </si>
  <si>
    <t>ประกอบ pocket เข้ากับตัว broad</t>
  </si>
  <si>
    <t>กด pocket ให้ลงล็อค</t>
  </si>
  <si>
    <t>หยิบ mark สีน้ำเงิน</t>
  </si>
  <si>
    <t>mark ตัวล็อคทั้ง 6 จุด</t>
  </si>
  <si>
    <t xml:space="preserve"> หยิบ clip ขนาดเล็ก</t>
  </si>
  <si>
    <t>ประกอบ clip 2 จุด</t>
  </si>
  <si>
    <t>mark clip ทั้ง 2จุด</t>
  </si>
  <si>
    <t>หยิบ clip เรียว</t>
  </si>
  <si>
    <t>ประกอบ clipเรียว 3 จุด</t>
  </si>
  <si>
    <t>mark clip เรียวทั้ง 3 จุด</t>
  </si>
  <si>
    <t>ยกชิ้นงาน</t>
  </si>
  <si>
    <t>เดินไปที่เครื่องจักร</t>
  </si>
  <si>
    <t>วางชิ้นงานลงในเครื่องจักร</t>
  </si>
  <si>
    <t>เดินไปที่ปุ่ม start</t>
  </si>
  <si>
    <t>ใช้นิ้วทั้งสองข้างแตะไปที่ box start</t>
  </si>
  <si>
    <t>เครื่องจักรทำงาน</t>
  </si>
  <si>
    <t>หยิบชิ้นงานออกจากเครื่องจักร</t>
  </si>
  <si>
    <t>วางชิ้นงานลงบนโต๊ะ</t>
  </si>
  <si>
    <t>mark ตรวจสอบจุด weld ทั้ง 5 จุด</t>
  </si>
  <si>
    <t>หยิบชิ้นงาน</t>
  </si>
  <si>
    <t>เดินไปที่ rack พักงาน</t>
  </si>
  <si>
    <t>วางงานลงบน rack เพื่องส่งไป process ต่อไป</t>
  </si>
  <si>
    <t>ทำการบันทึก sheck sheet</t>
  </si>
  <si>
    <t>ทำการบันทึก Check Sheet</t>
  </si>
  <si>
    <t>วางงานลงบนโต๊ะ</t>
  </si>
  <si>
    <t xml:space="preserve">หยิบ clip ขนาดใหญ่ </t>
  </si>
  <si>
    <t>ประกอบ clip ขนาดใหญ่ 7 จุด</t>
  </si>
  <si>
    <t>แกะผ้า non ประกอบไปที่ชิ้นงาน 4 จุด</t>
  </si>
  <si>
    <t>ติด label ที่ขิ้นงาน</t>
  </si>
  <si>
    <t>mark เหลืองที่ชิ้นงานและ label</t>
  </si>
  <si>
    <t>เดินไปที่ rack wip</t>
  </si>
  <si>
    <t>วางชิ้นงานลงบน rack wip เพื่อส่งไปยัง  process ต่อไป</t>
  </si>
  <si>
    <t>หยิบชิ้นงานบน Rack wip</t>
  </si>
  <si>
    <t xml:space="preserve">ตรวจสอบ coponent part รอบชิ้นงานโดยใช้ mark เหลือง </t>
  </si>
  <si>
    <t>ทำการบันทึก Check sheet</t>
  </si>
  <si>
    <t>เดินไปที่ rack wip พักงาน</t>
  </si>
  <si>
    <t>ตรวจสอบ component part รอบชิ้นงาน</t>
  </si>
  <si>
    <t>ใช้ปืนลมเป่าทำความสะอาดชิ้นงาน</t>
  </si>
  <si>
    <t>ใช้ผ้าเช็ดทำความสะอาดชิ้นงาน</t>
  </si>
  <si>
    <t>นำชิ้นงานใส่ถุง</t>
  </si>
  <si>
    <t>จัดวางชิ้นงานใส่ rack</t>
  </si>
  <si>
    <t>C CAP</t>
  </si>
  <si>
    <t>Utrasonic</t>
  </si>
  <si>
    <t>XX</t>
  </si>
  <si>
    <t>หยิบ clip ขนาดเล็ก</t>
  </si>
  <si>
    <t>STANDARDIZE WORK
COMBINATION CHART</t>
  </si>
  <si>
    <t>Document No.</t>
  </si>
  <si>
    <t>Revision</t>
  </si>
  <si>
    <t>Eff. Date</t>
  </si>
  <si>
    <t>Page</t>
  </si>
  <si>
    <t>ISSUED</t>
  </si>
  <si>
    <t>1/2</t>
  </si>
  <si>
    <t>Mgr-PC</t>
  </si>
  <si>
    <t>S/H-OMC</t>
  </si>
  <si>
    <t>OMC</t>
  </si>
  <si>
    <t>GROUP</t>
  </si>
  <si>
    <t>LINE</t>
  </si>
  <si>
    <t>PART NO.</t>
  </si>
  <si>
    <t>PART NAME</t>
  </si>
  <si>
    <t>CUSTOMER</t>
  </si>
  <si>
    <t>ORDER/DAY</t>
  </si>
  <si>
    <t>TAKT TIME</t>
  </si>
  <si>
    <t>CYCLE TIME</t>
  </si>
  <si>
    <t>Symbol :</t>
  </si>
  <si>
    <t>Man</t>
  </si>
  <si>
    <t>Walk</t>
  </si>
  <si>
    <t>M/C</t>
  </si>
  <si>
    <t>Wait</t>
  </si>
  <si>
    <t>SEQUENCE</t>
  </si>
  <si>
    <t>DESCRIPTION</t>
  </si>
  <si>
    <t>TIME (sec.)</t>
  </si>
  <si>
    <t>MAN</t>
  </si>
  <si>
    <t>WALK</t>
  </si>
  <si>
    <t>Auto</t>
  </si>
  <si>
    <t>Start</t>
  </si>
  <si>
    <t>หยิบ Shellcore G/C 7-3</t>
  </si>
  <si>
    <t>รอหน้าประตูเครื่อง</t>
  </si>
  <si>
    <t>หยิบเศษ Scrap Film</t>
  </si>
  <si>
    <t>ทิ้งเศษ Scrap Film</t>
  </si>
  <si>
    <t>เป่าเศษ AL/ ทราย ออกจาก Die</t>
  </si>
  <si>
    <t>Load Shell Core ใส่แม่พิมพ์</t>
  </si>
  <si>
    <t>เป่าเศษ AL/ ทราย ออกจาก Die (ซ้ำ)</t>
  </si>
  <si>
    <t>กดปุ่มปิดประตู</t>
  </si>
  <si>
    <t>หยิบชิ้นงานออกจาก Casting Line</t>
  </si>
  <si>
    <t>วางชิ้นงานใส่ As Cast</t>
  </si>
  <si>
    <t>หยิบ Shellcore G/C 1-8</t>
  </si>
  <si>
    <t>WAIT</t>
  </si>
  <si>
    <t>TMT</t>
  </si>
  <si>
    <t>Door trim C CAP</t>
  </si>
  <si>
    <t>C CAB &gt; Assembly</t>
  </si>
  <si>
    <t>หยิบชิ้นงานบน rack wip</t>
  </si>
  <si>
    <t xml:space="preserve">ตรวจสอบ coponent partรอบชิ้นงานโดยใช้ mark เหลือง </t>
  </si>
  <si>
    <t xml:space="preserve">หยิบชิ้นงาน </t>
  </si>
  <si>
    <t>Process 1 Ultrasonic</t>
  </si>
  <si>
    <t>Process 2 Assambly</t>
  </si>
  <si>
    <t>WORK CHART</t>
  </si>
  <si>
    <t>WORK DETAIL</t>
  </si>
  <si>
    <t>C CAB</t>
  </si>
  <si>
    <t>WORK INSTRUCTION</t>
  </si>
  <si>
    <t>op</t>
  </si>
  <si>
    <t>STANDARDIZE WORK COMBINATION CHART</t>
  </si>
  <si>
    <t>Loop</t>
  </si>
  <si>
    <t>MACHINE CAPACITY SHEET</t>
  </si>
  <si>
    <t>No</t>
  </si>
  <si>
    <t>YAMAZUMI CHART</t>
  </si>
  <si>
    <t>MAN FLOW</t>
  </si>
  <si>
    <t>PART FLOW</t>
  </si>
  <si>
    <t>LOOP</t>
  </si>
  <si>
    <t>QUALITY</t>
  </si>
  <si>
    <t>SAFETY</t>
  </si>
  <si>
    <t>WIP</t>
  </si>
  <si>
    <t>STANDARD WIP</t>
  </si>
  <si>
    <t>MANPOWER</t>
  </si>
  <si>
    <t>CAVITY</t>
  </si>
  <si>
    <t>CAPACITY</t>
  </si>
  <si>
    <t>PANEL ASSY RR DOOR TRIM</t>
  </si>
  <si>
    <t>NO</t>
  </si>
  <si>
    <t>MAN 1</t>
  </si>
  <si>
    <t>Process</t>
  </si>
  <si>
    <t>เดินไปที่ rack</t>
  </si>
  <si>
    <t>m</t>
  </si>
  <si>
    <t>หยิบ clip ขนาดใหญ่</t>
  </si>
  <si>
    <t>ทำการตรวจ  qc</t>
  </si>
  <si>
    <t>ประกอบ clip ขนาดใหญ่ 7จุด</t>
  </si>
  <si>
    <t>แกะผ้านอนประกอบไปที่ชิ้นงาน 4 จุด</t>
  </si>
  <si>
    <t>ตรวจสอบcomponent partรอบชิ้นงาน</t>
  </si>
  <si>
    <t>โดยใช้ mark เหลือง</t>
  </si>
  <si>
    <t>ใช้ผ้าขาวเช็ดทำความสะอาดชิ้นงาน</t>
  </si>
  <si>
    <t>ติด label ที่ชิ้นงาน</t>
  </si>
  <si>
    <t>mark เหลืงที่ชิ้นงานและ label</t>
  </si>
  <si>
    <t xml:space="preserve">เดินไปที่ rack wip </t>
  </si>
  <si>
    <t>ประกอบ clip ขนาดเล็ก 2 จุด</t>
  </si>
  <si>
    <t>วางชิ้นงานลงบน rack wip เพื่อส่งไป</t>
  </si>
  <si>
    <t>ยัง process ต่อไป</t>
  </si>
  <si>
    <t>mark clip ทั้งสองจุด</t>
  </si>
  <si>
    <t>ทำการบันทึก sheck shet</t>
  </si>
  <si>
    <t>ประกอบ clip เรียว 3 จุด</t>
  </si>
  <si>
    <t>mark clip เรียวทั้ง3 จุด</t>
  </si>
  <si>
    <t>เคริ่องจักรทำงาน</t>
  </si>
  <si>
    <t>วางงานลงบนrackเพื่อส่งไปprocessต่อไป</t>
  </si>
  <si>
    <t>ทำการบันทึก  sheck sheet</t>
  </si>
  <si>
    <t>OP</t>
  </si>
  <si>
    <t>HT</t>
  </si>
  <si>
    <t>MT</t>
  </si>
  <si>
    <t>MCT</t>
  </si>
  <si>
    <t>GC</t>
  </si>
  <si>
    <t>TT</t>
  </si>
  <si>
    <t>sec</t>
  </si>
  <si>
    <t>ยกยอดจากตาราที่ 1 มา</t>
  </si>
  <si>
    <t>*1-20</t>
  </si>
  <si>
    <t>OPERATOR  XX</t>
  </si>
  <si>
    <t>Muda</t>
  </si>
  <si>
    <t>Non Value</t>
  </si>
  <si>
    <t>Value</t>
  </si>
  <si>
    <t>Other</t>
  </si>
  <si>
    <t>MIFC SYMBOLS</t>
  </si>
  <si>
    <t>-</t>
  </si>
  <si>
    <t>170 cm</t>
  </si>
  <si>
    <t>100 cm</t>
  </si>
  <si>
    <t xml:space="preserve">  105 cm</t>
  </si>
  <si>
    <t>80 cm</t>
  </si>
  <si>
    <t>62 cm</t>
  </si>
  <si>
    <t>54 cm</t>
  </si>
  <si>
    <t>71 cm</t>
  </si>
  <si>
    <t>67 cm</t>
  </si>
  <si>
    <t>680 cm</t>
  </si>
  <si>
    <t>2650 cm</t>
  </si>
  <si>
    <t xml:space="preserve"> </t>
  </si>
  <si>
    <t>ทำการมาร์คจุดล็อก Pocket</t>
  </si>
  <si>
    <t>ทำการมาร์ค Clip เล็ก2 จุด Clipเรียว 3 จุด</t>
  </si>
  <si>
    <t>หยิบงานเข้าเครื่องจักร</t>
  </si>
  <si>
    <t>หยิบชิ้นงานตัวที่ 1 ออกจากเครื่องจักร</t>
  </si>
  <si>
    <t xml:space="preserve">วางงานลงบน rack </t>
  </si>
  <si>
    <t>หยิบ Clip เล็ก</t>
  </si>
  <si>
    <t>ประกอบ Clip 2 จุด</t>
  </si>
  <si>
    <t>หยิบ Clip เรียว</t>
  </si>
  <si>
    <t>ประกอบ clip  เรียว 3 จุด</t>
  </si>
  <si>
    <t>ทำการมาร์ค Pocket</t>
  </si>
  <si>
    <t>มาร์ค Clip เล็ก 2 จุด Clip เรียว 3 จุด</t>
  </si>
  <si>
    <t>เดินไปที่ปุ่ม Start</t>
  </si>
  <si>
    <t>ประกอบ Clip เล็ก 2 จุด</t>
  </si>
  <si>
    <t>ประกอบ Clip เรียว 3 จุด</t>
  </si>
  <si>
    <t>หยิบงานตัวที่ 1 ออกเครื่องจักร</t>
  </si>
  <si>
    <t>หยิบมาร์คสีน้ำเงิน</t>
  </si>
  <si>
    <t>มาร์คตรวจสอบจุด Weldทั้ง 5 จุด</t>
  </si>
  <si>
    <t>วางงานลงบน Rack</t>
  </si>
  <si>
    <t>ทำการบันทึก</t>
  </si>
  <si>
    <t>หยิบชิ้นงานบน Rack WIP</t>
  </si>
  <si>
    <t>หยิบบอร์ด</t>
  </si>
  <si>
    <t>เปิด jigสำหรับวางบอร์ด</t>
  </si>
  <si>
    <t>วางบอร์ดลงบน jig</t>
  </si>
  <si>
    <t>ปิด jig ลงเพื่อล็อกบอร์ดแล้วหยิบปืนกาว</t>
  </si>
  <si>
    <t>พ่นปืนกาว 3 รอบให้ทั่วบอร์ด</t>
  </si>
  <si>
    <t>เปิด jig แล้วหยิบงานออก</t>
  </si>
  <si>
    <t>วางบอร์ดบนโต๊ะ</t>
  </si>
  <si>
    <t>หยิบผ้าหุ้มบอร์ด</t>
  </si>
  <si>
    <t>หมุน jig กลับอีกด้าน</t>
  </si>
  <si>
    <t>วางผ้าบน jig</t>
  </si>
  <si>
    <t>พ่นปืนกาว2รอบให้ทั้วผ้า</t>
  </si>
  <si>
    <t>หยิบผ้าออก</t>
  </si>
  <si>
    <t>วางผ้าบนโต๊ะ</t>
  </si>
  <si>
    <t>เปิดฝาตู้อบ Base Ornament</t>
  </si>
  <si>
    <t>หยิบ Base Ornament</t>
  </si>
  <si>
    <t>นำ Base Ornament เข้าตู้อบ+ปิดฝาตู้</t>
  </si>
  <si>
    <t>กดสวิตช์ตู้อบ</t>
  </si>
  <si>
    <t>เปิดฝาตู้อบ Cover</t>
  </si>
  <si>
    <t>เลื่อนรางใส่ Cover</t>
  </si>
  <si>
    <t>หยิบ Cover</t>
  </si>
  <si>
    <t>วาง Cover ใส่ในราง</t>
  </si>
  <si>
    <t>เลื่อนรางเข้า + ปิดฝาตู้อบ</t>
  </si>
  <si>
    <t>C.T. M/C</t>
  </si>
  <si>
    <t>กดสวิตช์ตู้อบเมื่อครบ C.T.</t>
  </si>
  <si>
    <t>เปิดฝาตู้อบ</t>
  </si>
  <si>
    <t>หยิบ Base Ornament ออกจากตู้อบ</t>
  </si>
  <si>
    <t>ปิดฝาตู้อบ</t>
  </si>
  <si>
    <t>วางชิ้นงานรอ Cover</t>
  </si>
  <si>
    <t>ดึกรางเลื่อน</t>
  </si>
  <si>
    <t>หยิบชิ้นงานออกจากตู้อบ</t>
  </si>
  <si>
    <t>เลื่อนรางเก็บตู้อบ</t>
  </si>
  <si>
    <t>นำ Cover ติด Base Ornament</t>
  </si>
  <si>
    <t>นำชิ้นงานวางลง jig เครื่อง Press</t>
  </si>
  <si>
    <t>กดสวิตช์เครื่อง Press</t>
  </si>
  <si>
    <t>นำชิ้นงานออกจาก jig</t>
  </si>
  <si>
    <t>นำงานไปวาง WIP (เดิน 5 ก้าว)</t>
  </si>
  <si>
    <t>suv</t>
  </si>
  <si>
    <t>วางชิ้นงานบนโต๊ะ</t>
  </si>
  <si>
    <t>หยิบคัดเตอร์ ตัดผ้าจุดที่ 1</t>
  </si>
  <si>
    <t>วางคัดเตอร์</t>
  </si>
  <si>
    <t>หยิบ Heater</t>
  </si>
  <si>
    <t>เป่างานตรงจุดที่ 1 แล้ววาง Heater</t>
  </si>
  <si>
    <t>หุ้มผ้าตรงจุดที่ถูกเป่า</t>
  </si>
  <si>
    <t>เป่างานตรงจุดที่ 2 แล้ววาง Heater</t>
  </si>
  <si>
    <t>กดชิ้นงานที่ถูกเป่าจุดที่ 2 รีดกับโต๊ะ 3 ครั้ง</t>
  </si>
  <si>
    <t>หยิบแท่งเหล็กแล้วทำการจัดจีบมุนผ้า</t>
  </si>
  <si>
    <t>เป่างานตรงจุดที่ 3 แล้ววาง Heater</t>
  </si>
  <si>
    <t>เป่างานตรงจุดที่ 4 แล้ววาง Heater</t>
  </si>
  <si>
    <t>เป่างานตรงจุดที่ 5 แล้ววาง Heater</t>
  </si>
  <si>
    <t>เป่างานตรงจุดที่ 6 แล้ววาง Heater</t>
  </si>
  <si>
    <t>หยิบมาร์คขาว</t>
  </si>
  <si>
    <t>มาร์ค 1 จุด แล้วเขียนชื่อ</t>
  </si>
  <si>
    <t>พลิกชิ้นงานตรวจสอบ</t>
  </si>
  <si>
    <t>วางชิ้นงานใน Rack เพื่อใช้ใน Process ถัดไป</t>
  </si>
  <si>
    <t>หยิบชิ้นงานที่ Rack (upper board)</t>
  </si>
  <si>
    <t xml:space="preserve">ตรวจสอบ upper board </t>
  </si>
  <si>
    <t>เดินกลับมาที่ ijg</t>
  </si>
  <si>
    <t xml:space="preserve">วาง upper board ลงตรง ijg </t>
  </si>
  <si>
    <t>ใช้ดินสอเทียนสีขาวมาร์คชิ้นงาน 1 จุด</t>
  </si>
  <si>
    <t>หยิบ Ornament จากกล่อง</t>
  </si>
  <si>
    <t>ตรวจสอบ Ornament</t>
  </si>
  <si>
    <t>ตรวจสอบชิ้นงาน</t>
  </si>
  <si>
    <t>นำชิ้นงานประกอบเข้ากับ Ornament</t>
  </si>
  <si>
    <t>หยิบสกรูใส่ทอร์ด</t>
  </si>
  <si>
    <t>ใช้ทอร์ดยิงสกรูยึด Ornament</t>
  </si>
  <si>
    <t xml:space="preserve">นำ Base Ornament ประกอบกับ Upper </t>
  </si>
  <si>
    <t>ยิงสกรูตัวที่ 1</t>
  </si>
  <si>
    <t>ยิงสกรูตัวที่ 2</t>
  </si>
  <si>
    <t>ยิงสกรูตัวที่ 3</t>
  </si>
  <si>
    <t>มาร์ดดินสอเทียยนสีขาวที่ชิ้นงาน</t>
  </si>
  <si>
    <t>ดึงชิ้นงานออกจาก ijg วางผลิกกลับอีกด้านหนึ่ง</t>
  </si>
  <si>
    <t>ใช้บัตรสอดเพื่อเก็บมุนผ้า</t>
  </si>
  <si>
    <t>นำชิ้นงานใส่ Rack</t>
  </si>
  <si>
    <t>บันทึกผลการผลิต</t>
  </si>
  <si>
    <t>เดินไปหยิบ Ornament</t>
  </si>
  <si>
    <t>หยิบชิ้นงานออกจาก MC.jig</t>
  </si>
  <si>
    <t>วางงานบนโต๊ะ</t>
  </si>
  <si>
    <t>หยิบชิ้นงานบนโต๊ะ</t>
  </si>
  <si>
    <t>วางงานลง jig mc.</t>
  </si>
  <si>
    <t>กดสวิตต์ mc.</t>
  </si>
  <si>
    <t>หยิบ crip</t>
  </si>
  <si>
    <t>ประกอบ crip</t>
  </si>
  <si>
    <t>วางชิ้นงานในชั้นวาง</t>
  </si>
  <si>
    <t>หยิบชิ้นงานบน Rack</t>
  </si>
  <si>
    <t>หยิบ Poket</t>
  </si>
  <si>
    <t>ประกอบ Poket</t>
  </si>
  <si>
    <t>หยิบ Handle</t>
  </si>
  <si>
    <t>หยิบ Handle ออกจากถุง</t>
  </si>
  <si>
    <t>ประกอบ Handle</t>
  </si>
  <si>
    <t>หยิบ Upper board</t>
  </si>
  <si>
    <t>ประกอบ Upper board</t>
  </si>
  <si>
    <t>หยิบผ้านอน</t>
  </si>
  <si>
    <t>ประกอบผ้านอน</t>
  </si>
  <si>
    <t>หยิบผ้าเฟลต์</t>
  </si>
  <si>
    <t>ประกอบผ้าเฟลต์</t>
  </si>
  <si>
    <t>เดินไปหยิบชิ้นงานจาก Rack</t>
  </si>
  <si>
    <t xml:space="preserve">หันหลังไปหยิบชิ้นงาน Component </t>
  </si>
  <si>
    <t>ติดฟองน้ำขิ้นที่ 1</t>
  </si>
  <si>
    <t>ติดฟองน้ำขิ้นที่ 2</t>
  </si>
  <si>
    <t>ติดฟองน้ำขิ้นที่ 3</t>
  </si>
  <si>
    <t>ติด sponge 2 อัน</t>
  </si>
  <si>
    <t>ใส่ watorstrip</t>
  </si>
  <si>
    <t>กด watorstip</t>
  </si>
  <si>
    <t>มาร์คด้วยดินสอขาว</t>
  </si>
  <si>
    <t>มาร์คด้วยดินสอเหลือง</t>
  </si>
  <si>
    <t>ติด Label</t>
  </si>
  <si>
    <t>เดินหยิบชิ้นงานไปวาง</t>
  </si>
  <si>
    <t>เดินมาบันทึกผล</t>
  </si>
  <si>
    <t>หยิบชิ้นงานออกจาก Rack</t>
  </si>
  <si>
    <t>วางชิ้นงานบนโต๊ะเพื่อตรวจสอบ</t>
  </si>
  <si>
    <t xml:space="preserve">หยิบปืนลมเป่าทำความสะอาด Part </t>
  </si>
  <si>
    <t>ตรวจสอบมาร์คสีแต่ละจุด</t>
  </si>
  <si>
    <t>หยิบผ้าและขยี้ผ้ากับสเปย์</t>
  </si>
  <si>
    <t>หยิบผ้าที่ซุปสเปย์ทำความสะอาด</t>
  </si>
  <si>
    <t>หยิบปีนลมเป่าทำความสะอาด Part (รอบ 2)</t>
  </si>
  <si>
    <t>หยิบถุงใส่ชิ้นงาน</t>
  </si>
  <si>
    <t>หมุนชิ้นงานแล้วดึงถุงให้สุด</t>
  </si>
  <si>
    <t>พับปากถุง</t>
  </si>
  <si>
    <t xml:space="preserve">นำชิ้นงานใส่ Rack </t>
  </si>
  <si>
    <t>บันทึกผลผลิต</t>
  </si>
  <si>
    <t>Door trim SUV</t>
  </si>
  <si>
    <t>SUV_1 พ่นกาว</t>
  </si>
  <si>
    <t>SUV_2 Ovent</t>
  </si>
  <si>
    <t>SUV_หุ้มผ้า_3</t>
  </si>
  <si>
    <t>SUV_Assy.Ornament</t>
  </si>
  <si>
    <t>SUV_Ultrasonic</t>
  </si>
  <si>
    <t>กดสวิตต์ mc. &amp; MC Run</t>
  </si>
  <si>
    <t>SUV_Assembly_6</t>
  </si>
  <si>
    <t>SUV_Q-Gate_7</t>
  </si>
  <si>
    <t>บันทึกผล</t>
  </si>
  <si>
    <t>QUATERTRIM</t>
  </si>
  <si>
    <t>หยิบงานวางบน Jig</t>
  </si>
  <si>
    <t>หยิบ Hook</t>
  </si>
  <si>
    <t>ประกอบ Hook กับ บอร์ด</t>
  </si>
  <si>
    <t>หยิบทอร์ด</t>
  </si>
  <si>
    <t>หยิบสกรู 1 ตัว</t>
  </si>
  <si>
    <t>ยิงสกรูยึด Hook กับบอร์ด</t>
  </si>
  <si>
    <t>ติด PAD 1 จุด</t>
  </si>
  <si>
    <t>ติด ฟองน้ำ</t>
  </si>
  <si>
    <t xml:space="preserve">ติด Lebet </t>
  </si>
  <si>
    <t>ติดผ้า NON 5 จุด</t>
  </si>
  <si>
    <t xml:space="preserve">มาร์ค PAD , ฟองน้ำ , ผ้าnon  </t>
  </si>
  <si>
    <t>หยิบมาร์คเหลือง</t>
  </si>
  <si>
    <t>มาร์ค PAD , ฟองน้ำ , ผ้าnon  , Lebet</t>
  </si>
  <si>
    <t>มาร์ค Clip 10จุด</t>
  </si>
  <si>
    <t>มาร์ค จุด Weld 12 จุด</t>
  </si>
  <si>
    <t>หยิบงานออก Jig</t>
  </si>
  <si>
    <t>เดินหยิบงานวาง Rack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</si>
</sst>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[$-101041E]d\ mmmm\ yyyy;@"/>
    <numFmt numFmtId="166" formatCode="[$-101041E]d\ mmm\ yy;@"/>
    <numFmt numFmtId="167" formatCode="0\ \ \ &quot;sec.&quot;"/>
    <numFmt numFmtId="168" formatCode="0.000"/>
    <numFmt numFmtId="169" formatCode="&quot;=&quot;\ 0.0%"/>
    <numFmt numFmtId="170" formatCode="0\ &quot;Pcs.&quot;"/>
    <numFmt numFmtId="171" formatCode="0\ &quot;Sec.&quot;"/>
  </numFmts>
  <fonts count="158">
    <font>
      <sz val="10"/>
      <name val="Arial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26"/>
      <name val="Arial Black"/>
      <family val="2"/>
    </font>
    <font>
      <sz val="16"/>
      <name val="JasmineUPC"/>
      <family val="1"/>
      <charset val="222"/>
    </font>
    <font>
      <sz val="10"/>
      <name val="Arial Black"/>
      <family val="2"/>
    </font>
    <font>
      <sz val="12"/>
      <name val="Arial Black"/>
      <family val="2"/>
    </font>
    <font>
      <sz val="12"/>
      <color indexed="9"/>
      <name val="Arial Black"/>
      <family val="2"/>
    </font>
    <font>
      <sz val="12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2"/>
      <name val="JasmineUPC"/>
      <family val="1"/>
      <charset val="222"/>
    </font>
    <font>
      <sz val="10"/>
      <name val="JasmineUPC"/>
      <family val="1"/>
      <charset val="222"/>
    </font>
    <font>
      <b/>
      <sz val="12"/>
      <name val="Arial Black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7"/>
      <name val="Small Fonts"/>
      <family val="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6"/>
      <name val="Arial Black"/>
      <family val="2"/>
    </font>
    <font>
      <sz val="18"/>
      <name val="Arial Black"/>
      <family val="2"/>
    </font>
    <font>
      <sz val="14"/>
      <name val="Cordia New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4"/>
      <name val="Arial Black"/>
      <family val="2"/>
    </font>
    <font>
      <sz val="10"/>
      <color indexed="12"/>
      <name val="Arial Black"/>
      <family val="2"/>
    </font>
    <font>
      <b/>
      <sz val="16"/>
      <color indexed="12"/>
      <name val="Arial"/>
      <family val="2"/>
    </font>
    <font>
      <sz val="10"/>
      <color indexed="12"/>
      <name val="Arial"/>
      <family val="2"/>
    </font>
    <font>
      <sz val="16"/>
      <color indexed="12"/>
      <name val="Arial"/>
      <family val="2"/>
    </font>
    <font>
      <b/>
      <sz val="10"/>
      <color indexed="12"/>
      <name val="Arial Black"/>
      <family val="2"/>
    </font>
    <font>
      <b/>
      <sz val="10"/>
      <name val="Arial Black"/>
      <family val="2"/>
    </font>
    <font>
      <sz val="16"/>
      <color indexed="10"/>
      <name val="Arial"/>
      <family val="2"/>
    </font>
    <font>
      <b/>
      <sz val="16"/>
      <color indexed="10"/>
      <name val="Arial"/>
      <family val="2"/>
    </font>
    <font>
      <sz val="10"/>
      <color indexed="10"/>
      <name val="Arial"/>
      <family val="2"/>
    </font>
    <font>
      <b/>
      <sz val="16"/>
      <name val="Wingdings 2"/>
      <family val="1"/>
      <charset val="2"/>
    </font>
    <font>
      <sz val="11"/>
      <name val="Arial"/>
      <family val="2"/>
    </font>
    <font>
      <sz val="22"/>
      <name val="Arial"/>
      <family val="2"/>
    </font>
    <font>
      <sz val="20"/>
      <name val="Arial"/>
      <family val="2"/>
    </font>
    <font>
      <sz val="32"/>
      <name val="Arial"/>
      <family val="2"/>
    </font>
    <font>
      <sz val="4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b/>
      <sz val="10"/>
      <color rgb="FF0000FF"/>
      <name val="Arial Unicode MS"/>
      <family val="2"/>
    </font>
    <font>
      <b/>
      <sz val="12"/>
      <color rgb="FF0000FF"/>
      <name val="Arial Unicode MS"/>
      <family val="2"/>
    </font>
    <font>
      <sz val="16"/>
      <color indexed="12"/>
      <name val="Arial Unicode MS"/>
      <family val="2"/>
    </font>
    <font>
      <sz val="18"/>
      <color indexed="12"/>
      <name val="Arial Unicode MS"/>
      <family val="2"/>
    </font>
    <font>
      <sz val="16"/>
      <color theme="5" tint="-0.499984740745262"/>
      <name val="Arial Black"/>
      <family val="2"/>
    </font>
    <font>
      <sz val="20"/>
      <name val="Arial Black"/>
      <family val="2"/>
    </font>
    <font>
      <sz val="24"/>
      <name val="Arial Black"/>
      <family val="2"/>
    </font>
    <font>
      <sz val="26"/>
      <color theme="5" tint="-0.499984740745262"/>
      <name val="Arial Black"/>
      <family val="2"/>
    </font>
    <font>
      <sz val="11"/>
      <name val="JasmineUPC"/>
      <family val="1"/>
      <charset val="222"/>
    </font>
    <font>
      <sz val="14"/>
      <name val="CordiaUPC"/>
      <family val="2"/>
      <charset val="222"/>
    </font>
    <font>
      <b/>
      <sz val="20"/>
      <name val="Angsana New"/>
      <family val="1"/>
    </font>
    <font>
      <b/>
      <sz val="16"/>
      <name val="Angsana New"/>
      <family val="1"/>
    </font>
    <font>
      <b/>
      <sz val="25"/>
      <name val="AngsanaUPC"/>
      <family val="1"/>
      <charset val="222"/>
    </font>
    <font>
      <b/>
      <sz val="20"/>
      <name val="AngsanaUPC"/>
      <family val="1"/>
      <charset val="222"/>
    </font>
    <font>
      <b/>
      <sz val="14"/>
      <name val="Cordia New"/>
      <family val="2"/>
    </font>
    <font>
      <b/>
      <sz val="20"/>
      <name val="CordiaUPC"/>
      <family val="2"/>
      <charset val="222"/>
    </font>
    <font>
      <sz val="16"/>
      <name val="CordiaUPC"/>
      <family val="2"/>
      <charset val="222"/>
    </font>
    <font>
      <sz val="15"/>
      <name val="AngsanaUPC"/>
      <family val="1"/>
      <charset val="222"/>
    </font>
    <font>
      <sz val="15"/>
      <name val="FreesiaUPC"/>
      <family val="1"/>
      <charset val="222"/>
    </font>
    <font>
      <sz val="28"/>
      <name val="CordiaUPC"/>
      <family val="2"/>
      <charset val="222"/>
    </font>
    <font>
      <b/>
      <sz val="13"/>
      <name val="AngsanaUPC"/>
      <family val="1"/>
      <charset val="222"/>
    </font>
    <font>
      <b/>
      <sz val="24"/>
      <name val="Angsana New"/>
      <family val="1"/>
    </font>
    <font>
      <b/>
      <sz val="24"/>
      <name val="CordiaUPC"/>
      <family val="2"/>
      <charset val="222"/>
    </font>
    <font>
      <b/>
      <sz val="14"/>
      <name val="AngsanaUPC"/>
      <family val="1"/>
      <charset val="222"/>
    </font>
    <font>
      <b/>
      <sz val="20"/>
      <name val="Aharoni"/>
      <charset val="177"/>
    </font>
    <font>
      <b/>
      <sz val="18"/>
      <name val="Aharoni"/>
      <charset val="177"/>
    </font>
    <font>
      <b/>
      <sz val="36"/>
      <name val="AngsanaUPC"/>
      <family val="1"/>
      <charset val="222"/>
    </font>
    <font>
      <b/>
      <sz val="28"/>
      <name val="AngsanaUPC"/>
      <family val="1"/>
      <charset val="222"/>
    </font>
    <font>
      <b/>
      <sz val="22"/>
      <name val="Arial"/>
      <family val="2"/>
    </font>
    <font>
      <b/>
      <sz val="18"/>
      <name val="Arial Black"/>
      <family val="2"/>
    </font>
    <font>
      <b/>
      <sz val="24"/>
      <color rgb="FF0000FF"/>
      <name val="Arial Unicode MS"/>
      <family val="2"/>
    </font>
    <font>
      <b/>
      <sz val="26"/>
      <color indexed="12"/>
      <name val="Arial Unicode MS"/>
      <family val="2"/>
    </font>
    <font>
      <b/>
      <sz val="18"/>
      <color rgb="FF0000FF"/>
      <name val="Arial Unicode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name val="Arial"/>
      <family val="2"/>
    </font>
    <font>
      <sz val="18"/>
      <name val="Arial"/>
      <family val="2"/>
    </font>
    <font>
      <sz val="14"/>
      <name val="Century Gothic"/>
      <family val="2"/>
    </font>
    <font>
      <b/>
      <sz val="18"/>
      <color indexed="8"/>
      <name val="Century Gothic"/>
      <family val="2"/>
    </font>
    <font>
      <b/>
      <sz val="9"/>
      <color indexed="8"/>
      <name val="Century Gothic"/>
      <family val="2"/>
    </font>
    <font>
      <b/>
      <sz val="9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8"/>
      <name val="Century Gothic"/>
      <family val="2"/>
    </font>
    <font>
      <b/>
      <sz val="9"/>
      <color theme="0"/>
      <name val="Century Gothic"/>
      <family val="2"/>
    </font>
    <font>
      <b/>
      <sz val="30"/>
      <color indexed="12"/>
      <name val="Century Gothic"/>
      <family val="2"/>
    </font>
    <font>
      <sz val="9"/>
      <name val="Century Gothic"/>
      <family val="2"/>
    </font>
    <font>
      <b/>
      <sz val="10"/>
      <color indexed="12"/>
      <name val="Century Gothic"/>
      <family val="2"/>
    </font>
    <font>
      <sz val="17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sz val="6"/>
      <name val="Century Gothic"/>
      <family val="2"/>
    </font>
    <font>
      <sz val="16"/>
      <name val="Century Gothic"/>
      <family val="2"/>
    </font>
    <font>
      <sz val="12"/>
      <name val="Century Gothic"/>
      <family val="2"/>
    </font>
    <font>
      <sz val="8"/>
      <name val="Arial"/>
      <family val="2"/>
    </font>
    <font>
      <b/>
      <sz val="11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  <font>
      <b/>
      <sz val="20"/>
      <color indexed="8"/>
      <name val="Century Gothic"/>
      <family val="2"/>
    </font>
    <font>
      <b/>
      <sz val="22"/>
      <color indexed="8"/>
      <name val="Century Gothic"/>
      <family val="2"/>
    </font>
    <font>
      <b/>
      <sz val="9"/>
      <color indexed="12"/>
      <name val="Century Gothic"/>
      <family val="2"/>
    </font>
    <font>
      <sz val="7"/>
      <name val="Century Gothic"/>
      <family val="2"/>
    </font>
    <font>
      <b/>
      <u/>
      <sz val="16"/>
      <color indexed="12"/>
      <name val="Century Gothic"/>
      <family val="2"/>
    </font>
    <font>
      <b/>
      <u/>
      <sz val="15"/>
      <color indexed="12"/>
      <name val="Century Gothic"/>
      <family val="2"/>
    </font>
    <font>
      <sz val="14"/>
      <name val="AngsanaUPC"/>
      <family val="1"/>
      <charset val="222"/>
    </font>
    <font>
      <b/>
      <sz val="20"/>
      <name val="Century Gothic"/>
      <family val="2"/>
    </font>
    <font>
      <b/>
      <sz val="18"/>
      <name val="Century Gothic"/>
      <family val="2"/>
    </font>
    <font>
      <b/>
      <sz val="26"/>
      <color indexed="11"/>
      <name val="Century Gothic"/>
      <family val="2"/>
    </font>
    <font>
      <b/>
      <sz val="7"/>
      <color rgb="FF000000"/>
      <name val="Calibri"/>
      <family val="2"/>
    </font>
    <font>
      <sz val="26"/>
      <color indexed="11"/>
      <name val="Century Gothic"/>
      <family val="2"/>
    </font>
    <font>
      <b/>
      <u/>
      <sz val="14"/>
      <color indexed="12"/>
      <name val="Century Gothic"/>
      <family val="2"/>
    </font>
    <font>
      <b/>
      <u/>
      <sz val="18"/>
      <color indexed="12"/>
      <name val="Century Gothic"/>
      <family val="2"/>
    </font>
    <font>
      <sz val="35"/>
      <color indexed="12"/>
      <name val="Century Gothic"/>
      <family val="2"/>
    </font>
    <font>
      <b/>
      <sz val="15"/>
      <name val="Century Gothic"/>
      <family val="2"/>
    </font>
    <font>
      <b/>
      <sz val="16"/>
      <name val="Century Gothic"/>
      <family val="2"/>
    </font>
    <font>
      <b/>
      <sz val="36"/>
      <color rgb="FF0000FF"/>
      <name val="Century Gothic"/>
      <family val="2"/>
    </font>
    <font>
      <b/>
      <sz val="26"/>
      <name val="Century Gothic"/>
      <family val="2"/>
    </font>
    <font>
      <b/>
      <sz val="24"/>
      <name val="Century Gothic"/>
      <family val="2"/>
    </font>
    <font>
      <b/>
      <sz val="8"/>
      <name val="Arial"/>
      <family val="2"/>
    </font>
    <font>
      <sz val="18"/>
      <name val="Century Gothic"/>
      <family val="2"/>
    </font>
    <font>
      <sz val="5"/>
      <color theme="1"/>
      <name val="Calibri"/>
      <family val="2"/>
      <scheme val="minor"/>
    </font>
    <font>
      <sz val="6"/>
      <color rgb="FF000000"/>
      <name val="Calibri"/>
      <family val="2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Century Gothic"/>
      <family val="2"/>
    </font>
    <font>
      <b/>
      <sz val="8"/>
      <color theme="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alibri"/>
      <family val="2"/>
      <charset val="222"/>
      <scheme val="minor"/>
    </font>
    <font>
      <sz val="8"/>
      <color theme="1"/>
      <name val="Calibri"/>
      <family val="2"/>
      <scheme val="minor"/>
    </font>
    <font>
      <b/>
      <sz val="11"/>
      <color indexed="12"/>
      <name val="Century Gothic"/>
      <family val="2"/>
    </font>
    <font>
      <b/>
      <sz val="6"/>
      <color indexed="12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theme="1"/>
      </top>
      <bottom style="hair">
        <color indexed="64"/>
      </bottom>
      <diagonal/>
    </border>
    <border>
      <left style="hair">
        <color indexed="64"/>
      </left>
      <right style="medium">
        <color theme="1"/>
      </right>
      <top style="medium">
        <color theme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theme="1"/>
      </right>
      <top style="hair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</borders>
  <cellStyleXfs count="66">
    <xf numFmtId="0" fontId="0" fillId="0" borderId="0"/>
    <xf numFmtId="0" fontId="8" fillId="0" borderId="0"/>
    <xf numFmtId="0" fontId="15" fillId="0" borderId="0"/>
    <xf numFmtId="0" fontId="15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37" fontId="24" fillId="0" borderId="0"/>
    <xf numFmtId="0" fontId="25" fillId="16" borderId="2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17" borderId="30" applyNumberFormat="0" applyAlignment="0" applyProtection="0"/>
    <xf numFmtId="0" fontId="30" fillId="0" borderId="31" applyNumberFormat="0" applyFill="0" applyAlignment="0" applyProtection="0"/>
    <xf numFmtId="0" fontId="31" fillId="4" borderId="0" applyNumberFormat="0" applyBorder="0" applyAlignment="0" applyProtection="0"/>
    <xf numFmtId="0" fontId="32" fillId="7" borderId="29" applyNumberFormat="0" applyAlignment="0" applyProtection="0"/>
    <xf numFmtId="0" fontId="33" fillId="18" borderId="0" applyNumberFormat="0" applyBorder="0" applyAlignment="0" applyProtection="0"/>
    <xf numFmtId="0" fontId="34" fillId="0" borderId="32" applyNumberFormat="0" applyFill="0" applyAlignment="0" applyProtection="0"/>
    <xf numFmtId="0" fontId="35" fillId="3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22" borderId="0" applyNumberFormat="0" applyBorder="0" applyAlignment="0" applyProtection="0"/>
    <xf numFmtId="0" fontId="36" fillId="16" borderId="33" applyNumberFormat="0" applyAlignment="0" applyProtection="0"/>
    <xf numFmtId="0" fontId="17" fillId="23" borderId="34" applyNumberFormat="0" applyFont="0" applyAlignment="0" applyProtection="0"/>
    <xf numFmtId="0" fontId="37" fillId="0" borderId="35" applyNumberFormat="0" applyFill="0" applyAlignment="0" applyProtection="0"/>
    <xf numFmtId="0" fontId="38" fillId="0" borderId="36" applyNumberFormat="0" applyFill="0" applyAlignment="0" applyProtection="0"/>
    <xf numFmtId="0" fontId="39" fillId="0" borderId="37" applyNumberFormat="0" applyFill="0" applyAlignment="0" applyProtection="0"/>
    <xf numFmtId="0" fontId="39" fillId="0" borderId="0" applyNumberFormat="0" applyFill="0" applyBorder="0" applyAlignment="0" applyProtection="0"/>
    <xf numFmtId="0" fontId="42" fillId="0" borderId="0"/>
    <xf numFmtId="0" fontId="16" fillId="0" borderId="0"/>
    <xf numFmtId="0" fontId="42" fillId="0" borderId="0"/>
    <xf numFmtId="0" fontId="73" fillId="0" borderId="0"/>
    <xf numFmtId="0" fontId="42" fillId="0" borderId="0"/>
    <xf numFmtId="0" fontId="7" fillId="0" borderId="0"/>
    <xf numFmtId="0" fontId="42" fillId="0" borderId="0"/>
    <xf numFmtId="0" fontId="16" fillId="0" borderId="0"/>
    <xf numFmtId="0" fontId="73" fillId="0" borderId="0"/>
    <xf numFmtId="0" fontId="131" fillId="0" borderId="0"/>
    <xf numFmtId="0" fontId="6" fillId="0" borderId="0"/>
    <xf numFmtId="0" fontId="16" fillId="0" borderId="0"/>
    <xf numFmtId="0" fontId="42" fillId="0" borderId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3" fillId="0" borderId="0"/>
    <xf numFmtId="0" fontId="5" fillId="0" borderId="0"/>
    <xf numFmtId="0" fontId="15" fillId="0" borderId="0"/>
    <xf numFmtId="0" fontId="8" fillId="0" borderId="0"/>
    <xf numFmtId="0" fontId="8" fillId="0" borderId="0"/>
  </cellStyleXfs>
  <cellXfs count="1508">
    <xf numFmtId="0" fontId="0" fillId="0" borderId="0" xfId="0"/>
    <xf numFmtId="0" fontId="9" fillId="0" borderId="0" xfId="1" applyFont="1" applyAlignment="1">
      <alignment vertic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6" fillId="0" borderId="10" xfId="2" applyFont="1" applyBorder="1" applyAlignment="1">
      <alignment vertical="center" wrapText="1"/>
    </xf>
    <xf numFmtId="2" fontId="16" fillId="0" borderId="10" xfId="1" applyNumberFormat="1" applyFont="1" applyBorder="1" applyAlignment="1">
      <alignment horizontal="center" vertical="center"/>
    </xf>
    <xf numFmtId="2" fontId="16" fillId="0" borderId="7" xfId="1" applyNumberFormat="1" applyFont="1" applyBorder="1" applyAlignment="1">
      <alignment horizontal="center" vertical="center"/>
    </xf>
    <xf numFmtId="2" fontId="16" fillId="0" borderId="11" xfId="1" applyNumberFormat="1" applyFont="1" applyBorder="1" applyAlignment="1">
      <alignment horizontal="center" vertical="center"/>
    </xf>
    <xf numFmtId="2" fontId="16" fillId="0" borderId="5" xfId="1" applyNumberFormat="1" applyFont="1" applyBorder="1" applyAlignment="1">
      <alignment horizontal="center" vertical="center"/>
    </xf>
    <xf numFmtId="2" fontId="16" fillId="0" borderId="12" xfId="1" applyNumberFormat="1" applyFont="1" applyBorder="1" applyAlignment="1">
      <alignment horizontal="center" vertical="center"/>
    </xf>
    <xf numFmtId="2" fontId="16" fillId="0" borderId="13" xfId="1" applyNumberFormat="1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center" vertical="center"/>
    </xf>
    <xf numFmtId="2" fontId="1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9" fillId="0" borderId="0" xfId="1" applyFont="1" applyAlignment="1">
      <alignment horizontal="center"/>
    </xf>
    <xf numFmtId="0" fontId="16" fillId="0" borderId="16" xfId="2" applyFont="1" applyBorder="1" applyAlignment="1">
      <alignment vertical="center" wrapText="1"/>
    </xf>
    <xf numFmtId="2" fontId="16" fillId="0" borderId="16" xfId="1" applyNumberFormat="1" applyFont="1" applyBorder="1" applyAlignment="1">
      <alignment horizontal="center" vertical="center"/>
    </xf>
    <xf numFmtId="2" fontId="16" fillId="0" borderId="17" xfId="1" applyNumberFormat="1" applyFont="1" applyBorder="1" applyAlignment="1">
      <alignment horizontal="center" vertical="center"/>
    </xf>
    <xf numFmtId="2" fontId="20" fillId="0" borderId="16" xfId="1" applyNumberFormat="1" applyFont="1" applyBorder="1" applyAlignment="1">
      <alignment horizontal="center" vertical="center"/>
    </xf>
    <xf numFmtId="2" fontId="20" fillId="0" borderId="17" xfId="1" applyNumberFormat="1" applyFont="1" applyBorder="1" applyAlignment="1">
      <alignment horizontal="center" vertical="center"/>
    </xf>
    <xf numFmtId="2" fontId="20" fillId="0" borderId="5" xfId="1" applyNumberFormat="1" applyFont="1" applyBorder="1" applyAlignment="1">
      <alignment horizontal="center" vertical="center"/>
    </xf>
    <xf numFmtId="2" fontId="16" fillId="0" borderId="14" xfId="2" applyNumberFormat="1" applyFont="1" applyBorder="1" applyAlignment="1">
      <alignment horizontal="center" vertical="center"/>
    </xf>
    <xf numFmtId="0" fontId="16" fillId="0" borderId="18" xfId="2" applyFont="1" applyBorder="1" applyAlignment="1">
      <alignment vertical="center" wrapText="1"/>
    </xf>
    <xf numFmtId="0" fontId="16" fillId="0" borderId="20" xfId="3" applyFont="1" applyBorder="1" applyAlignment="1">
      <alignment vertical="center" wrapText="1"/>
    </xf>
    <xf numFmtId="0" fontId="16" fillId="0" borderId="0" xfId="2" applyFont="1" applyAlignment="1">
      <alignment vertical="center"/>
    </xf>
    <xf numFmtId="0" fontId="20" fillId="0" borderId="20" xfId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164" fontId="16" fillId="0" borderId="13" xfId="1" applyNumberFormat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6" xfId="1" applyFont="1" applyBorder="1" applyAlignment="1">
      <alignment horizontal="left" vertical="center"/>
    </xf>
    <xf numFmtId="0" fontId="20" fillId="0" borderId="20" xfId="1" applyFont="1" applyBorder="1" applyAlignment="1">
      <alignment horizontal="left" vertical="center"/>
    </xf>
    <xf numFmtId="0" fontId="20" fillId="0" borderId="21" xfId="1" applyFont="1" applyBorder="1" applyAlignment="1">
      <alignment horizontal="left" vertical="center"/>
    </xf>
    <xf numFmtId="2" fontId="20" fillId="0" borderId="21" xfId="1" applyNumberFormat="1" applyFont="1" applyBorder="1" applyAlignment="1">
      <alignment horizontal="center" vertical="center"/>
    </xf>
    <xf numFmtId="2" fontId="20" fillId="0" borderId="22" xfId="1" applyNumberFormat="1" applyFont="1" applyBorder="1" applyAlignment="1">
      <alignment horizontal="center" vertical="center"/>
    </xf>
    <xf numFmtId="164" fontId="16" fillId="0" borderId="23" xfId="1" applyNumberFormat="1" applyFont="1" applyBorder="1" applyAlignment="1">
      <alignment horizontal="center" vertical="center"/>
    </xf>
    <xf numFmtId="164" fontId="16" fillId="0" borderId="24" xfId="1" applyNumberFormat="1" applyFont="1" applyBorder="1" applyAlignment="1">
      <alignment horizontal="center" vertical="center"/>
    </xf>
    <xf numFmtId="164" fontId="16" fillId="0" borderId="25" xfId="1" applyNumberFormat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164" fontId="14" fillId="0" borderId="3" xfId="1" applyNumberFormat="1" applyFont="1" applyBorder="1" applyAlignment="1">
      <alignment horizontal="right"/>
    </xf>
    <xf numFmtId="2" fontId="14" fillId="0" borderId="3" xfId="1" applyNumberFormat="1" applyFont="1" applyBorder="1" applyAlignment="1">
      <alignment horizontal="right"/>
    </xf>
    <xf numFmtId="0" fontId="14" fillId="0" borderId="28" xfId="1" applyFont="1" applyBorder="1" applyAlignment="1">
      <alignment horizontal="right"/>
    </xf>
    <xf numFmtId="2" fontId="14" fillId="0" borderId="4" xfId="1" applyNumberFormat="1" applyFont="1" applyBorder="1" applyAlignment="1">
      <alignment horizontal="right"/>
    </xf>
    <xf numFmtId="0" fontId="12" fillId="0" borderId="0" xfId="1" applyFont="1" applyAlignment="1">
      <alignment horizontal="left"/>
    </xf>
    <xf numFmtId="0" fontId="12" fillId="0" borderId="9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6" fillId="0" borderId="0" xfId="46" applyFont="1" applyAlignment="1">
      <alignment vertical="center"/>
    </xf>
    <xf numFmtId="0" fontId="16" fillId="0" borderId="0" xfId="46" applyFont="1"/>
    <xf numFmtId="2" fontId="16" fillId="0" borderId="0" xfId="46" applyNumberFormat="1" applyFont="1" applyAlignment="1">
      <alignment vertical="center"/>
    </xf>
    <xf numFmtId="0" fontId="16" fillId="0" borderId="5" xfId="46" applyFont="1" applyBorder="1" applyAlignment="1">
      <alignment vertical="center"/>
    </xf>
    <xf numFmtId="0" fontId="16" fillId="0" borderId="0" xfId="46" applyFont="1" applyAlignment="1">
      <alignment horizontal="left"/>
    </xf>
    <xf numFmtId="0" fontId="16" fillId="0" borderId="40" xfId="46" applyFont="1" applyBorder="1"/>
    <xf numFmtId="3" fontId="46" fillId="0" borderId="41" xfId="46" applyNumberFormat="1" applyFont="1" applyBorder="1" applyAlignment="1">
      <alignment horizontal="left"/>
    </xf>
    <xf numFmtId="49" fontId="47" fillId="0" borderId="40" xfId="46" applyNumberFormat="1" applyFont="1" applyBorder="1" applyAlignment="1">
      <alignment horizontal="center"/>
    </xf>
    <xf numFmtId="0" fontId="48" fillId="0" borderId="41" xfId="46" applyFont="1" applyBorder="1" applyAlignment="1">
      <alignment horizontal="left"/>
    </xf>
    <xf numFmtId="49" fontId="49" fillId="0" borderId="42" xfId="46" applyNumberFormat="1" applyFont="1" applyBorder="1" applyAlignment="1">
      <alignment horizontal="center" vertical="center"/>
    </xf>
    <xf numFmtId="0" fontId="16" fillId="0" borderId="43" xfId="46" applyFont="1" applyBorder="1"/>
    <xf numFmtId="166" fontId="44" fillId="0" borderId="0" xfId="46" applyNumberFormat="1" applyFont="1" applyAlignment="1">
      <alignment horizontal="left" vertical="center"/>
    </xf>
    <xf numFmtId="0" fontId="16" fillId="0" borderId="19" xfId="46" applyFont="1" applyBorder="1"/>
    <xf numFmtId="0" fontId="16" fillId="0" borderId="44" xfId="46" applyFont="1" applyBorder="1"/>
    <xf numFmtId="2" fontId="16" fillId="0" borderId="45" xfId="46" applyNumberFormat="1" applyFont="1" applyBorder="1" applyAlignment="1">
      <alignment vertical="center"/>
    </xf>
    <xf numFmtId="0" fontId="50" fillId="0" borderId="42" xfId="46" applyFont="1" applyBorder="1" applyAlignment="1">
      <alignment horizontal="center"/>
    </xf>
    <xf numFmtId="0" fontId="44" fillId="0" borderId="46" xfId="46" applyFont="1" applyBorder="1" applyAlignment="1">
      <alignment vertical="center"/>
    </xf>
    <xf numFmtId="0" fontId="16" fillId="0" borderId="45" xfId="46" applyFont="1" applyBorder="1"/>
    <xf numFmtId="49" fontId="52" fillId="0" borderId="42" xfId="46" applyNumberFormat="1" applyFont="1" applyBorder="1" applyAlignment="1">
      <alignment horizontal="center"/>
    </xf>
    <xf numFmtId="0" fontId="44" fillId="0" borderId="47" xfId="46" applyFont="1" applyBorder="1" applyAlignment="1">
      <alignment horizontal="center"/>
    </xf>
    <xf numFmtId="0" fontId="50" fillId="0" borderId="41" xfId="46" applyFont="1" applyBorder="1" applyAlignment="1">
      <alignment horizontal="center"/>
    </xf>
    <xf numFmtId="1" fontId="46" fillId="0" borderId="41" xfId="46" applyNumberFormat="1" applyFont="1" applyBorder="1" applyAlignment="1">
      <alignment horizontal="left"/>
    </xf>
    <xf numFmtId="49" fontId="53" fillId="0" borderId="40" xfId="46" applyNumberFormat="1" applyFont="1" applyBorder="1" applyAlignment="1">
      <alignment horizontal="center"/>
    </xf>
    <xf numFmtId="2" fontId="54" fillId="0" borderId="41" xfId="46" applyNumberFormat="1" applyFont="1" applyBorder="1" applyAlignment="1">
      <alignment horizontal="left"/>
    </xf>
    <xf numFmtId="49" fontId="49" fillId="0" borderId="42" xfId="46" applyNumberFormat="1" applyFont="1" applyBorder="1" applyAlignment="1">
      <alignment horizontal="center"/>
    </xf>
    <xf numFmtId="0" fontId="16" fillId="0" borderId="0" xfId="46" applyFont="1" applyAlignment="1">
      <alignment horizontal="center"/>
    </xf>
    <xf numFmtId="2" fontId="18" fillId="0" borderId="0" xfId="46" applyNumberFormat="1" applyFont="1"/>
    <xf numFmtId="0" fontId="16" fillId="0" borderId="13" xfId="46" applyFont="1" applyBorder="1" applyAlignment="1">
      <alignment horizontal="center" vertical="center"/>
    </xf>
    <xf numFmtId="2" fontId="16" fillId="0" borderId="13" xfId="46" applyNumberFormat="1" applyFont="1" applyBorder="1" applyAlignment="1">
      <alignment horizontal="centerContinuous" vertical="center"/>
    </xf>
    <xf numFmtId="0" fontId="16" fillId="0" borderId="13" xfId="46" applyFont="1" applyBorder="1" applyAlignment="1">
      <alignment horizontal="centerContinuous" vertical="center"/>
    </xf>
    <xf numFmtId="0" fontId="55" fillId="0" borderId="49" xfId="46" applyFont="1" applyBorder="1" applyAlignment="1">
      <alignment horizontal="center"/>
    </xf>
    <xf numFmtId="0" fontId="16" fillId="0" borderId="48" xfId="46" applyFont="1" applyBorder="1"/>
    <xf numFmtId="0" fontId="16" fillId="0" borderId="41" xfId="46" applyFont="1" applyBorder="1"/>
    <xf numFmtId="0" fontId="16" fillId="0" borderId="50" xfId="46" applyFont="1" applyBorder="1"/>
    <xf numFmtId="0" fontId="16" fillId="0" borderId="51" xfId="46" applyFont="1" applyBorder="1"/>
    <xf numFmtId="0" fontId="16" fillId="0" borderId="12" xfId="46" applyFont="1" applyBorder="1" applyAlignment="1">
      <alignment horizontal="center" vertical="center"/>
    </xf>
    <xf numFmtId="0" fontId="16" fillId="0" borderId="13" xfId="46" applyFont="1" applyBorder="1" applyAlignment="1">
      <alignment horizontal="center" vertical="center" wrapText="1"/>
    </xf>
    <xf numFmtId="2" fontId="16" fillId="0" borderId="13" xfId="46" applyNumberFormat="1" applyFont="1" applyBorder="1" applyAlignment="1">
      <alignment horizontal="center" vertical="center"/>
    </xf>
    <xf numFmtId="0" fontId="16" fillId="0" borderId="48" xfId="46" applyFont="1" applyBorder="1" applyAlignment="1">
      <alignment horizontal="center" vertical="center"/>
    </xf>
    <xf numFmtId="2" fontId="56" fillId="0" borderId="13" xfId="47" applyNumberFormat="1" applyFont="1" applyBorder="1" applyAlignment="1">
      <alignment horizontal="center" vertical="center"/>
    </xf>
    <xf numFmtId="164" fontId="16" fillId="0" borderId="0" xfId="46" applyNumberFormat="1" applyFont="1"/>
    <xf numFmtId="0" fontId="16" fillId="0" borderId="13" xfId="46" applyFont="1" applyBorder="1" applyAlignment="1">
      <alignment vertical="center"/>
    </xf>
    <xf numFmtId="0" fontId="16" fillId="0" borderId="53" xfId="46" applyFont="1" applyBorder="1" applyAlignment="1">
      <alignment vertical="center"/>
    </xf>
    <xf numFmtId="0" fontId="16" fillId="0" borderId="54" xfId="46" applyFont="1" applyBorder="1" applyAlignment="1">
      <alignment horizontal="center" vertical="center"/>
    </xf>
    <xf numFmtId="0" fontId="16" fillId="0" borderId="42" xfId="46" applyFont="1" applyBorder="1"/>
    <xf numFmtId="0" fontId="16" fillId="0" borderId="0" xfId="46" applyFont="1" applyAlignment="1">
      <alignment horizontal="left" vertical="center"/>
    </xf>
    <xf numFmtId="0" fontId="16" fillId="0" borderId="0" xfId="48" applyFont="1"/>
    <xf numFmtId="0" fontId="16" fillId="0" borderId="55" xfId="46" applyFont="1" applyBorder="1" applyAlignment="1">
      <alignment vertical="center"/>
    </xf>
    <xf numFmtId="0" fontId="16" fillId="0" borderId="1" xfId="46" applyFont="1" applyBorder="1" applyAlignment="1">
      <alignment vertical="center"/>
    </xf>
    <xf numFmtId="0" fontId="16" fillId="0" borderId="24" xfId="46" applyFont="1" applyBorder="1" applyAlignment="1">
      <alignment horizontal="center" vertical="center"/>
    </xf>
    <xf numFmtId="2" fontId="16" fillId="0" borderId="1" xfId="46" applyNumberFormat="1" applyFont="1" applyBorder="1" applyAlignment="1">
      <alignment horizontal="centerContinuous" vertical="center"/>
    </xf>
    <xf numFmtId="0" fontId="16" fillId="0" borderId="1" xfId="46" applyFont="1" applyBorder="1" applyAlignment="1">
      <alignment horizontal="centerContinuous" vertical="center"/>
    </xf>
    <xf numFmtId="0" fontId="16" fillId="0" borderId="56" xfId="46" applyFont="1" applyBorder="1" applyAlignment="1">
      <alignment horizontal="centerContinuous" vertical="center"/>
    </xf>
    <xf numFmtId="0" fontId="16" fillId="0" borderId="1" xfId="46" applyFont="1" applyBorder="1"/>
    <xf numFmtId="0" fontId="16" fillId="0" borderId="1" xfId="46" applyFont="1" applyBorder="1" applyAlignment="1">
      <alignment horizontal="left" vertical="center"/>
    </xf>
    <xf numFmtId="0" fontId="16" fillId="0" borderId="57" xfId="46" applyFont="1" applyBorder="1"/>
    <xf numFmtId="0" fontId="16" fillId="0" borderId="0" xfId="46" applyFont="1" applyAlignment="1">
      <alignment horizontal="center" vertical="center"/>
    </xf>
    <xf numFmtId="0" fontId="16" fillId="0" borderId="0" xfId="47"/>
    <xf numFmtId="0" fontId="57" fillId="0" borderId="0" xfId="47" applyFont="1"/>
    <xf numFmtId="2" fontId="16" fillId="0" borderId="0" xfId="47" applyNumberFormat="1"/>
    <xf numFmtId="0" fontId="16" fillId="0" borderId="0" xfId="47" applyAlignment="1">
      <alignment vertical="center"/>
    </xf>
    <xf numFmtId="0" fontId="58" fillId="0" borderId="0" xfId="47" applyFont="1" applyAlignment="1">
      <alignment vertical="center"/>
    </xf>
    <xf numFmtId="0" fontId="59" fillId="0" borderId="0" xfId="47" applyFont="1" applyAlignment="1">
      <alignment vertical="center"/>
    </xf>
    <xf numFmtId="14" fontId="16" fillId="0" borderId="0" xfId="47" applyNumberFormat="1" applyAlignment="1">
      <alignment vertical="center"/>
    </xf>
    <xf numFmtId="0" fontId="16" fillId="0" borderId="0" xfId="47" applyAlignment="1">
      <alignment horizontal="center" vertical="center"/>
    </xf>
    <xf numFmtId="1" fontId="16" fillId="0" borderId="0" xfId="47" applyNumberFormat="1" applyAlignment="1">
      <alignment vertical="center"/>
    </xf>
    <xf numFmtId="0" fontId="60" fillId="0" borderId="0" xfId="47" applyFont="1" applyAlignment="1">
      <alignment horizontal="center" vertical="center"/>
    </xf>
    <xf numFmtId="0" fontId="59" fillId="0" borderId="0" xfId="47" applyFont="1" applyAlignment="1">
      <alignment horizontal="center" vertical="center"/>
    </xf>
    <xf numFmtId="0" fontId="16" fillId="0" borderId="0" xfId="47" applyAlignment="1">
      <alignment horizontal="center"/>
    </xf>
    <xf numFmtId="0" fontId="60" fillId="0" borderId="0" xfId="47" applyFont="1" applyAlignment="1">
      <alignment vertical="center"/>
    </xf>
    <xf numFmtId="0" fontId="61" fillId="0" borderId="0" xfId="47" applyFont="1"/>
    <xf numFmtId="0" fontId="62" fillId="24" borderId="13" xfId="47" applyFont="1" applyFill="1" applyBorder="1" applyAlignment="1">
      <alignment horizontal="center"/>
    </xf>
    <xf numFmtId="0" fontId="62" fillId="25" borderId="13" xfId="47" applyFont="1" applyFill="1" applyBorder="1" applyAlignment="1">
      <alignment horizontal="center"/>
    </xf>
    <xf numFmtId="0" fontId="62" fillId="0" borderId="49" xfId="46" applyFont="1" applyBorder="1" applyAlignment="1">
      <alignment horizontal="left" vertical="center"/>
    </xf>
    <xf numFmtId="0" fontId="62" fillId="0" borderId="58" xfId="46" applyFont="1" applyBorder="1" applyAlignment="1">
      <alignment horizontal="left" vertical="center"/>
    </xf>
    <xf numFmtId="2" fontId="62" fillId="0" borderId="13" xfId="47" applyNumberFormat="1" applyFont="1" applyBorder="1"/>
    <xf numFmtId="0" fontId="62" fillId="0" borderId="58" xfId="47" applyFont="1" applyBorder="1" applyAlignment="1">
      <alignment horizontal="left"/>
    </xf>
    <xf numFmtId="0" fontId="62" fillId="0" borderId="48" xfId="47" applyFont="1" applyBorder="1" applyAlignment="1">
      <alignment horizontal="left"/>
    </xf>
    <xf numFmtId="2" fontId="62" fillId="0" borderId="13" xfId="47" applyNumberFormat="1" applyFont="1" applyBorder="1" applyAlignment="1">
      <alignment horizontal="center" vertical="center"/>
    </xf>
    <xf numFmtId="2" fontId="62" fillId="0" borderId="13" xfId="47" applyNumberFormat="1" applyFont="1" applyBorder="1" applyAlignment="1">
      <alignment horizontal="center"/>
    </xf>
    <xf numFmtId="2" fontId="62" fillId="0" borderId="49" xfId="47" applyNumberFormat="1" applyFont="1" applyBorder="1"/>
    <xf numFmtId="2" fontId="62" fillId="0" borderId="13" xfId="46" applyNumberFormat="1" applyFont="1" applyBorder="1" applyAlignment="1">
      <alignment horizontal="center" vertical="center"/>
    </xf>
    <xf numFmtId="0" fontId="62" fillId="0" borderId="49" xfId="47" applyFont="1" applyBorder="1"/>
    <xf numFmtId="0" fontId="62" fillId="0" borderId="40" xfId="46" applyFont="1" applyBorder="1" applyAlignment="1">
      <alignment horizontal="left" vertical="center"/>
    </xf>
    <xf numFmtId="0" fontId="62" fillId="0" borderId="49" xfId="47" applyFont="1" applyBorder="1" applyAlignment="1">
      <alignment horizontal="left"/>
    </xf>
    <xf numFmtId="0" fontId="62" fillId="0" borderId="0" xfId="48" applyFont="1" applyAlignment="1">
      <alignment horizontal="left" vertical="center"/>
    </xf>
    <xf numFmtId="0" fontId="62" fillId="0" borderId="0" xfId="47" applyFont="1"/>
    <xf numFmtId="0" fontId="63" fillId="0" borderId="0" xfId="47" applyFont="1"/>
    <xf numFmtId="0" fontId="64" fillId="0" borderId="0" xfId="46" applyFont="1" applyAlignment="1">
      <alignment vertical="center"/>
    </xf>
    <xf numFmtId="0" fontId="40" fillId="0" borderId="0" xfId="1" applyFont="1"/>
    <xf numFmtId="0" fontId="68" fillId="0" borderId="0" xfId="1" applyFont="1" applyAlignment="1">
      <alignment horizontal="center"/>
    </xf>
    <xf numFmtId="0" fontId="62" fillId="0" borderId="44" xfId="46" applyFont="1" applyBorder="1" applyAlignment="1">
      <alignment horizontal="left" vertical="center"/>
    </xf>
    <xf numFmtId="0" fontId="40" fillId="0" borderId="50" xfId="1" applyFont="1" applyBorder="1"/>
    <xf numFmtId="0" fontId="12" fillId="0" borderId="55" xfId="1" applyFont="1" applyBorder="1"/>
    <xf numFmtId="0" fontId="12" fillId="0" borderId="1" xfId="1" applyFont="1" applyBorder="1"/>
    <xf numFmtId="0" fontId="12" fillId="0" borderId="61" xfId="1" applyFont="1" applyBorder="1"/>
    <xf numFmtId="0" fontId="12" fillId="0" borderId="66" xfId="1" applyFont="1" applyBorder="1"/>
    <xf numFmtId="0" fontId="12" fillId="0" borderId="57" xfId="1" applyFont="1" applyBorder="1"/>
    <xf numFmtId="0" fontId="69" fillId="0" borderId="60" xfId="1" applyFont="1" applyBorder="1"/>
    <xf numFmtId="0" fontId="72" fillId="0" borderId="0" xfId="1" applyFont="1" applyAlignment="1">
      <alignment horizontal="center" vertical="center"/>
    </xf>
    <xf numFmtId="0" fontId="41" fillId="0" borderId="0" xfId="1" applyFont="1" applyAlignment="1">
      <alignment horizontal="center"/>
    </xf>
    <xf numFmtId="0" fontId="41" fillId="0" borderId="13" xfId="1" applyFont="1" applyBorder="1" applyAlignment="1">
      <alignment horizontal="center"/>
    </xf>
    <xf numFmtId="0" fontId="40" fillId="0" borderId="13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0" fontId="10" fillId="0" borderId="55" xfId="1" applyFont="1" applyBorder="1" applyAlignment="1">
      <alignment horizontal="center"/>
    </xf>
    <xf numFmtId="0" fontId="10" fillId="0" borderId="57" xfId="1" applyFont="1" applyBorder="1" applyAlignment="1">
      <alignment horizontal="center"/>
    </xf>
    <xf numFmtId="0" fontId="73" fillId="0" borderId="0" xfId="49" applyAlignment="1">
      <alignment horizontal="center"/>
    </xf>
    <xf numFmtId="0" fontId="73" fillId="0" borderId="0" xfId="49"/>
    <xf numFmtId="0" fontId="76" fillId="0" borderId="0" xfId="49" applyFont="1"/>
    <xf numFmtId="0" fontId="76" fillId="0" borderId="54" xfId="49" applyFont="1" applyBorder="1"/>
    <xf numFmtId="0" fontId="76" fillId="0" borderId="54" xfId="49" applyFont="1" applyBorder="1" applyAlignment="1">
      <alignment vertical="center"/>
    </xf>
    <xf numFmtId="0" fontId="73" fillId="0" borderId="45" xfId="49" applyBorder="1"/>
    <xf numFmtId="0" fontId="73" fillId="0" borderId="50" xfId="49" applyBorder="1"/>
    <xf numFmtId="0" fontId="76" fillId="0" borderId="50" xfId="49" applyFont="1" applyBorder="1" applyAlignment="1">
      <alignment vertical="center"/>
    </xf>
    <xf numFmtId="0" fontId="73" fillId="0" borderId="41" xfId="49" applyBorder="1"/>
    <xf numFmtId="0" fontId="82" fillId="0" borderId="0" xfId="49" applyFont="1" applyAlignment="1">
      <alignment horizontal="center"/>
    </xf>
    <xf numFmtId="0" fontId="81" fillId="0" borderId="0" xfId="49" applyFont="1"/>
    <xf numFmtId="0" fontId="81" fillId="0" borderId="0" xfId="49" applyFont="1" applyAlignment="1">
      <alignment horizontal="center"/>
    </xf>
    <xf numFmtId="0" fontId="84" fillId="0" borderId="0" xfId="49" applyFont="1"/>
    <xf numFmtId="0" fontId="88" fillId="0" borderId="54" xfId="49" applyFont="1" applyBorder="1" applyAlignment="1">
      <alignment vertical="center"/>
    </xf>
    <xf numFmtId="0" fontId="76" fillId="0" borderId="0" xfId="49" applyFont="1" applyAlignment="1">
      <alignment vertical="center"/>
    </xf>
    <xf numFmtId="0" fontId="0" fillId="0" borderId="13" xfId="0" applyBorder="1"/>
    <xf numFmtId="0" fontId="76" fillId="0" borderId="44" xfId="49" applyFont="1" applyBorder="1" applyAlignment="1">
      <alignment vertical="center"/>
    </xf>
    <xf numFmtId="0" fontId="76" fillId="0" borderId="42" xfId="49" applyFont="1" applyBorder="1" applyAlignment="1">
      <alignment vertical="center"/>
    </xf>
    <xf numFmtId="0" fontId="76" fillId="0" borderId="40" xfId="49" applyFont="1" applyBorder="1" applyAlignment="1">
      <alignment vertical="center"/>
    </xf>
    <xf numFmtId="0" fontId="76" fillId="0" borderId="49" xfId="49" applyFont="1" applyBorder="1"/>
    <xf numFmtId="0" fontId="0" fillId="0" borderId="49" xfId="0" applyBorder="1"/>
    <xf numFmtId="0" fontId="0" fillId="0" borderId="44" xfId="0" applyBorder="1"/>
    <xf numFmtId="0" fontId="88" fillId="0" borderId="0" xfId="49" applyFont="1" applyAlignment="1">
      <alignment vertical="center"/>
    </xf>
    <xf numFmtId="0" fontId="0" fillId="0" borderId="43" xfId="0" applyBorder="1"/>
    <xf numFmtId="0" fontId="0" fillId="0" borderId="45" xfId="0" applyBorder="1"/>
    <xf numFmtId="0" fontId="0" fillId="0" borderId="41" xfId="0" applyBorder="1"/>
    <xf numFmtId="0" fontId="0" fillId="0" borderId="40" xfId="0" applyBorder="1"/>
    <xf numFmtId="0" fontId="0" fillId="0" borderId="52" xfId="0" applyBorder="1"/>
    <xf numFmtId="0" fontId="0" fillId="0" borderId="54" xfId="0" applyBorder="1"/>
    <xf numFmtId="0" fontId="89" fillId="0" borderId="13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/>
    </xf>
    <xf numFmtId="0" fontId="16" fillId="0" borderId="54" xfId="46" applyFont="1" applyBorder="1"/>
    <xf numFmtId="0" fontId="16" fillId="0" borderId="54" xfId="46" applyFont="1" applyBorder="1" applyAlignment="1">
      <alignment vertical="center"/>
    </xf>
    <xf numFmtId="0" fontId="7" fillId="0" borderId="0" xfId="51"/>
    <xf numFmtId="0" fontId="99" fillId="0" borderId="50" xfId="51" applyFont="1" applyBorder="1"/>
    <xf numFmtId="0" fontId="7" fillId="0" borderId="50" xfId="51" applyBorder="1"/>
    <xf numFmtId="0" fontId="100" fillId="0" borderId="67" xfId="51" applyFont="1" applyBorder="1"/>
    <xf numFmtId="0" fontId="100" fillId="0" borderId="68" xfId="51" applyFont="1" applyBorder="1"/>
    <xf numFmtId="0" fontId="100" fillId="0" borderId="69" xfId="51" applyFont="1" applyBorder="1"/>
    <xf numFmtId="0" fontId="7" fillId="0" borderId="70" xfId="51" applyBorder="1"/>
    <xf numFmtId="0" fontId="100" fillId="0" borderId="71" xfId="51" applyFont="1" applyBorder="1"/>
    <xf numFmtId="0" fontId="100" fillId="0" borderId="72" xfId="51" applyFont="1" applyBorder="1"/>
    <xf numFmtId="0" fontId="7" fillId="0" borderId="73" xfId="51" applyBorder="1"/>
    <xf numFmtId="0" fontId="7" fillId="0" borderId="74" xfId="51" applyBorder="1"/>
    <xf numFmtId="0" fontId="7" fillId="0" borderId="75" xfId="51" applyBorder="1"/>
    <xf numFmtId="0" fontId="100" fillId="0" borderId="68" xfId="51" applyFont="1" applyBorder="1" applyAlignment="1">
      <alignment horizontal="center"/>
    </xf>
    <xf numFmtId="0" fontId="100" fillId="0" borderId="0" xfId="51" applyFont="1" applyAlignment="1">
      <alignment horizontal="center"/>
    </xf>
    <xf numFmtId="0" fontId="100" fillId="0" borderId="49" xfId="51" applyFont="1" applyBorder="1" applyAlignment="1">
      <alignment horizontal="center"/>
    </xf>
    <xf numFmtId="0" fontId="100" fillId="0" borderId="58" xfId="51" applyFont="1" applyBorder="1" applyAlignment="1">
      <alignment horizontal="center"/>
    </xf>
    <xf numFmtId="0" fontId="100" fillId="0" borderId="44" xfId="51" applyFont="1" applyBorder="1" applyAlignment="1">
      <alignment horizontal="center"/>
    </xf>
    <xf numFmtId="0" fontId="101" fillId="0" borderId="76" xfId="51" applyFont="1" applyBorder="1"/>
    <xf numFmtId="0" fontId="101" fillId="0" borderId="79" xfId="51" applyFont="1" applyBorder="1"/>
    <xf numFmtId="0" fontId="101" fillId="0" borderId="82" xfId="51" applyFont="1" applyBorder="1"/>
    <xf numFmtId="2" fontId="7" fillId="0" borderId="77" xfId="51" applyNumberFormat="1" applyBorder="1"/>
    <xf numFmtId="2" fontId="7" fillId="0" borderId="80" xfId="51" applyNumberFormat="1" applyBorder="1"/>
    <xf numFmtId="2" fontId="7" fillId="0" borderId="83" xfId="51" applyNumberFormat="1" applyBorder="1"/>
    <xf numFmtId="2" fontId="7" fillId="26" borderId="77" xfId="51" applyNumberFormat="1" applyFill="1" applyBorder="1"/>
    <xf numFmtId="2" fontId="7" fillId="26" borderId="78" xfId="51" applyNumberFormat="1" applyFill="1" applyBorder="1"/>
    <xf numFmtId="2" fontId="7" fillId="26" borderId="80" xfId="51" applyNumberFormat="1" applyFill="1" applyBorder="1"/>
    <xf numFmtId="2" fontId="7" fillId="26" borderId="81" xfId="51" applyNumberFormat="1" applyFill="1" applyBorder="1"/>
    <xf numFmtId="2" fontId="7" fillId="26" borderId="83" xfId="51" applyNumberFormat="1" applyFill="1" applyBorder="1"/>
    <xf numFmtId="2" fontId="7" fillId="26" borderId="84" xfId="51" applyNumberFormat="1" applyFill="1" applyBorder="1"/>
    <xf numFmtId="2" fontId="7" fillId="26" borderId="69" xfId="51" applyNumberFormat="1" applyFill="1" applyBorder="1"/>
    <xf numFmtId="0" fontId="7" fillId="26" borderId="69" xfId="51" applyFill="1" applyBorder="1"/>
    <xf numFmtId="0" fontId="7" fillId="26" borderId="71" xfId="51" applyFill="1" applyBorder="1"/>
    <xf numFmtId="0" fontId="7" fillId="26" borderId="68" xfId="51" applyFill="1" applyBorder="1"/>
    <xf numFmtId="0" fontId="7" fillId="26" borderId="85" xfId="51" applyFill="1" applyBorder="1"/>
    <xf numFmtId="2" fontId="7" fillId="26" borderId="70" xfId="51" applyNumberFormat="1" applyFill="1" applyBorder="1"/>
    <xf numFmtId="2" fontId="7" fillId="26" borderId="72" xfId="51" applyNumberFormat="1" applyFill="1" applyBorder="1"/>
    <xf numFmtId="0" fontId="103" fillId="0" borderId="13" xfId="0" applyFont="1" applyBorder="1"/>
    <xf numFmtId="0" fontId="104" fillId="0" borderId="63" xfId="52" applyFont="1" applyBorder="1"/>
    <xf numFmtId="0" fontId="104" fillId="0" borderId="38" xfId="52" applyFont="1" applyBorder="1"/>
    <xf numFmtId="0" fontId="104" fillId="0" borderId="0" xfId="52" applyFont="1"/>
    <xf numFmtId="0" fontId="104" fillId="0" borderId="5" xfId="52" applyFont="1" applyBorder="1"/>
    <xf numFmtId="0" fontId="110" fillId="0" borderId="44" xfId="52" applyFont="1" applyBorder="1" applyAlignment="1">
      <alignment vertical="center" wrapText="1"/>
    </xf>
    <xf numFmtId="0" fontId="110" fillId="0" borderId="45" xfId="52" applyFont="1" applyBorder="1" applyAlignment="1">
      <alignment vertical="center" wrapText="1"/>
    </xf>
    <xf numFmtId="0" fontId="107" fillId="0" borderId="44" xfId="52" applyFont="1" applyBorder="1" applyAlignment="1">
      <alignment vertical="center"/>
    </xf>
    <xf numFmtId="0" fontId="107" fillId="0" borderId="45" xfId="52" applyFont="1" applyBorder="1" applyAlignment="1">
      <alignment vertical="center"/>
    </xf>
    <xf numFmtId="0" fontId="111" fillId="0" borderId="54" xfId="52" applyFont="1" applyBorder="1" applyAlignment="1">
      <alignment vertical="center"/>
    </xf>
    <xf numFmtId="0" fontId="111" fillId="0" borderId="45" xfId="52" applyFont="1" applyBorder="1" applyAlignment="1">
      <alignment vertical="center"/>
    </xf>
    <xf numFmtId="0" fontId="111" fillId="0" borderId="44" xfId="52" applyFont="1" applyBorder="1" applyAlignment="1">
      <alignment vertical="center"/>
    </xf>
    <xf numFmtId="0" fontId="111" fillId="0" borderId="89" xfId="52" applyFont="1" applyBorder="1" applyAlignment="1">
      <alignment vertical="center"/>
    </xf>
    <xf numFmtId="0" fontId="110" fillId="0" borderId="40" xfId="52" applyFont="1" applyBorder="1" applyAlignment="1">
      <alignment vertical="center" wrapText="1"/>
    </xf>
    <xf numFmtId="0" fontId="110" fillId="0" borderId="41" xfId="52" applyFont="1" applyBorder="1" applyAlignment="1">
      <alignment vertical="center" wrapText="1"/>
    </xf>
    <xf numFmtId="0" fontId="107" fillId="0" borderId="40" xfId="52" applyFont="1" applyBorder="1" applyAlignment="1">
      <alignment vertical="center"/>
    </xf>
    <xf numFmtId="0" fontId="107" fillId="0" borderId="41" xfId="52" applyFont="1" applyBorder="1" applyAlignment="1">
      <alignment vertical="center"/>
    </xf>
    <xf numFmtId="0" fontId="111" fillId="0" borderId="50" xfId="52" applyFont="1" applyBorder="1" applyAlignment="1">
      <alignment vertical="center"/>
    </xf>
    <xf numFmtId="0" fontId="111" fillId="0" borderId="41" xfId="52" applyFont="1" applyBorder="1" applyAlignment="1">
      <alignment vertical="center"/>
    </xf>
    <xf numFmtId="0" fontId="111" fillId="0" borderId="40" xfId="52" applyFont="1" applyBorder="1" applyAlignment="1">
      <alignment vertical="center"/>
    </xf>
    <xf numFmtId="0" fontId="111" fillId="0" borderId="51" xfId="52" applyFont="1" applyBorder="1" applyAlignment="1">
      <alignment vertical="center"/>
    </xf>
    <xf numFmtId="0" fontId="112" fillId="0" borderId="55" xfId="52" applyFont="1" applyBorder="1" applyAlignment="1">
      <alignment vertical="center"/>
    </xf>
    <xf numFmtId="0" fontId="112" fillId="0" borderId="1" xfId="52" applyFont="1" applyBorder="1" applyAlignment="1">
      <alignment vertical="center"/>
    </xf>
    <xf numFmtId="0" fontId="112" fillId="0" borderId="5" xfId="52" applyFont="1" applyBorder="1" applyAlignment="1">
      <alignment vertical="center"/>
    </xf>
    <xf numFmtId="0" fontId="112" fillId="0" borderId="0" xfId="52" applyFont="1" applyAlignment="1">
      <alignment vertical="center"/>
    </xf>
    <xf numFmtId="0" fontId="105" fillId="0" borderId="0" xfId="52" applyFont="1" applyAlignment="1">
      <alignment horizontal="center" vertical="center"/>
    </xf>
    <xf numFmtId="0" fontId="108" fillId="0" borderId="0" xfId="52" applyFont="1" applyAlignment="1">
      <alignment horizontal="center" vertical="center"/>
    </xf>
    <xf numFmtId="0" fontId="109" fillId="0" borderId="0" xfId="52" applyFont="1" applyAlignment="1">
      <alignment horizontal="center" vertical="center"/>
    </xf>
    <xf numFmtId="14" fontId="108" fillId="0" borderId="0" xfId="52" quotePrefix="1" applyNumberFormat="1" applyFont="1" applyAlignment="1">
      <alignment horizontal="center" vertical="center"/>
    </xf>
    <xf numFmtId="49" fontId="109" fillId="0" borderId="0" xfId="52" applyNumberFormat="1" applyFont="1" applyAlignment="1">
      <alignment horizontal="center" vertical="center"/>
    </xf>
    <xf numFmtId="0" fontId="110" fillId="0" borderId="0" xfId="52" applyFont="1" applyAlignment="1">
      <alignment horizontal="center" vertical="center"/>
    </xf>
    <xf numFmtId="0" fontId="113" fillId="0" borderId="63" xfId="52" applyFont="1" applyBorder="1" applyAlignment="1">
      <alignment vertical="center"/>
    </xf>
    <xf numFmtId="0" fontId="113" fillId="0" borderId="38" xfId="52" applyFont="1" applyBorder="1" applyAlignment="1">
      <alignment vertical="center"/>
    </xf>
    <xf numFmtId="0" fontId="113" fillId="0" borderId="39" xfId="52" applyFont="1" applyBorder="1" applyAlignment="1">
      <alignment vertical="center"/>
    </xf>
    <xf numFmtId="0" fontId="113" fillId="0" borderId="55" xfId="52" applyFont="1" applyBorder="1" applyAlignment="1">
      <alignment vertical="center"/>
    </xf>
    <xf numFmtId="0" fontId="115" fillId="0" borderId="1" xfId="52" applyFont="1" applyBorder="1"/>
    <xf numFmtId="0" fontId="113" fillId="0" borderId="1" xfId="52" applyFont="1" applyBorder="1" applyAlignment="1">
      <alignment vertical="center"/>
    </xf>
    <xf numFmtId="0" fontId="113" fillId="0" borderId="57" xfId="52" applyFont="1" applyBorder="1" applyAlignment="1">
      <alignment vertical="center"/>
    </xf>
    <xf numFmtId="0" fontId="115" fillId="0" borderId="0" xfId="52" applyFont="1"/>
    <xf numFmtId="0" fontId="104" fillId="29" borderId="63" xfId="53" applyFont="1" applyFill="1" applyBorder="1" applyAlignment="1">
      <alignment horizontal="center"/>
    </xf>
    <xf numFmtId="0" fontId="104" fillId="29" borderId="38" xfId="53" applyFont="1" applyFill="1" applyBorder="1"/>
    <xf numFmtId="0" fontId="116" fillId="29" borderId="38" xfId="53" applyFont="1" applyFill="1" applyBorder="1" applyAlignment="1">
      <alignment horizontal="center" vertical="center"/>
    </xf>
    <xf numFmtId="0" fontId="117" fillId="29" borderId="38" xfId="53" applyFont="1" applyFill="1" applyBorder="1"/>
    <xf numFmtId="0" fontId="104" fillId="29" borderId="39" xfId="53" applyFont="1" applyFill="1" applyBorder="1"/>
    <xf numFmtId="0" fontId="117" fillId="0" borderId="0" xfId="53" applyFont="1"/>
    <xf numFmtId="0" fontId="107" fillId="30" borderId="23" xfId="53" applyFont="1" applyFill="1" applyBorder="1" applyAlignment="1">
      <alignment horizontal="center" vertical="center"/>
    </xf>
    <xf numFmtId="0" fontId="107" fillId="30" borderId="24" xfId="53" applyFont="1" applyFill="1" applyBorder="1" applyAlignment="1">
      <alignment horizontal="center" vertical="center"/>
    </xf>
    <xf numFmtId="0" fontId="107" fillId="30" borderId="25" xfId="53" applyFont="1" applyFill="1" applyBorder="1" applyAlignment="1">
      <alignment horizontal="center" vertical="center"/>
    </xf>
    <xf numFmtId="0" fontId="116" fillId="29" borderId="5" xfId="53" applyFont="1" applyFill="1" applyBorder="1" applyAlignment="1">
      <alignment horizontal="center" vertical="center"/>
    </xf>
    <xf numFmtId="0" fontId="116" fillId="29" borderId="0" xfId="53" applyFont="1" applyFill="1" applyAlignment="1">
      <alignment horizontal="center" vertical="center"/>
    </xf>
    <xf numFmtId="0" fontId="113" fillId="29" borderId="0" xfId="53" applyFont="1" applyFill="1" applyAlignment="1">
      <alignment horizontal="center" vertical="center"/>
    </xf>
    <xf numFmtId="0" fontId="118" fillId="29" borderId="0" xfId="53" applyFont="1" applyFill="1" applyAlignment="1">
      <alignment horizontal="center" vertical="center"/>
    </xf>
    <xf numFmtId="0" fontId="104" fillId="29" borderId="0" xfId="53" applyFont="1" applyFill="1"/>
    <xf numFmtId="0" fontId="119" fillId="29" borderId="0" xfId="53" applyFont="1" applyFill="1"/>
    <xf numFmtId="0" fontId="104" fillId="29" borderId="19" xfId="53" applyFont="1" applyFill="1" applyBorder="1"/>
    <xf numFmtId="0" fontId="117" fillId="0" borderId="13" xfId="53" applyFont="1" applyBorder="1" applyAlignment="1">
      <alignment horizontal="center" vertical="center"/>
    </xf>
    <xf numFmtId="0" fontId="120" fillId="0" borderId="107" xfId="53" applyFont="1" applyBorder="1" applyAlignment="1">
      <alignment horizontal="center" vertical="center"/>
    </xf>
    <xf numFmtId="0" fontId="120" fillId="0" borderId="108" xfId="53" applyFont="1" applyBorder="1" applyAlignment="1">
      <alignment horizontal="center" vertical="center"/>
    </xf>
    <xf numFmtId="0" fontId="121" fillId="0" borderId="60" xfId="54" applyFont="1" applyBorder="1" applyAlignment="1">
      <alignment vertical="center"/>
    </xf>
    <xf numFmtId="0" fontId="121" fillId="0" borderId="61" xfId="54" applyFont="1" applyBorder="1" applyAlignment="1">
      <alignment vertical="center"/>
    </xf>
    <xf numFmtId="0" fontId="121" fillId="0" borderId="66" xfId="54" applyFont="1" applyBorder="1" applyAlignment="1">
      <alignment vertical="center"/>
    </xf>
    <xf numFmtId="1" fontId="117" fillId="0" borderId="109" xfId="53" applyNumberFormat="1" applyFont="1" applyBorder="1" applyAlignment="1">
      <alignment horizontal="center" vertical="center"/>
    </xf>
    <xf numFmtId="1" fontId="117" fillId="0" borderId="52" xfId="53" applyNumberFormat="1" applyFont="1" applyBorder="1" applyAlignment="1">
      <alignment horizontal="center" vertical="center"/>
    </xf>
    <xf numFmtId="1" fontId="117" fillId="0" borderId="110" xfId="53" applyNumberFormat="1" applyFont="1" applyBorder="1" applyAlignment="1">
      <alignment horizontal="center" vertical="center"/>
    </xf>
    <xf numFmtId="4" fontId="118" fillId="29" borderId="0" xfId="53" applyNumberFormat="1" applyFont="1" applyFill="1" applyAlignment="1">
      <alignment horizontal="center" vertical="center"/>
    </xf>
    <xf numFmtId="0" fontId="104" fillId="29" borderId="0" xfId="53" applyFont="1" applyFill="1" applyAlignment="1">
      <alignment horizontal="center"/>
    </xf>
    <xf numFmtId="1" fontId="117" fillId="0" borderId="0" xfId="53" applyNumberFormat="1" applyFont="1"/>
    <xf numFmtId="1" fontId="117" fillId="0" borderId="13" xfId="53" applyNumberFormat="1" applyFont="1" applyBorder="1" applyAlignment="1">
      <alignment horizontal="center" vertical="center"/>
    </xf>
    <xf numFmtId="0" fontId="121" fillId="0" borderId="107" xfId="54" applyFont="1" applyBorder="1" applyAlignment="1">
      <alignment vertical="center"/>
    </xf>
    <xf numFmtId="0" fontId="121" fillId="0" borderId="58" xfId="54" applyFont="1" applyBorder="1" applyAlignment="1">
      <alignment vertical="center"/>
    </xf>
    <xf numFmtId="0" fontId="121" fillId="0" borderId="108" xfId="54" applyFont="1" applyBorder="1" applyAlignment="1">
      <alignment vertical="center"/>
    </xf>
    <xf numFmtId="1" fontId="117" fillId="0" borderId="12" xfId="53" applyNumberFormat="1" applyFont="1" applyBorder="1" applyAlignment="1">
      <alignment horizontal="center" vertical="center"/>
    </xf>
    <xf numFmtId="1" fontId="117" fillId="0" borderId="14" xfId="53" applyNumberFormat="1" applyFont="1" applyBorder="1" applyAlignment="1">
      <alignment horizontal="center" vertical="center"/>
    </xf>
    <xf numFmtId="2" fontId="116" fillId="29" borderId="5" xfId="53" applyNumberFormat="1" applyFont="1" applyFill="1" applyBorder="1" applyAlignment="1">
      <alignment horizontal="center" vertical="center"/>
    </xf>
    <xf numFmtId="0" fontId="122" fillId="29" borderId="0" xfId="53" applyFont="1" applyFill="1" applyAlignment="1">
      <alignment vertical="center"/>
    </xf>
    <xf numFmtId="0" fontId="117" fillId="29" borderId="0" xfId="53" applyFont="1" applyFill="1"/>
    <xf numFmtId="0" fontId="122" fillId="29" borderId="0" xfId="53" applyFont="1" applyFill="1" applyAlignment="1">
      <alignment vertical="center" wrapText="1"/>
    </xf>
    <xf numFmtId="0" fontId="120" fillId="0" borderId="53" xfId="53" applyFont="1" applyBorder="1" applyAlignment="1">
      <alignment horizontal="center" vertical="center"/>
    </xf>
    <xf numFmtId="0" fontId="121" fillId="0" borderId="111" xfId="54" applyFont="1" applyBorder="1" applyAlignment="1">
      <alignment vertical="center"/>
    </xf>
    <xf numFmtId="0" fontId="121" fillId="0" borderId="92" xfId="54" applyFont="1" applyBorder="1" applyAlignment="1">
      <alignment vertical="center"/>
    </xf>
    <xf numFmtId="0" fontId="121" fillId="0" borderId="94" xfId="54" applyFont="1" applyBorder="1" applyAlignment="1">
      <alignment vertical="center"/>
    </xf>
    <xf numFmtId="1" fontId="117" fillId="0" borderId="23" xfId="53" applyNumberFormat="1" applyFont="1" applyBorder="1" applyAlignment="1">
      <alignment horizontal="center" vertical="center"/>
    </xf>
    <xf numFmtId="1" fontId="117" fillId="0" borderId="24" xfId="53" applyNumberFormat="1" applyFont="1" applyBorder="1" applyAlignment="1">
      <alignment horizontal="center" vertical="center"/>
    </xf>
    <xf numFmtId="1" fontId="117" fillId="0" borderId="25" xfId="53" applyNumberFormat="1" applyFont="1" applyBorder="1" applyAlignment="1">
      <alignment horizontal="center" vertical="center"/>
    </xf>
    <xf numFmtId="2" fontId="108" fillId="31" borderId="105" xfId="53" applyNumberFormat="1" applyFont="1" applyFill="1" applyBorder="1" applyAlignment="1">
      <alignment horizontal="center" vertical="center"/>
    </xf>
    <xf numFmtId="0" fontId="122" fillId="29" borderId="5" xfId="53" applyFont="1" applyFill="1" applyBorder="1" applyAlignment="1">
      <alignment vertical="center"/>
    </xf>
    <xf numFmtId="0" fontId="104" fillId="29" borderId="0" xfId="53" applyFont="1" applyFill="1" applyAlignment="1">
      <alignment horizontal="center" vertical="center"/>
    </xf>
    <xf numFmtId="0" fontId="117" fillId="29" borderId="0" xfId="53" applyFont="1" applyFill="1" applyAlignment="1">
      <alignment vertical="center"/>
    </xf>
    <xf numFmtId="0" fontId="124" fillId="29" borderId="0" xfId="53" applyFont="1" applyFill="1" applyAlignment="1">
      <alignment horizontal="right" vertical="center"/>
    </xf>
    <xf numFmtId="0" fontId="124" fillId="29" borderId="19" xfId="53" applyFont="1" applyFill="1" applyBorder="1" applyAlignment="1">
      <alignment horizontal="right" vertical="center"/>
    </xf>
    <xf numFmtId="0" fontId="117" fillId="0" borderId="0" xfId="53" applyFont="1" applyAlignment="1">
      <alignment horizontal="center" vertical="center"/>
    </xf>
    <xf numFmtId="1" fontId="108" fillId="0" borderId="24" xfId="53" applyNumberFormat="1" applyFont="1" applyBorder="1" applyAlignment="1">
      <alignment horizontal="center" vertical="center"/>
    </xf>
    <xf numFmtId="0" fontId="122" fillId="29" borderId="55" xfId="53" applyFont="1" applyFill="1" applyBorder="1" applyAlignment="1">
      <alignment vertical="center"/>
    </xf>
    <xf numFmtId="0" fontId="122" fillId="29" borderId="1" xfId="53" applyFont="1" applyFill="1" applyBorder="1" applyAlignment="1">
      <alignment vertical="center"/>
    </xf>
    <xf numFmtId="0" fontId="104" fillId="29" borderId="1" xfId="53" applyFont="1" applyFill="1" applyBorder="1" applyAlignment="1">
      <alignment horizontal="center" vertical="center"/>
    </xf>
    <xf numFmtId="0" fontId="117" fillId="29" borderId="1" xfId="53" applyFont="1" applyFill="1" applyBorder="1" applyAlignment="1">
      <alignment vertical="center"/>
    </xf>
    <xf numFmtId="0" fontId="124" fillId="29" borderId="1" xfId="53" applyFont="1" applyFill="1" applyBorder="1" applyAlignment="1">
      <alignment horizontal="right" vertical="center"/>
    </xf>
    <xf numFmtId="0" fontId="124" fillId="29" borderId="57" xfId="53" applyFont="1" applyFill="1" applyBorder="1" applyAlignment="1">
      <alignment horizontal="right" vertical="center"/>
    </xf>
    <xf numFmtId="0" fontId="104" fillId="0" borderId="0" xfId="53" applyFont="1"/>
    <xf numFmtId="0" fontId="104" fillId="0" borderId="0" xfId="53" applyFont="1" applyAlignment="1">
      <alignment horizontal="center"/>
    </xf>
    <xf numFmtId="0" fontId="116" fillId="0" borderId="0" xfId="53" applyFont="1" applyAlignment="1">
      <alignment horizontal="center" vertical="center"/>
    </xf>
    <xf numFmtId="0" fontId="22" fillId="0" borderId="67" xfId="6" applyFill="1" applyBorder="1"/>
    <xf numFmtId="0" fontId="22" fillId="0" borderId="68" xfId="6" applyFill="1" applyBorder="1" applyAlignment="1"/>
    <xf numFmtId="0" fontId="22" fillId="0" borderId="69" xfId="6" applyFill="1" applyBorder="1"/>
    <xf numFmtId="0" fontId="22" fillId="0" borderId="68" xfId="6" applyFill="1" applyBorder="1"/>
    <xf numFmtId="0" fontId="22" fillId="0" borderId="70" xfId="6" applyFill="1" applyBorder="1"/>
    <xf numFmtId="0" fontId="22" fillId="0" borderId="71" xfId="6" applyFill="1" applyBorder="1"/>
    <xf numFmtId="0" fontId="22" fillId="0" borderId="72" xfId="6" applyFill="1" applyBorder="1"/>
    <xf numFmtId="0" fontId="6" fillId="0" borderId="50" xfId="51" applyFont="1" applyBorder="1"/>
    <xf numFmtId="0" fontId="6" fillId="0" borderId="0" xfId="51" applyFont="1"/>
    <xf numFmtId="0" fontId="117" fillId="0" borderId="0" xfId="52" applyFont="1"/>
    <xf numFmtId="0" fontId="126" fillId="0" borderId="0" xfId="52" applyFont="1" applyAlignment="1">
      <alignment horizontal="center" vertical="center"/>
    </xf>
    <xf numFmtId="0" fontId="129" fillId="0" borderId="44" xfId="52" applyFont="1" applyBorder="1"/>
    <xf numFmtId="0" fontId="129" fillId="0" borderId="54" xfId="52" applyFont="1" applyBorder="1"/>
    <xf numFmtId="0" fontId="104" fillId="0" borderId="54" xfId="52" applyFont="1" applyBorder="1"/>
    <xf numFmtId="0" fontId="130" fillId="0" borderId="54" xfId="52" applyFont="1" applyBorder="1"/>
    <xf numFmtId="0" fontId="104" fillId="0" borderId="89" xfId="52" applyFont="1" applyBorder="1"/>
    <xf numFmtId="0" fontId="116" fillId="0" borderId="107" xfId="52" applyFont="1" applyBorder="1" applyAlignment="1">
      <alignment horizontal="center" vertical="center"/>
    </xf>
    <xf numFmtId="0" fontId="129" fillId="0" borderId="42" xfId="52" applyFont="1" applyBorder="1"/>
    <xf numFmtId="0" fontId="129" fillId="0" borderId="0" xfId="52" applyFont="1"/>
    <xf numFmtId="0" fontId="130" fillId="0" borderId="0" xfId="52" applyFont="1"/>
    <xf numFmtId="0" fontId="104" fillId="0" borderId="19" xfId="52" applyFont="1" applyBorder="1"/>
    <xf numFmtId="0" fontId="116" fillId="0" borderId="120" xfId="52" applyFont="1" applyBorder="1" applyAlignment="1">
      <alignment horizontal="center" vertical="center"/>
    </xf>
    <xf numFmtId="0" fontId="116" fillId="0" borderId="44" xfId="52" applyFont="1" applyBorder="1" applyAlignment="1">
      <alignment vertical="center"/>
    </xf>
    <xf numFmtId="0" fontId="116" fillId="0" borderId="54" xfId="52" applyFont="1" applyBorder="1" applyAlignment="1">
      <alignment vertical="center"/>
    </xf>
    <xf numFmtId="0" fontId="116" fillId="0" borderId="0" xfId="52" applyFont="1" applyAlignment="1">
      <alignment horizontal="center" vertical="center"/>
    </xf>
    <xf numFmtId="0" fontId="116" fillId="0" borderId="43" xfId="52" applyFont="1" applyBorder="1" applyAlignment="1">
      <alignment horizontal="center" vertical="center"/>
    </xf>
    <xf numFmtId="0" fontId="116" fillId="0" borderId="5" xfId="52" applyFont="1" applyBorder="1" applyAlignment="1">
      <alignment horizontal="right" vertical="center"/>
    </xf>
    <xf numFmtId="0" fontId="116" fillId="0" borderId="42" xfId="52" applyFont="1" applyBorder="1" applyAlignment="1">
      <alignment horizontal="left" vertical="center"/>
    </xf>
    <xf numFmtId="0" fontId="104" fillId="0" borderId="42" xfId="52" applyFont="1" applyBorder="1" applyAlignment="1">
      <alignment vertical="center"/>
    </xf>
    <xf numFmtId="0" fontId="104" fillId="0" borderId="0" xfId="52" applyFont="1" applyAlignment="1">
      <alignment vertical="center"/>
    </xf>
    <xf numFmtId="0" fontId="132" fillId="0" borderId="0" xfId="55" applyFont="1" applyAlignment="1">
      <alignment horizontal="centerContinuous" vertical="center"/>
    </xf>
    <xf numFmtId="0" fontId="123" fillId="0" borderId="0" xfId="55" applyFont="1" applyAlignment="1">
      <alignment horizontal="centerContinuous" vertical="center"/>
    </xf>
    <xf numFmtId="0" fontId="133" fillId="0" borderId="0" xfId="55" applyFont="1" applyAlignment="1">
      <alignment horizontal="left" vertical="center"/>
    </xf>
    <xf numFmtId="0" fontId="133" fillId="0" borderId="0" xfId="55" applyFont="1" applyAlignment="1">
      <alignment vertical="center"/>
    </xf>
    <xf numFmtId="0" fontId="133" fillId="0" borderId="0" xfId="55" applyFont="1" applyAlignment="1">
      <alignment horizontal="centerContinuous" vertical="center"/>
    </xf>
    <xf numFmtId="0" fontId="132" fillId="0" borderId="0" xfId="55" applyFont="1" applyAlignment="1">
      <alignment horizontal="center" vertical="center"/>
    </xf>
    <xf numFmtId="0" fontId="104" fillId="0" borderId="19" xfId="52" applyFont="1" applyBorder="1" applyAlignment="1">
      <alignment vertical="center"/>
    </xf>
    <xf numFmtId="0" fontId="116" fillId="0" borderId="0" xfId="55" applyFont="1" applyAlignment="1">
      <alignment horizontal="center" vertical="center"/>
    </xf>
    <xf numFmtId="0" fontId="116" fillId="0" borderId="43" xfId="55" applyFont="1" applyBorder="1" applyAlignment="1">
      <alignment horizontal="center" vertical="center"/>
    </xf>
    <xf numFmtId="0" fontId="116" fillId="0" borderId="120" xfId="52" applyFont="1" applyBorder="1" applyAlignment="1">
      <alignment horizontal="right" vertical="center"/>
    </xf>
    <xf numFmtId="0" fontId="134" fillId="0" borderId="0" xfId="52" applyFont="1" applyAlignment="1">
      <alignment vertical="center"/>
    </xf>
    <xf numFmtId="0" fontId="135" fillId="0" borderId="0" xfId="56" applyFont="1" applyAlignment="1">
      <alignment horizontal="center"/>
    </xf>
    <xf numFmtId="0" fontId="136" fillId="0" borderId="0" xfId="52" applyFont="1" applyAlignment="1">
      <alignment vertical="center"/>
    </xf>
    <xf numFmtId="0" fontId="104" fillId="0" borderId="0" xfId="55" applyFont="1" applyAlignment="1">
      <alignment horizontal="centerContinuous" vertical="center"/>
    </xf>
    <xf numFmtId="0" fontId="124" fillId="0" borderId="42" xfId="52" applyFont="1" applyBorder="1" applyAlignment="1">
      <alignment horizontal="left" vertical="center"/>
    </xf>
    <xf numFmtId="0" fontId="124" fillId="0" borderId="49" xfId="52" applyFont="1" applyBorder="1" applyAlignment="1">
      <alignment vertical="center"/>
    </xf>
    <xf numFmtId="0" fontId="124" fillId="0" borderId="58" xfId="52" applyFont="1" applyBorder="1" applyAlignment="1">
      <alignment vertical="center"/>
    </xf>
    <xf numFmtId="0" fontId="124" fillId="0" borderId="48" xfId="52" applyFont="1" applyBorder="1" applyAlignment="1">
      <alignment vertical="center"/>
    </xf>
    <xf numFmtId="0" fontId="124" fillId="0" borderId="48" xfId="52" applyFont="1" applyBorder="1" applyAlignment="1">
      <alignment horizontal="center" vertical="center"/>
    </xf>
    <xf numFmtId="0" fontId="124" fillId="0" borderId="5" xfId="55" applyFont="1" applyBorder="1" applyAlignment="1">
      <alignment horizontal="center" vertical="center" wrapText="1"/>
    </xf>
    <xf numFmtId="0" fontId="124" fillId="0" borderId="42" xfId="52" applyFont="1" applyBorder="1" applyAlignment="1">
      <alignment vertical="center"/>
    </xf>
    <xf numFmtId="0" fontId="124" fillId="0" borderId="0" xfId="52" applyFont="1" applyAlignment="1">
      <alignment vertical="center"/>
    </xf>
    <xf numFmtId="0" fontId="124" fillId="0" borderId="43" xfId="55" applyFont="1" applyBorder="1" applyAlignment="1">
      <alignment horizontal="right" vertical="center"/>
    </xf>
    <xf numFmtId="49" fontId="124" fillId="0" borderId="52" xfId="55" quotePrefix="1" applyNumberFormat="1" applyFont="1" applyBorder="1" applyAlignment="1">
      <alignment horizontal="center" vertical="center"/>
    </xf>
    <xf numFmtId="0" fontId="123" fillId="0" borderId="0" xfId="52" applyFont="1" applyAlignment="1">
      <alignment vertical="center"/>
    </xf>
    <xf numFmtId="0" fontId="137" fillId="0" borderId="0" xfId="52" applyFont="1"/>
    <xf numFmtId="0" fontId="109" fillId="0" borderId="0" xfId="55" applyFont="1" applyAlignment="1">
      <alignment vertical="center"/>
    </xf>
    <xf numFmtId="49" fontId="124" fillId="0" borderId="124" xfId="55" quotePrefix="1" applyNumberFormat="1" applyFont="1" applyBorder="1" applyAlignment="1">
      <alignment horizontal="center" vertical="center"/>
    </xf>
    <xf numFmtId="0" fontId="124" fillId="0" borderId="43" xfId="52" applyFont="1" applyBorder="1" applyAlignment="1">
      <alignment vertical="center"/>
    </xf>
    <xf numFmtId="0" fontId="124" fillId="0" borderId="124" xfId="55" quotePrefix="1" applyFont="1" applyBorder="1" applyAlignment="1">
      <alignment horizontal="center" vertical="center"/>
    </xf>
    <xf numFmtId="0" fontId="138" fillId="0" borderId="42" xfId="52" applyFont="1" applyBorder="1" applyAlignment="1">
      <alignment vertical="center"/>
    </xf>
    <xf numFmtId="0" fontId="138" fillId="0" borderId="0" xfId="52" applyFont="1" applyAlignment="1">
      <alignment vertical="center"/>
    </xf>
    <xf numFmtId="0" fontId="139" fillId="0" borderId="0" xfId="52" applyFont="1" applyAlignment="1">
      <alignment vertical="center"/>
    </xf>
    <xf numFmtId="0" fontId="123" fillId="0" borderId="0" xfId="52" applyFont="1" applyAlignment="1">
      <alignment horizontal="centerContinuous" vertical="center"/>
    </xf>
    <xf numFmtId="0" fontId="140" fillId="0" borderId="0" xfId="52" applyFont="1" applyAlignment="1">
      <alignment horizontal="centerContinuous" vertical="center"/>
    </xf>
    <xf numFmtId="0" fontId="141" fillId="0" borderId="0" xfId="52" applyFont="1" applyAlignment="1">
      <alignment horizontal="centerContinuous" vertical="center"/>
    </xf>
    <xf numFmtId="0" fontId="104" fillId="0" borderId="0" xfId="52" applyFont="1" applyAlignment="1">
      <alignment horizontal="centerContinuous" vertical="center"/>
    </xf>
    <xf numFmtId="0" fontId="108" fillId="0" borderId="0" xfId="52" applyFont="1" applyAlignment="1">
      <alignment vertical="center"/>
    </xf>
    <xf numFmtId="0" fontId="110" fillId="0" borderId="0" xfId="52" applyFont="1" applyAlignment="1">
      <alignment vertical="center"/>
    </xf>
    <xf numFmtId="0" fontId="141" fillId="0" borderId="0" xfId="52" applyFont="1" applyAlignment="1">
      <alignment vertical="center"/>
    </xf>
    <xf numFmtId="0" fontId="117" fillId="0" borderId="107" xfId="52" applyFont="1" applyBorder="1" applyAlignment="1">
      <alignment horizontal="center" vertical="center" wrapText="1"/>
    </xf>
    <xf numFmtId="0" fontId="124" fillId="0" borderId="53" xfId="55" applyFont="1" applyBorder="1" applyAlignment="1">
      <alignment horizontal="center" vertical="center" wrapText="1"/>
    </xf>
    <xf numFmtId="0" fontId="124" fillId="0" borderId="44" xfId="52" applyFont="1" applyBorder="1" applyAlignment="1">
      <alignment horizontal="left" vertical="center"/>
    </xf>
    <xf numFmtId="0" fontId="124" fillId="0" borderId="54" xfId="52" applyFont="1" applyBorder="1" applyAlignment="1">
      <alignment vertical="center"/>
    </xf>
    <xf numFmtId="0" fontId="124" fillId="0" borderId="45" xfId="52" applyFont="1" applyBorder="1" applyAlignment="1">
      <alignment vertical="center"/>
    </xf>
    <xf numFmtId="0" fontId="138" fillId="0" borderId="42" xfId="55" applyFont="1" applyBorder="1" applyAlignment="1">
      <alignment vertical="center"/>
    </xf>
    <xf numFmtId="0" fontId="138" fillId="0" borderId="0" xfId="55" applyFont="1" applyAlignment="1">
      <alignment vertical="center"/>
    </xf>
    <xf numFmtId="0" fontId="123" fillId="0" borderId="0" xfId="52" applyFont="1" applyAlignment="1">
      <alignment vertical="center" wrapText="1"/>
    </xf>
    <xf numFmtId="0" fontId="124" fillId="0" borderId="107" xfId="52" applyFont="1" applyBorder="1" applyAlignment="1">
      <alignment horizontal="center" vertical="center" wrapText="1"/>
    </xf>
    <xf numFmtId="0" fontId="124" fillId="0" borderId="111" xfId="55" applyFont="1" applyBorder="1" applyAlignment="1">
      <alignment horizontal="center" vertical="center" wrapText="1"/>
    </xf>
    <xf numFmtId="0" fontId="124" fillId="0" borderId="91" xfId="52" applyFont="1" applyBorder="1" applyAlignment="1">
      <alignment horizontal="left" vertical="center"/>
    </xf>
    <xf numFmtId="0" fontId="124" fillId="0" borderId="92" xfId="52" applyFont="1" applyBorder="1" applyAlignment="1">
      <alignment vertical="center"/>
    </xf>
    <xf numFmtId="0" fontId="124" fillId="0" borderId="93" xfId="52" applyFont="1" applyBorder="1" applyAlignment="1">
      <alignment vertical="center"/>
    </xf>
    <xf numFmtId="0" fontId="104" fillId="0" borderId="90" xfId="52" applyFont="1" applyBorder="1" applyAlignment="1">
      <alignment vertical="center"/>
    </xf>
    <xf numFmtId="0" fontId="104" fillId="0" borderId="1" xfId="52" applyFont="1" applyBorder="1" applyAlignment="1">
      <alignment vertical="center"/>
    </xf>
    <xf numFmtId="0" fontId="134" fillId="0" borderId="1" xfId="52" applyFont="1" applyBorder="1" applyAlignment="1">
      <alignment vertical="center"/>
    </xf>
    <xf numFmtId="0" fontId="133" fillId="0" borderId="1" xfId="55" applyFont="1" applyBorder="1" applyAlignment="1">
      <alignment horizontal="left" vertical="center"/>
    </xf>
    <xf numFmtId="0" fontId="133" fillId="0" borderId="1" xfId="55" applyFont="1" applyBorder="1" applyAlignment="1">
      <alignment vertical="center"/>
    </xf>
    <xf numFmtId="0" fontId="133" fillId="0" borderId="1" xfId="55" applyFont="1" applyBorder="1" applyAlignment="1">
      <alignment horizontal="centerContinuous" vertical="center"/>
    </xf>
    <xf numFmtId="0" fontId="132" fillId="0" borderId="1" xfId="55" applyFont="1" applyBorder="1" applyAlignment="1">
      <alignment horizontal="center" vertical="center"/>
    </xf>
    <xf numFmtId="0" fontId="104" fillId="0" borderId="57" xfId="52" applyFont="1" applyBorder="1" applyAlignment="1">
      <alignment vertical="center"/>
    </xf>
    <xf numFmtId="0" fontId="120" fillId="0" borderId="0" xfId="52" applyFont="1"/>
    <xf numFmtId="0" fontId="104" fillId="0" borderId="5" xfId="52" applyFont="1" applyBorder="1" applyAlignment="1">
      <alignment vertical="center"/>
    </xf>
    <xf numFmtId="0" fontId="116" fillId="0" borderId="19" xfId="52" applyFont="1" applyBorder="1" applyAlignment="1">
      <alignment vertical="center"/>
    </xf>
    <xf numFmtId="0" fontId="116" fillId="0" borderId="5" xfId="52" applyFont="1" applyBorder="1" applyAlignment="1">
      <alignment vertical="center"/>
    </xf>
    <xf numFmtId="0" fontId="104" fillId="0" borderId="55" xfId="52" applyFont="1" applyBorder="1" applyAlignment="1">
      <alignment vertical="center"/>
    </xf>
    <xf numFmtId="0" fontId="116" fillId="0" borderId="55" xfId="52" applyFont="1" applyBorder="1" applyAlignment="1">
      <alignment vertical="center"/>
    </xf>
    <xf numFmtId="0" fontId="116" fillId="0" borderId="1" xfId="52" applyFont="1" applyBorder="1" applyAlignment="1">
      <alignment vertical="center"/>
    </xf>
    <xf numFmtId="0" fontId="116" fillId="0" borderId="57" xfId="52" applyFont="1" applyBorder="1" applyAlignment="1">
      <alignment vertical="center"/>
    </xf>
    <xf numFmtId="0" fontId="104" fillId="0" borderId="0" xfId="52" applyFont="1" applyAlignment="1">
      <alignment horizontal="right"/>
    </xf>
    <xf numFmtId="0" fontId="104" fillId="0" borderId="26" xfId="52" applyFont="1" applyBorder="1"/>
    <xf numFmtId="0" fontId="104" fillId="0" borderId="65" xfId="52" applyFont="1" applyBorder="1"/>
    <xf numFmtId="0" fontId="117" fillId="0" borderId="63" xfId="53" applyFont="1" applyBorder="1"/>
    <xf numFmtId="0" fontId="143" fillId="0" borderId="38" xfId="61" applyFont="1" applyBorder="1"/>
    <xf numFmtId="0" fontId="144" fillId="0" borderId="38" xfId="61" applyFont="1" applyBorder="1" applyAlignment="1">
      <alignment horizontal="left"/>
    </xf>
    <xf numFmtId="0" fontId="144" fillId="0" borderId="38" xfId="61" applyFont="1" applyBorder="1"/>
    <xf numFmtId="0" fontId="144" fillId="0" borderId="38" xfId="61" applyFont="1" applyBorder="1" applyAlignment="1">
      <alignment horizontal="right"/>
    </xf>
    <xf numFmtId="0" fontId="143" fillId="0" borderId="39" xfId="61" applyFont="1" applyBorder="1"/>
    <xf numFmtId="0" fontId="143" fillId="0" borderId="0" xfId="61" applyFont="1"/>
    <xf numFmtId="0" fontId="117" fillId="0" borderId="5" xfId="53" applyFont="1" applyBorder="1"/>
    <xf numFmtId="0" fontId="144" fillId="0" borderId="0" xfId="61" applyFont="1" applyAlignment="1">
      <alignment horizontal="left"/>
    </xf>
    <xf numFmtId="0" fontId="144" fillId="0" borderId="0" xfId="61" applyFont="1"/>
    <xf numFmtId="0" fontId="144" fillId="0" borderId="0" xfId="61" applyFont="1" applyAlignment="1">
      <alignment horizontal="right"/>
    </xf>
    <xf numFmtId="0" fontId="143" fillId="0" borderId="19" xfId="61" applyFont="1" applyBorder="1"/>
    <xf numFmtId="0" fontId="104" fillId="0" borderId="0" xfId="61" applyFont="1"/>
    <xf numFmtId="0" fontId="104" fillId="0" borderId="0" xfId="61" applyFont="1" applyAlignment="1">
      <alignment horizontal="center"/>
    </xf>
    <xf numFmtId="0" fontId="104" fillId="0" borderId="19" xfId="61" applyFont="1" applyBorder="1"/>
    <xf numFmtId="0" fontId="104" fillId="0" borderId="50" xfId="61" applyFont="1" applyBorder="1" applyAlignment="1">
      <alignment horizontal="center"/>
    </xf>
    <xf numFmtId="0" fontId="104" fillId="0" borderId="50" xfId="61" applyFont="1" applyBorder="1"/>
    <xf numFmtId="0" fontId="116" fillId="0" borderId="49" xfId="61" applyFont="1" applyBorder="1" applyAlignment="1">
      <alignment vertical="center"/>
    </xf>
    <xf numFmtId="0" fontId="116" fillId="0" borderId="58" xfId="61" applyFont="1" applyBorder="1" applyAlignment="1">
      <alignment horizontal="centerContinuous" vertical="center"/>
    </xf>
    <xf numFmtId="0" fontId="116" fillId="0" borderId="48" xfId="61" applyFont="1" applyBorder="1" applyAlignment="1">
      <alignment horizontal="centerContinuous" vertical="center"/>
    </xf>
    <xf numFmtId="0" fontId="116" fillId="0" borderId="49" xfId="61" applyFont="1" applyBorder="1" applyAlignment="1">
      <alignment horizontal="centerContinuous" vertical="center"/>
    </xf>
    <xf numFmtId="0" fontId="104" fillId="0" borderId="19" xfId="61" applyFont="1" applyBorder="1" applyAlignment="1">
      <alignment vertical="center"/>
    </xf>
    <xf numFmtId="0" fontId="104" fillId="0" borderId="0" xfId="61" applyFont="1" applyAlignment="1">
      <alignment vertical="center"/>
    </xf>
    <xf numFmtId="0" fontId="116" fillId="0" borderId="127" xfId="61" applyFont="1" applyBorder="1" applyAlignment="1">
      <alignment horizontal="center" vertical="center"/>
    </xf>
    <xf numFmtId="0" fontId="116" fillId="0" borderId="48" xfId="61" applyFont="1" applyBorder="1" applyAlignment="1">
      <alignment horizontal="center" vertical="center"/>
    </xf>
    <xf numFmtId="0" fontId="110" fillId="0" borderId="52" xfId="61" applyFont="1" applyBorder="1" applyAlignment="1">
      <alignment horizontal="center" vertical="center"/>
    </xf>
    <xf numFmtId="0" fontId="121" fillId="0" borderId="42" xfId="54" applyFont="1" applyBorder="1" applyAlignment="1">
      <alignment horizontal="left" vertical="center"/>
    </xf>
    <xf numFmtId="0" fontId="121" fillId="0" borderId="0" xfId="53" applyFont="1" applyAlignment="1">
      <alignment vertical="center"/>
    </xf>
    <xf numFmtId="0" fontId="121" fillId="0" borderId="128" xfId="61" applyFont="1" applyBorder="1" applyAlignment="1">
      <alignment horizontal="center" vertical="center"/>
    </xf>
    <xf numFmtId="1" fontId="116" fillId="0" borderId="43" xfId="53" applyNumberFormat="1" applyFont="1" applyBorder="1" applyAlignment="1">
      <alignment horizontal="center" vertical="center"/>
    </xf>
    <xf numFmtId="0" fontId="145" fillId="0" borderId="42" xfId="54" applyFont="1" applyBorder="1" applyAlignment="1">
      <alignment horizontal="left" vertical="center"/>
    </xf>
    <xf numFmtId="2" fontId="116" fillId="0" borderId="43" xfId="53" applyNumberFormat="1" applyFont="1" applyBorder="1" applyAlignment="1">
      <alignment horizontal="center" vertical="center"/>
    </xf>
    <xf numFmtId="0" fontId="110" fillId="0" borderId="0" xfId="54" applyFont="1" applyAlignment="1">
      <alignment horizontal="left" vertical="center"/>
    </xf>
    <xf numFmtId="0" fontId="116" fillId="0" borderId="0" xfId="54" applyFont="1" applyAlignment="1">
      <alignment horizontal="left" vertical="center"/>
    </xf>
    <xf numFmtId="0" fontId="116" fillId="0" borderId="0" xfId="61" applyFont="1" applyAlignment="1">
      <alignment horizontal="left" vertical="center"/>
    </xf>
    <xf numFmtId="0" fontId="116" fillId="0" borderId="128" xfId="61" applyFont="1" applyBorder="1" applyAlignment="1">
      <alignment horizontal="left" vertical="center"/>
    </xf>
    <xf numFmtId="1" fontId="116" fillId="0" borderId="129" xfId="54" applyNumberFormat="1" applyFont="1" applyBorder="1" applyAlignment="1">
      <alignment horizontal="center" vertical="center"/>
    </xf>
    <xf numFmtId="0" fontId="116" fillId="0" borderId="42" xfId="54" applyFont="1" applyBorder="1" applyAlignment="1">
      <alignment horizontal="left" vertical="center"/>
    </xf>
    <xf numFmtId="1" fontId="116" fillId="0" borderId="129" xfId="54" applyNumberFormat="1" applyFont="1" applyBorder="1" applyAlignment="1">
      <alignment horizontal="left" vertical="center"/>
    </xf>
    <xf numFmtId="0" fontId="104" fillId="0" borderId="19" xfId="61" applyFont="1" applyBorder="1" applyAlignment="1">
      <alignment horizontal="left" vertical="center"/>
    </xf>
    <xf numFmtId="0" fontId="104" fillId="0" borderId="0" xfId="61" applyFont="1" applyAlignment="1">
      <alignment horizontal="left" vertical="center"/>
    </xf>
    <xf numFmtId="0" fontId="110" fillId="0" borderId="124" xfId="61" applyFont="1" applyBorder="1" applyAlignment="1">
      <alignment horizontal="center" vertical="center"/>
    </xf>
    <xf numFmtId="164" fontId="116" fillId="0" borderId="43" xfId="53" applyNumberFormat="1" applyFont="1" applyBorder="1" applyAlignment="1">
      <alignment horizontal="center" vertical="center"/>
    </xf>
    <xf numFmtId="9" fontId="121" fillId="0" borderId="0" xfId="60" applyFont="1" applyFill="1" applyBorder="1" applyAlignment="1">
      <alignment vertical="center"/>
    </xf>
    <xf numFmtId="0" fontId="116" fillId="0" borderId="124" xfId="61" applyFont="1" applyBorder="1" applyAlignment="1">
      <alignment horizontal="center" vertical="center"/>
    </xf>
    <xf numFmtId="0" fontId="116" fillId="0" borderId="0" xfId="61" applyFont="1" applyAlignment="1">
      <alignment horizontal="center" vertical="center"/>
    </xf>
    <xf numFmtId="0" fontId="116" fillId="0" borderId="128" xfId="61" applyFont="1" applyBorder="1" applyAlignment="1">
      <alignment horizontal="center" vertical="center"/>
    </xf>
    <xf numFmtId="0" fontId="116" fillId="0" borderId="59" xfId="61" applyFont="1" applyBorder="1" applyAlignment="1">
      <alignment vertical="center"/>
    </xf>
    <xf numFmtId="164" fontId="116" fillId="0" borderId="127" xfId="61" applyNumberFormat="1" applyFont="1" applyBorder="1" applyAlignment="1">
      <alignment horizontal="center" vertical="center"/>
    </xf>
    <xf numFmtId="2" fontId="116" fillId="0" borderId="127" xfId="61" applyNumberFormat="1" applyFont="1" applyBorder="1" applyAlignment="1">
      <alignment horizontal="center" vertical="center"/>
    </xf>
    <xf numFmtId="0" fontId="146" fillId="0" borderId="19" xfId="61" applyFont="1" applyBorder="1" applyAlignment="1">
      <alignment vertical="center"/>
    </xf>
    <xf numFmtId="0" fontId="146" fillId="0" borderId="0" xfId="61" applyFont="1" applyAlignment="1">
      <alignment vertical="center"/>
    </xf>
    <xf numFmtId="0" fontId="117" fillId="0" borderId="55" xfId="53" applyFont="1" applyBorder="1"/>
    <xf numFmtId="0" fontId="104" fillId="0" borderId="1" xfId="61" applyFont="1" applyBorder="1"/>
    <xf numFmtId="0" fontId="104" fillId="0" borderId="1" xfId="61" applyFont="1" applyBorder="1" applyAlignment="1">
      <alignment horizontal="center"/>
    </xf>
    <xf numFmtId="0" fontId="104" fillId="0" borderId="57" xfId="61" applyFont="1" applyBorder="1"/>
    <xf numFmtId="0" fontId="116" fillId="0" borderId="13" xfId="61" applyFont="1" applyBorder="1" applyAlignment="1">
      <alignment horizontal="left" vertical="center"/>
    </xf>
    <xf numFmtId="0" fontId="116" fillId="0" borderId="13" xfId="61" applyFont="1" applyBorder="1" applyAlignment="1">
      <alignment horizontal="center" vertical="center"/>
    </xf>
    <xf numFmtId="2" fontId="116" fillId="0" borderId="13" xfId="61" applyNumberFormat="1" applyFont="1" applyBorder="1" applyAlignment="1">
      <alignment horizontal="center" vertical="center"/>
    </xf>
    <xf numFmtId="0" fontId="116" fillId="0" borderId="13" xfId="61" applyFont="1" applyBorder="1" applyAlignment="1">
      <alignment horizontal="center"/>
    </xf>
    <xf numFmtId="0" fontId="104" fillId="32" borderId="0" xfId="53" applyFont="1" applyFill="1"/>
    <xf numFmtId="168" fontId="104" fillId="32" borderId="0" xfId="53" applyNumberFormat="1" applyFont="1" applyFill="1"/>
    <xf numFmtId="1" fontId="62" fillId="0" borderId="13" xfId="47" applyNumberFormat="1" applyFont="1" applyBorder="1"/>
    <xf numFmtId="0" fontId="16" fillId="32" borderId="0" xfId="47" applyFill="1"/>
    <xf numFmtId="0" fontId="16" fillId="34" borderId="0" xfId="47" applyFill="1"/>
    <xf numFmtId="0" fontId="16" fillId="35" borderId="0" xfId="47" applyFill="1"/>
    <xf numFmtId="0" fontId="16" fillId="36" borderId="0" xfId="47" applyFill="1"/>
    <xf numFmtId="0" fontId="62" fillId="36" borderId="49" xfId="46" applyFont="1" applyFill="1" applyBorder="1" applyAlignment="1">
      <alignment horizontal="left" vertical="center"/>
    </xf>
    <xf numFmtId="0" fontId="62" fillId="36" borderId="58" xfId="46" applyFont="1" applyFill="1" applyBorder="1" applyAlignment="1">
      <alignment horizontal="left" vertical="center"/>
    </xf>
    <xf numFmtId="1" fontId="62" fillId="36" borderId="13" xfId="47" applyNumberFormat="1" applyFont="1" applyFill="1" applyBorder="1"/>
    <xf numFmtId="0" fontId="62" fillId="35" borderId="49" xfId="46" applyFont="1" applyFill="1" applyBorder="1" applyAlignment="1">
      <alignment horizontal="left" vertical="center"/>
    </xf>
    <xf numFmtId="0" fontId="62" fillId="35" borderId="58" xfId="47" applyFont="1" applyFill="1" applyBorder="1" applyAlignment="1">
      <alignment horizontal="left"/>
    </xf>
    <xf numFmtId="1" fontId="62" fillId="35" borderId="13" xfId="47" applyNumberFormat="1" applyFont="1" applyFill="1" applyBorder="1"/>
    <xf numFmtId="0" fontId="62" fillId="36" borderId="58" xfId="47" applyFont="1" applyFill="1" applyBorder="1" applyAlignment="1">
      <alignment horizontal="left"/>
    </xf>
    <xf numFmtId="0" fontId="62" fillId="34" borderId="44" xfId="46" applyFont="1" applyFill="1" applyBorder="1" applyAlignment="1">
      <alignment horizontal="left" vertical="center"/>
    </xf>
    <xf numFmtId="0" fontId="62" fillId="34" borderId="58" xfId="47" applyFont="1" applyFill="1" applyBorder="1" applyAlignment="1">
      <alignment horizontal="left"/>
    </xf>
    <xf numFmtId="1" fontId="62" fillId="34" borderId="13" xfId="47" applyNumberFormat="1" applyFont="1" applyFill="1" applyBorder="1"/>
    <xf numFmtId="1" fontId="62" fillId="35" borderId="49" xfId="47" applyNumberFormat="1" applyFont="1" applyFill="1" applyBorder="1"/>
    <xf numFmtId="0" fontId="62" fillId="34" borderId="49" xfId="46" applyFont="1" applyFill="1" applyBorder="1" applyAlignment="1">
      <alignment horizontal="left" vertical="center"/>
    </xf>
    <xf numFmtId="0" fontId="62" fillId="35" borderId="40" xfId="46" applyFont="1" applyFill="1" applyBorder="1" applyAlignment="1">
      <alignment horizontal="left" vertical="center"/>
    </xf>
    <xf numFmtId="0" fontId="62" fillId="35" borderId="58" xfId="46" applyFont="1" applyFill="1" applyBorder="1" applyAlignment="1">
      <alignment horizontal="left" vertical="center"/>
    </xf>
    <xf numFmtId="0" fontId="62" fillId="34" borderId="49" xfId="47" applyFont="1" applyFill="1" applyBorder="1" applyAlignment="1">
      <alignment horizontal="left"/>
    </xf>
    <xf numFmtId="0" fontId="62" fillId="35" borderId="49" xfId="47" applyFont="1" applyFill="1" applyBorder="1" applyAlignment="1">
      <alignment horizontal="left"/>
    </xf>
    <xf numFmtId="0" fontId="62" fillId="36" borderId="49" xfId="47" applyFont="1" applyFill="1" applyBorder="1" applyAlignment="1">
      <alignment horizontal="left"/>
    </xf>
    <xf numFmtId="0" fontId="62" fillId="34" borderId="48" xfId="47" applyFont="1" applyFill="1" applyBorder="1" applyAlignment="1">
      <alignment horizontal="left"/>
    </xf>
    <xf numFmtId="1" fontId="62" fillId="34" borderId="13" xfId="47" applyNumberFormat="1" applyFont="1" applyFill="1" applyBorder="1" applyAlignment="1">
      <alignment horizontal="center" vertical="center"/>
    </xf>
    <xf numFmtId="0" fontId="62" fillId="36" borderId="48" xfId="47" applyFont="1" applyFill="1" applyBorder="1" applyAlignment="1">
      <alignment horizontal="left"/>
    </xf>
    <xf numFmtId="1" fontId="62" fillId="36" borderId="13" xfId="47" applyNumberFormat="1" applyFont="1" applyFill="1" applyBorder="1" applyAlignment="1">
      <alignment horizontal="center" vertical="center"/>
    </xf>
    <xf numFmtId="0" fontId="62" fillId="35" borderId="44" xfId="46" applyFont="1" applyFill="1" applyBorder="1" applyAlignment="1">
      <alignment horizontal="left" vertical="center"/>
    </xf>
    <xf numFmtId="0" fontId="62" fillId="35" borderId="48" xfId="47" applyFont="1" applyFill="1" applyBorder="1" applyAlignment="1">
      <alignment horizontal="left"/>
    </xf>
    <xf numFmtId="1" fontId="62" fillId="35" borderId="13" xfId="47" applyNumberFormat="1" applyFont="1" applyFill="1" applyBorder="1" applyAlignment="1">
      <alignment horizontal="center"/>
    </xf>
    <xf numFmtId="1" fontId="62" fillId="35" borderId="13" xfId="46" applyNumberFormat="1" applyFont="1" applyFill="1" applyBorder="1" applyAlignment="1">
      <alignment horizontal="center" vertical="center"/>
    </xf>
    <xf numFmtId="1" fontId="62" fillId="34" borderId="13" xfId="46" applyNumberFormat="1" applyFont="1" applyFill="1" applyBorder="1" applyAlignment="1">
      <alignment horizontal="center" vertical="center"/>
    </xf>
    <xf numFmtId="0" fontId="62" fillId="38" borderId="49" xfId="46" applyFont="1" applyFill="1" applyBorder="1" applyAlignment="1">
      <alignment horizontal="left" vertical="center"/>
    </xf>
    <xf numFmtId="0" fontId="62" fillId="38" borderId="58" xfId="47" applyFont="1" applyFill="1" applyBorder="1" applyAlignment="1">
      <alignment horizontal="left"/>
    </xf>
    <xf numFmtId="0" fontId="16" fillId="38" borderId="49" xfId="46" applyFont="1" applyFill="1" applyBorder="1" applyAlignment="1">
      <alignment horizontal="left" vertical="center"/>
    </xf>
    <xf numFmtId="1" fontId="62" fillId="38" borderId="13" xfId="47" applyNumberFormat="1" applyFont="1" applyFill="1" applyBorder="1"/>
    <xf numFmtId="0" fontId="62" fillId="38" borderId="49" xfId="47" applyFont="1" applyFill="1" applyBorder="1" applyAlignment="1">
      <alignment horizontal="left"/>
    </xf>
    <xf numFmtId="0" fontId="62" fillId="38" borderId="48" xfId="47" applyFont="1" applyFill="1" applyBorder="1" applyAlignment="1">
      <alignment horizontal="left"/>
    </xf>
    <xf numFmtId="2" fontId="62" fillId="38" borderId="13" xfId="47" applyNumberFormat="1" applyFont="1" applyFill="1" applyBorder="1"/>
    <xf numFmtId="0" fontId="62" fillId="36" borderId="40" xfId="46" applyFont="1" applyFill="1" applyBorder="1" applyAlignment="1">
      <alignment horizontal="left" vertical="center"/>
    </xf>
    <xf numFmtId="0" fontId="62" fillId="36" borderId="0" xfId="48" applyFont="1" applyFill="1" applyAlignment="1">
      <alignment horizontal="left" vertical="center"/>
    </xf>
    <xf numFmtId="0" fontId="62" fillId="36" borderId="44" xfId="46" applyFont="1" applyFill="1" applyBorder="1" applyAlignment="1">
      <alignment horizontal="left" vertical="center"/>
    </xf>
    <xf numFmtId="0" fontId="62" fillId="39" borderId="13" xfId="47" applyFont="1" applyFill="1" applyBorder="1" applyAlignment="1">
      <alignment horizontal="center"/>
    </xf>
    <xf numFmtId="0" fontId="62" fillId="37" borderId="13" xfId="47" applyFont="1" applyFill="1" applyBorder="1" applyAlignment="1">
      <alignment horizontal="center"/>
    </xf>
    <xf numFmtId="0" fontId="5" fillId="0" borderId="49" xfId="62" applyBorder="1"/>
    <xf numFmtId="0" fontId="5" fillId="0" borderId="48" xfId="62" applyBorder="1"/>
    <xf numFmtId="0" fontId="5" fillId="0" borderId="58" xfId="62" applyBorder="1"/>
    <xf numFmtId="0" fontId="5" fillId="0" borderId="0" xfId="62"/>
    <xf numFmtId="0" fontId="5" fillId="0" borderId="42" xfId="62" applyBorder="1"/>
    <xf numFmtId="0" fontId="5" fillId="0" borderId="43" xfId="62" applyBorder="1"/>
    <xf numFmtId="0" fontId="5" fillId="0" borderId="130" xfId="62" applyBorder="1"/>
    <xf numFmtId="0" fontId="5" fillId="0" borderId="131" xfId="62" applyBorder="1"/>
    <xf numFmtId="0" fontId="147" fillId="0" borderId="0" xfId="62" applyFont="1"/>
    <xf numFmtId="0" fontId="148" fillId="0" borderId="0" xfId="62" applyFont="1"/>
    <xf numFmtId="0" fontId="5" fillId="0" borderId="1" xfId="62" applyBorder="1"/>
    <xf numFmtId="0" fontId="5" fillId="0" borderId="39" xfId="62" applyBorder="1"/>
    <xf numFmtId="0" fontId="5" fillId="0" borderId="57" xfId="62" applyBorder="1"/>
    <xf numFmtId="0" fontId="5" fillId="0" borderId="50" xfId="62" applyBorder="1"/>
    <xf numFmtId="0" fontId="5" fillId="0" borderId="90" xfId="62" applyBorder="1"/>
    <xf numFmtId="0" fontId="5" fillId="0" borderId="56" xfId="62" applyBorder="1"/>
    <xf numFmtId="0" fontId="5" fillId="0" borderId="7" xfId="62" applyBorder="1"/>
    <xf numFmtId="0" fontId="5" fillId="0" borderId="132" xfId="62" applyBorder="1"/>
    <xf numFmtId="0" fontId="149" fillId="0" borderId="124" xfId="62" applyFont="1" applyBorder="1"/>
    <xf numFmtId="0" fontId="5" fillId="0" borderId="59" xfId="62" applyBorder="1"/>
    <xf numFmtId="0" fontId="149" fillId="0" borderId="58" xfId="62" applyFont="1" applyBorder="1"/>
    <xf numFmtId="0" fontId="150" fillId="0" borderId="0" xfId="62" applyFont="1"/>
    <xf numFmtId="0" fontId="5" fillId="0" borderId="44" xfId="62" applyBorder="1"/>
    <xf numFmtId="0" fontId="5" fillId="0" borderId="54" xfId="62" applyBorder="1"/>
    <xf numFmtId="0" fontId="5" fillId="0" borderId="40" xfId="62" applyBorder="1"/>
    <xf numFmtId="0" fontId="5" fillId="0" borderId="124" xfId="62" applyBorder="1"/>
    <xf numFmtId="0" fontId="5" fillId="0" borderId="52" xfId="62" applyBorder="1"/>
    <xf numFmtId="0" fontId="103" fillId="0" borderId="13" xfId="0" quotePrefix="1" applyFont="1" applyBorder="1" applyAlignment="1">
      <alignment horizontal="center"/>
    </xf>
    <xf numFmtId="2" fontId="7" fillId="32" borderId="80" xfId="51" applyNumberFormat="1" applyFill="1" applyBorder="1"/>
    <xf numFmtId="0" fontId="116" fillId="0" borderId="63" xfId="52" applyFont="1" applyBorder="1"/>
    <xf numFmtId="0" fontId="116" fillId="0" borderId="38" xfId="52" applyFont="1" applyBorder="1"/>
    <xf numFmtId="0" fontId="116" fillId="0" borderId="0" xfId="52" applyFont="1"/>
    <xf numFmtId="0" fontId="116" fillId="0" borderId="5" xfId="52" applyFont="1" applyBorder="1"/>
    <xf numFmtId="0" fontId="110" fillId="0" borderId="44" xfId="52" applyFont="1" applyBorder="1" applyAlignment="1">
      <alignment vertical="center"/>
    </xf>
    <xf numFmtId="0" fontId="110" fillId="0" borderId="45" xfId="52" applyFont="1" applyBorder="1" applyAlignment="1">
      <alignment vertical="center"/>
    </xf>
    <xf numFmtId="0" fontId="152" fillId="0" borderId="54" xfId="52" applyFont="1" applyBorder="1" applyAlignment="1">
      <alignment vertical="center"/>
    </xf>
    <xf numFmtId="0" fontId="152" fillId="0" borderId="45" xfId="52" applyFont="1" applyBorder="1" applyAlignment="1">
      <alignment vertical="center"/>
    </xf>
    <xf numFmtId="0" fontId="152" fillId="0" borderId="44" xfId="52" applyFont="1" applyBorder="1" applyAlignment="1">
      <alignment vertical="center"/>
    </xf>
    <xf numFmtId="0" fontId="152" fillId="0" borderId="89" xfId="52" applyFont="1" applyBorder="1" applyAlignment="1">
      <alignment vertical="center"/>
    </xf>
    <xf numFmtId="0" fontId="110" fillId="0" borderId="40" xfId="52" applyFont="1" applyBorder="1" applyAlignment="1">
      <alignment vertical="center"/>
    </xf>
    <xf numFmtId="0" fontId="110" fillId="0" borderId="41" xfId="52" applyFont="1" applyBorder="1" applyAlignment="1">
      <alignment vertical="center"/>
    </xf>
    <xf numFmtId="0" fontId="152" fillId="0" borderId="50" xfId="52" applyFont="1" applyBorder="1" applyAlignment="1">
      <alignment vertical="center"/>
    </xf>
    <xf numFmtId="0" fontId="152" fillId="0" borderId="41" xfId="52" applyFont="1" applyBorder="1" applyAlignment="1">
      <alignment vertical="center"/>
    </xf>
    <xf numFmtId="0" fontId="152" fillId="0" borderId="40" xfId="52" applyFont="1" applyBorder="1" applyAlignment="1">
      <alignment vertical="center"/>
    </xf>
    <xf numFmtId="0" fontId="152" fillId="0" borderId="51" xfId="52" applyFont="1" applyBorder="1" applyAlignment="1">
      <alignment vertical="center"/>
    </xf>
    <xf numFmtId="0" fontId="153" fillId="0" borderId="55" xfId="52" applyFont="1" applyBorder="1" applyAlignment="1">
      <alignment vertical="center"/>
    </xf>
    <xf numFmtId="0" fontId="153" fillId="0" borderId="1" xfId="52" applyFont="1" applyBorder="1" applyAlignment="1">
      <alignment vertical="center"/>
    </xf>
    <xf numFmtId="0" fontId="153" fillId="0" borderId="5" xfId="52" applyFont="1" applyBorder="1" applyAlignment="1">
      <alignment vertical="center"/>
    </xf>
    <xf numFmtId="0" fontId="153" fillId="0" borderId="0" xfId="52" applyFont="1" applyAlignment="1">
      <alignment vertical="center"/>
    </xf>
    <xf numFmtId="0" fontId="151" fillId="0" borderId="0" xfId="52" applyFont="1" applyAlignment="1">
      <alignment horizontal="center" vertical="center"/>
    </xf>
    <xf numFmtId="14" fontId="110" fillId="0" borderId="0" xfId="52" quotePrefix="1" applyNumberFormat="1" applyFont="1" applyAlignment="1">
      <alignment horizontal="center" vertical="center"/>
    </xf>
    <xf numFmtId="49" fontId="110" fillId="0" borderId="0" xfId="52" applyNumberFormat="1" applyFont="1" applyAlignment="1">
      <alignment horizontal="center" vertical="center"/>
    </xf>
    <xf numFmtId="0" fontId="116" fillId="0" borderId="63" xfId="52" applyFont="1" applyBorder="1" applyAlignment="1">
      <alignment vertical="center"/>
    </xf>
    <xf numFmtId="0" fontId="116" fillId="0" borderId="38" xfId="52" applyFont="1" applyBorder="1" applyAlignment="1">
      <alignment vertical="center"/>
    </xf>
    <xf numFmtId="0" fontId="116" fillId="0" borderId="39" xfId="52" applyFont="1" applyBorder="1" applyAlignment="1">
      <alignment vertical="center"/>
    </xf>
    <xf numFmtId="0" fontId="116" fillId="0" borderId="1" xfId="52" applyFont="1" applyBorder="1"/>
    <xf numFmtId="0" fontId="116" fillId="29" borderId="63" xfId="53" applyFont="1" applyFill="1" applyBorder="1" applyAlignment="1">
      <alignment horizontal="center"/>
    </xf>
    <xf numFmtId="0" fontId="116" fillId="29" borderId="38" xfId="53" applyFont="1" applyFill="1" applyBorder="1"/>
    <xf numFmtId="0" fontId="116" fillId="29" borderId="39" xfId="53" applyFont="1" applyFill="1" applyBorder="1"/>
    <xf numFmtId="0" fontId="116" fillId="0" borderId="0" xfId="53" applyFont="1"/>
    <xf numFmtId="0" fontId="110" fillId="30" borderId="23" xfId="53" applyFont="1" applyFill="1" applyBorder="1" applyAlignment="1">
      <alignment horizontal="center" vertical="center"/>
    </xf>
    <xf numFmtId="0" fontId="110" fillId="30" borderId="24" xfId="53" applyFont="1" applyFill="1" applyBorder="1" applyAlignment="1">
      <alignment horizontal="center" vertical="center"/>
    </xf>
    <xf numFmtId="0" fontId="110" fillId="30" borderId="25" xfId="53" applyFont="1" applyFill="1" applyBorder="1" applyAlignment="1">
      <alignment horizontal="center" vertical="center"/>
    </xf>
    <xf numFmtId="0" fontId="116" fillId="29" borderId="0" xfId="53" applyFont="1" applyFill="1"/>
    <xf numFmtId="0" fontId="116" fillId="29" borderId="19" xfId="53" applyFont="1" applyFill="1" applyBorder="1"/>
    <xf numFmtId="0" fontId="116" fillId="0" borderId="13" xfId="53" applyFont="1" applyBorder="1" applyAlignment="1">
      <alignment horizontal="center" vertical="center"/>
    </xf>
    <xf numFmtId="0" fontId="116" fillId="0" borderId="107" xfId="53" applyFont="1" applyBorder="1" applyAlignment="1">
      <alignment horizontal="center" vertical="center"/>
    </xf>
    <xf numFmtId="0" fontId="116" fillId="0" borderId="108" xfId="53" applyFont="1" applyBorder="1" applyAlignment="1">
      <alignment horizontal="center" vertical="center"/>
    </xf>
    <xf numFmtId="4" fontId="116" fillId="29" borderId="0" xfId="53" applyNumberFormat="1" applyFont="1" applyFill="1" applyAlignment="1">
      <alignment horizontal="center" vertical="center"/>
    </xf>
    <xf numFmtId="0" fontId="116" fillId="29" borderId="0" xfId="53" applyFont="1" applyFill="1" applyAlignment="1">
      <alignment horizontal="center"/>
    </xf>
    <xf numFmtId="1" fontId="116" fillId="0" borderId="0" xfId="53" applyNumberFormat="1" applyFont="1"/>
    <xf numFmtId="1" fontId="116" fillId="0" borderId="13" xfId="53" applyNumberFormat="1" applyFont="1" applyBorder="1" applyAlignment="1">
      <alignment horizontal="center" vertical="center"/>
    </xf>
    <xf numFmtId="0" fontId="110" fillId="29" borderId="0" xfId="53" applyFont="1" applyFill="1" applyAlignment="1">
      <alignment vertical="center"/>
    </xf>
    <xf numFmtId="0" fontId="110" fillId="29" borderId="0" xfId="53" applyFont="1" applyFill="1" applyAlignment="1">
      <alignment vertical="center" wrapText="1"/>
    </xf>
    <xf numFmtId="0" fontId="116" fillId="0" borderId="53" xfId="53" applyFont="1" applyBorder="1" applyAlignment="1">
      <alignment horizontal="center" vertical="center"/>
    </xf>
    <xf numFmtId="2" fontId="110" fillId="31" borderId="105" xfId="53" applyNumberFormat="1" applyFont="1" applyFill="1" applyBorder="1" applyAlignment="1">
      <alignment horizontal="center" vertical="center"/>
    </xf>
    <xf numFmtId="0" fontId="110" fillId="29" borderId="5" xfId="53" applyFont="1" applyFill="1" applyBorder="1" applyAlignment="1">
      <alignment vertical="center"/>
    </xf>
    <xf numFmtId="0" fontId="116" fillId="29" borderId="0" xfId="53" applyFont="1" applyFill="1" applyAlignment="1">
      <alignment vertical="center"/>
    </xf>
    <xf numFmtId="0" fontId="116" fillId="29" borderId="0" xfId="53" applyFont="1" applyFill="1" applyAlignment="1">
      <alignment horizontal="right" vertical="center"/>
    </xf>
    <xf numFmtId="0" fontId="116" fillId="29" borderId="19" xfId="53" applyFont="1" applyFill="1" applyBorder="1" applyAlignment="1">
      <alignment horizontal="right" vertical="center"/>
    </xf>
    <xf numFmtId="2" fontId="110" fillId="0" borderId="24" xfId="53" applyNumberFormat="1" applyFont="1" applyBorder="1" applyAlignment="1">
      <alignment horizontal="center" vertical="center"/>
    </xf>
    <xf numFmtId="0" fontId="110" fillId="29" borderId="55" xfId="53" applyFont="1" applyFill="1" applyBorder="1" applyAlignment="1">
      <alignment vertical="center"/>
    </xf>
    <xf numFmtId="0" fontId="110" fillId="29" borderId="1" xfId="53" applyFont="1" applyFill="1" applyBorder="1" applyAlignment="1">
      <alignment vertical="center"/>
    </xf>
    <xf numFmtId="0" fontId="116" fillId="29" borderId="1" xfId="53" applyFont="1" applyFill="1" applyBorder="1" applyAlignment="1">
      <alignment horizontal="center" vertical="center"/>
    </xf>
    <xf numFmtId="0" fontId="116" fillId="29" borderId="1" xfId="53" applyFont="1" applyFill="1" applyBorder="1" applyAlignment="1">
      <alignment vertical="center"/>
    </xf>
    <xf numFmtId="0" fontId="116" fillId="29" borderId="1" xfId="53" applyFont="1" applyFill="1" applyBorder="1" applyAlignment="1">
      <alignment horizontal="right" vertical="center"/>
    </xf>
    <xf numFmtId="0" fontId="116" fillId="29" borderId="57" xfId="53" applyFont="1" applyFill="1" applyBorder="1" applyAlignment="1">
      <alignment horizontal="right" vertical="center"/>
    </xf>
    <xf numFmtId="0" fontId="116" fillId="0" borderId="0" xfId="53" applyFont="1" applyAlignment="1">
      <alignment horizontal="center"/>
    </xf>
    <xf numFmtId="2" fontId="116" fillId="29" borderId="0" xfId="53" applyNumberFormat="1" applyFont="1" applyFill="1" applyAlignment="1">
      <alignment horizontal="center" vertical="center"/>
    </xf>
    <xf numFmtId="0" fontId="121" fillId="0" borderId="50" xfId="54" applyFont="1" applyBorder="1" applyAlignment="1">
      <alignment vertical="center"/>
    </xf>
    <xf numFmtId="2" fontId="4" fillId="0" borderId="77" xfId="51" applyNumberFormat="1" applyFont="1" applyBorder="1"/>
    <xf numFmtId="2" fontId="4" fillId="0" borderId="80" xfId="51" applyNumberFormat="1" applyFont="1" applyBorder="1"/>
    <xf numFmtId="0" fontId="120" fillId="0" borderId="0" xfId="52" applyFont="1" applyAlignment="1">
      <alignment vertical="center"/>
    </xf>
    <xf numFmtId="0" fontId="104" fillId="0" borderId="0" xfId="55" applyFont="1" applyAlignment="1">
      <alignment horizontal="left" vertical="center"/>
    </xf>
    <xf numFmtId="0" fontId="104" fillId="0" borderId="0" xfId="55" applyFont="1" applyAlignment="1">
      <alignment vertical="center"/>
    </xf>
    <xf numFmtId="0" fontId="109" fillId="0" borderId="0" xfId="55" applyFont="1" applyAlignment="1">
      <alignment horizontal="left" vertical="center"/>
    </xf>
    <xf numFmtId="0" fontId="120" fillId="0" borderId="0" xfId="55" applyFont="1" applyAlignment="1">
      <alignment horizontal="left" vertical="center"/>
    </xf>
    <xf numFmtId="0" fontId="120" fillId="0" borderId="0" xfId="55" applyFont="1" applyAlignment="1">
      <alignment horizontal="centerContinuous" vertical="center"/>
    </xf>
    <xf numFmtId="2" fontId="3" fillId="0" borderId="77" xfId="51" applyNumberFormat="1" applyFont="1" applyBorder="1"/>
    <xf numFmtId="2" fontId="154" fillId="26" borderId="77" xfId="51" applyNumberFormat="1" applyFont="1" applyFill="1" applyBorder="1"/>
    <xf numFmtId="2" fontId="154" fillId="26" borderId="80" xfId="51" applyNumberFormat="1" applyFont="1" applyFill="1" applyBorder="1"/>
    <xf numFmtId="0" fontId="121" fillId="0" borderId="62" xfId="54" applyFont="1" applyBorder="1" applyAlignment="1">
      <alignment vertical="center"/>
    </xf>
    <xf numFmtId="0" fontId="121" fillId="40" borderId="107" xfId="54" applyFont="1" applyFill="1" applyBorder="1" applyAlignment="1">
      <alignment vertical="center"/>
    </xf>
    <xf numFmtId="0" fontId="121" fillId="40" borderId="58" xfId="54" applyFont="1" applyFill="1" applyBorder="1" applyAlignment="1">
      <alignment vertical="center"/>
    </xf>
    <xf numFmtId="2" fontId="7" fillId="0" borderId="133" xfId="51" applyNumberFormat="1" applyBorder="1"/>
    <xf numFmtId="2" fontId="7" fillId="26" borderId="133" xfId="51" applyNumberFormat="1" applyFill="1" applyBorder="1"/>
    <xf numFmtId="2" fontId="7" fillId="26" borderId="134" xfId="51" applyNumberFormat="1" applyFill="1" applyBorder="1"/>
    <xf numFmtId="0" fontId="7" fillId="26" borderId="124" xfId="51" applyFill="1" applyBorder="1"/>
    <xf numFmtId="0" fontId="7" fillId="26" borderId="42" xfId="51" applyFill="1" applyBorder="1"/>
    <xf numFmtId="0" fontId="7" fillId="26" borderId="43" xfId="51" applyFill="1" applyBorder="1"/>
    <xf numFmtId="0" fontId="7" fillId="26" borderId="0" xfId="51" applyFill="1"/>
    <xf numFmtId="0" fontId="7" fillId="0" borderId="136" xfId="51" applyBorder="1"/>
    <xf numFmtId="0" fontId="7" fillId="0" borderId="80" xfId="51" applyBorder="1"/>
    <xf numFmtId="2" fontId="7" fillId="26" borderId="137" xfId="51" applyNumberFormat="1" applyFill="1" applyBorder="1"/>
    <xf numFmtId="0" fontId="101" fillId="0" borderId="137" xfId="51" applyFont="1" applyBorder="1"/>
    <xf numFmtId="0" fontId="2" fillId="0" borderId="136" xfId="51" applyFont="1" applyBorder="1"/>
    <xf numFmtId="0" fontId="7" fillId="0" borderId="138" xfId="51" applyBorder="1"/>
    <xf numFmtId="0" fontId="100" fillId="0" borderId="125" xfId="51" applyFont="1" applyBorder="1" applyAlignment="1">
      <alignment horizontal="center"/>
    </xf>
    <xf numFmtId="0" fontId="7" fillId="0" borderId="139" xfId="51" applyBorder="1"/>
    <xf numFmtId="0" fontId="100" fillId="0" borderId="140" xfId="51" applyFont="1" applyBorder="1" applyAlignment="1">
      <alignment horizontal="left"/>
    </xf>
    <xf numFmtId="0" fontId="100" fillId="0" borderId="135" xfId="51" applyFont="1" applyBorder="1" applyAlignment="1">
      <alignment horizontal="center"/>
    </xf>
    <xf numFmtId="2" fontId="7" fillId="26" borderId="43" xfId="51" applyNumberFormat="1" applyFill="1" applyBorder="1"/>
    <xf numFmtId="0" fontId="7" fillId="26" borderId="141" xfId="51" applyFill="1" applyBorder="1"/>
    <xf numFmtId="0" fontId="7" fillId="26" borderId="142" xfId="51" applyFill="1" applyBorder="1"/>
    <xf numFmtId="0" fontId="7" fillId="0" borderId="65" xfId="51" applyBorder="1"/>
    <xf numFmtId="2" fontId="7" fillId="26" borderId="19" xfId="51" applyNumberFormat="1" applyFill="1" applyBorder="1"/>
    <xf numFmtId="0" fontId="7" fillId="0" borderId="125" xfId="51" applyBorder="1"/>
    <xf numFmtId="0" fontId="7" fillId="0" borderId="144" xfId="51" applyBorder="1"/>
    <xf numFmtId="2" fontId="7" fillId="0" borderId="125" xfId="51" applyNumberFormat="1" applyBorder="1"/>
    <xf numFmtId="2" fontId="7" fillId="0" borderId="0" xfId="51" applyNumberFormat="1"/>
    <xf numFmtId="0" fontId="7" fillId="0" borderId="19" xfId="51" applyBorder="1"/>
    <xf numFmtId="2" fontId="7" fillId="0" borderId="65" xfId="51" applyNumberFormat="1" applyBorder="1"/>
    <xf numFmtId="0" fontId="101" fillId="32" borderId="79" xfId="51" applyFont="1" applyFill="1" applyBorder="1"/>
    <xf numFmtId="2" fontId="7" fillId="32" borderId="81" xfId="51" applyNumberFormat="1" applyFill="1" applyBorder="1"/>
    <xf numFmtId="0" fontId="7" fillId="26" borderId="136" xfId="51" applyFill="1" applyBorder="1"/>
    <xf numFmtId="0" fontId="7" fillId="26" borderId="80" xfId="51" applyFill="1" applyBorder="1"/>
    <xf numFmtId="0" fontId="7" fillId="26" borderId="143" xfId="51" applyFill="1" applyBorder="1"/>
    <xf numFmtId="0" fontId="62" fillId="0" borderId="107" xfId="54" applyFont="1" applyBorder="1" applyAlignment="1">
      <alignment vertical="center"/>
    </xf>
    <xf numFmtId="2" fontId="116" fillId="0" borderId="13" xfId="53" applyNumberFormat="1" applyFont="1" applyBorder="1" applyAlignment="1">
      <alignment horizontal="center" vertical="center"/>
    </xf>
    <xf numFmtId="2" fontId="116" fillId="0" borderId="24" xfId="53" applyNumberFormat="1" applyFont="1" applyBorder="1" applyAlignment="1">
      <alignment horizontal="center" vertical="center"/>
    </xf>
    <xf numFmtId="1" fontId="116" fillId="32" borderId="13" xfId="53" applyNumberFormat="1" applyFont="1" applyFill="1" applyBorder="1" applyAlignment="1">
      <alignment horizontal="center" vertical="center"/>
    </xf>
    <xf numFmtId="164" fontId="62" fillId="32" borderId="13" xfId="47" applyNumberFormat="1" applyFont="1" applyFill="1" applyBorder="1"/>
    <xf numFmtId="1" fontId="62" fillId="32" borderId="13" xfId="47" applyNumberFormat="1" applyFont="1" applyFill="1" applyBorder="1"/>
    <xf numFmtId="0" fontId="62" fillId="41" borderId="58" xfId="47" applyFont="1" applyFill="1" applyBorder="1" applyAlignment="1">
      <alignment horizontal="left"/>
    </xf>
    <xf numFmtId="164" fontId="62" fillId="39" borderId="13" xfId="47" applyNumberFormat="1" applyFont="1" applyFill="1" applyBorder="1"/>
    <xf numFmtId="1" fontId="62" fillId="39" borderId="13" xfId="47" applyNumberFormat="1" applyFont="1" applyFill="1" applyBorder="1"/>
    <xf numFmtId="164" fontId="62" fillId="37" borderId="13" xfId="47" applyNumberFormat="1" applyFont="1" applyFill="1" applyBorder="1"/>
    <xf numFmtId="0" fontId="62" fillId="34" borderId="40" xfId="46" applyFont="1" applyFill="1" applyBorder="1" applyAlignment="1">
      <alignment horizontal="left" vertical="center"/>
    </xf>
    <xf numFmtId="1" fontId="62" fillId="34" borderId="49" xfId="47" applyNumberFormat="1" applyFont="1" applyFill="1" applyBorder="1"/>
    <xf numFmtId="0" fontId="62" fillId="42" borderId="49" xfId="46" applyFont="1" applyFill="1" applyBorder="1" applyAlignment="1">
      <alignment horizontal="left" vertical="center"/>
    </xf>
    <xf numFmtId="0" fontId="62" fillId="42" borderId="58" xfId="47" applyFont="1" applyFill="1" applyBorder="1" applyAlignment="1">
      <alignment horizontal="left"/>
    </xf>
    <xf numFmtId="1" fontId="62" fillId="42" borderId="13" xfId="47" applyNumberFormat="1" applyFont="1" applyFill="1" applyBorder="1"/>
    <xf numFmtId="0" fontId="62" fillId="42" borderId="49" xfId="47" applyFont="1" applyFill="1" applyBorder="1" applyAlignment="1">
      <alignment horizontal="left"/>
    </xf>
    <xf numFmtId="1" fontId="62" fillId="37" borderId="13" xfId="47" applyNumberFormat="1" applyFont="1" applyFill="1" applyBorder="1"/>
    <xf numFmtId="0" fontId="16" fillId="41" borderId="49" xfId="46" applyFont="1" applyFill="1" applyBorder="1" applyAlignment="1">
      <alignment horizontal="left" vertical="center"/>
    </xf>
    <xf numFmtId="0" fontId="62" fillId="0" borderId="13" xfId="47" applyFont="1" applyBorder="1" applyAlignment="1">
      <alignment horizontal="center"/>
    </xf>
    <xf numFmtId="1" fontId="62" fillId="0" borderId="13" xfId="47" applyNumberFormat="1" applyFont="1" applyBorder="1" applyAlignment="1">
      <alignment horizontal="center"/>
    </xf>
    <xf numFmtId="1" fontId="62" fillId="0" borderId="13" xfId="47" applyNumberFormat="1" applyFont="1" applyBorder="1" applyAlignment="1">
      <alignment horizontal="center" vertical="center"/>
    </xf>
    <xf numFmtId="1" fontId="62" fillId="0" borderId="49" xfId="47" applyNumberFormat="1" applyFont="1" applyBorder="1"/>
    <xf numFmtId="1" fontId="62" fillId="0" borderId="13" xfId="46" applyNumberFormat="1" applyFont="1" applyBorder="1" applyAlignment="1">
      <alignment horizontal="center" vertical="center"/>
    </xf>
    <xf numFmtId="0" fontId="16" fillId="36" borderId="49" xfId="47" applyFill="1" applyBorder="1"/>
    <xf numFmtId="0" fontId="16" fillId="34" borderId="49" xfId="47" applyFill="1" applyBorder="1"/>
    <xf numFmtId="0" fontId="16" fillId="0" borderId="49" xfId="46" applyFont="1" applyBorder="1" applyAlignment="1">
      <alignment horizontal="left" vertical="center"/>
    </xf>
    <xf numFmtId="0" fontId="16" fillId="0" borderId="49" xfId="47" applyBorder="1"/>
    <xf numFmtId="0" fontId="16" fillId="0" borderId="58" xfId="47" applyBorder="1"/>
    <xf numFmtId="0" fontId="116" fillId="0" borderId="63" xfId="63" applyFont="1" applyBorder="1"/>
    <xf numFmtId="0" fontId="116" fillId="0" borderId="38" xfId="63" applyFont="1" applyBorder="1"/>
    <xf numFmtId="0" fontId="116" fillId="0" borderId="0" xfId="63" applyFont="1"/>
    <xf numFmtId="0" fontId="116" fillId="0" borderId="5" xfId="63" applyFont="1" applyBorder="1"/>
    <xf numFmtId="0" fontId="110" fillId="0" borderId="44" xfId="63" applyFont="1" applyBorder="1" applyAlignment="1">
      <alignment vertical="center" wrapText="1"/>
    </xf>
    <xf numFmtId="0" fontId="110" fillId="0" borderId="45" xfId="63" applyFont="1" applyBorder="1" applyAlignment="1">
      <alignment vertical="center" wrapText="1"/>
    </xf>
    <xf numFmtId="0" fontId="110" fillId="0" borderId="44" xfId="63" applyFont="1" applyBorder="1" applyAlignment="1">
      <alignment vertical="center"/>
    </xf>
    <xf numFmtId="0" fontId="110" fillId="0" borderId="45" xfId="63" applyFont="1" applyBorder="1" applyAlignment="1">
      <alignment vertical="center"/>
    </xf>
    <xf numFmtId="0" fontId="152" fillId="0" borderId="54" xfId="63" applyFont="1" applyBorder="1" applyAlignment="1">
      <alignment vertical="center"/>
    </xf>
    <xf numFmtId="0" fontId="152" fillId="0" borderId="45" xfId="63" applyFont="1" applyBorder="1" applyAlignment="1">
      <alignment vertical="center"/>
    </xf>
    <xf numFmtId="0" fontId="152" fillId="0" borderId="44" xfId="63" applyFont="1" applyBorder="1" applyAlignment="1">
      <alignment vertical="center"/>
    </xf>
    <xf numFmtId="0" fontId="152" fillId="0" borderId="89" xfId="63" applyFont="1" applyBorder="1" applyAlignment="1">
      <alignment vertical="center"/>
    </xf>
    <xf numFmtId="0" fontId="110" fillId="0" borderId="40" xfId="63" applyFont="1" applyBorder="1" applyAlignment="1">
      <alignment vertical="center" wrapText="1"/>
    </xf>
    <xf numFmtId="0" fontId="110" fillId="0" borderId="41" xfId="63" applyFont="1" applyBorder="1" applyAlignment="1">
      <alignment vertical="center" wrapText="1"/>
    </xf>
    <xf numFmtId="0" fontId="110" fillId="0" borderId="40" xfId="63" applyFont="1" applyBorder="1" applyAlignment="1">
      <alignment vertical="center"/>
    </xf>
    <xf numFmtId="0" fontId="110" fillId="0" borderId="41" xfId="63" applyFont="1" applyBorder="1" applyAlignment="1">
      <alignment vertical="center"/>
    </xf>
    <xf numFmtId="0" fontId="152" fillId="0" borderId="50" xfId="63" applyFont="1" applyBorder="1" applyAlignment="1">
      <alignment vertical="center"/>
    </xf>
    <xf numFmtId="0" fontId="152" fillId="0" borderId="41" xfId="63" applyFont="1" applyBorder="1" applyAlignment="1">
      <alignment vertical="center"/>
    </xf>
    <xf numFmtId="0" fontId="152" fillId="0" borderId="40" xfId="63" applyFont="1" applyBorder="1" applyAlignment="1">
      <alignment vertical="center"/>
    </xf>
    <xf numFmtId="0" fontId="152" fillId="0" borderId="51" xfId="63" applyFont="1" applyBorder="1" applyAlignment="1">
      <alignment vertical="center"/>
    </xf>
    <xf numFmtId="0" fontId="153" fillId="0" borderId="55" xfId="63" applyFont="1" applyBorder="1" applyAlignment="1">
      <alignment vertical="center"/>
    </xf>
    <xf numFmtId="0" fontId="153" fillId="0" borderId="1" xfId="63" applyFont="1" applyBorder="1" applyAlignment="1">
      <alignment vertical="center"/>
    </xf>
    <xf numFmtId="0" fontId="153" fillId="0" borderId="5" xfId="63" applyFont="1" applyBorder="1" applyAlignment="1">
      <alignment vertical="center"/>
    </xf>
    <xf numFmtId="0" fontId="153" fillId="0" borderId="0" xfId="63" applyFont="1" applyAlignment="1">
      <alignment vertical="center"/>
    </xf>
    <xf numFmtId="0" fontId="151" fillId="0" borderId="0" xfId="63" applyFont="1" applyAlignment="1">
      <alignment horizontal="center" vertical="center"/>
    </xf>
    <xf numFmtId="0" fontId="110" fillId="0" borderId="0" xfId="63" applyFont="1" applyAlignment="1">
      <alignment horizontal="center" vertical="center"/>
    </xf>
    <xf numFmtId="14" fontId="110" fillId="0" borderId="0" xfId="63" quotePrefix="1" applyNumberFormat="1" applyFont="1" applyAlignment="1">
      <alignment horizontal="center" vertical="center"/>
    </xf>
    <xf numFmtId="49" fontId="110" fillId="0" borderId="0" xfId="63" applyNumberFormat="1" applyFont="1" applyAlignment="1">
      <alignment horizontal="center" vertical="center"/>
    </xf>
    <xf numFmtId="0" fontId="116" fillId="0" borderId="63" xfId="63" applyFont="1" applyBorder="1" applyAlignment="1">
      <alignment vertical="center"/>
    </xf>
    <xf numFmtId="0" fontId="116" fillId="0" borderId="38" xfId="63" applyFont="1" applyBorder="1" applyAlignment="1">
      <alignment vertical="center"/>
    </xf>
    <xf numFmtId="0" fontId="116" fillId="0" borderId="39" xfId="63" applyFont="1" applyBorder="1" applyAlignment="1">
      <alignment vertical="center"/>
    </xf>
    <xf numFmtId="0" fontId="116" fillId="0" borderId="55" xfId="63" applyFont="1" applyBorder="1" applyAlignment="1">
      <alignment vertical="center"/>
    </xf>
    <xf numFmtId="0" fontId="116" fillId="0" borderId="1" xfId="63" applyFont="1" applyBorder="1"/>
    <xf numFmtId="0" fontId="116" fillId="0" borderId="1" xfId="63" applyFont="1" applyBorder="1" applyAlignment="1">
      <alignment vertical="center"/>
    </xf>
    <xf numFmtId="0" fontId="116" fillId="0" borderId="57" xfId="63" applyFont="1" applyBorder="1" applyAlignment="1">
      <alignment vertical="center"/>
    </xf>
    <xf numFmtId="0" fontId="116" fillId="29" borderId="63" xfId="64" applyFont="1" applyFill="1" applyBorder="1" applyAlignment="1">
      <alignment horizontal="center"/>
    </xf>
    <xf numFmtId="0" fontId="116" fillId="29" borderId="38" xfId="64" applyFont="1" applyFill="1" applyBorder="1"/>
    <xf numFmtId="0" fontId="116" fillId="29" borderId="38" xfId="64" applyFont="1" applyFill="1" applyBorder="1" applyAlignment="1">
      <alignment horizontal="center" vertical="center"/>
    </xf>
    <xf numFmtId="0" fontId="116" fillId="29" borderId="39" xfId="64" applyFont="1" applyFill="1" applyBorder="1"/>
    <xf numFmtId="0" fontId="116" fillId="0" borderId="0" xfId="64" applyFont="1"/>
    <xf numFmtId="0" fontId="110" fillId="30" borderId="23" xfId="64" applyFont="1" applyFill="1" applyBorder="1" applyAlignment="1">
      <alignment horizontal="center" vertical="center"/>
    </xf>
    <xf numFmtId="0" fontId="110" fillId="30" borderId="24" xfId="64" applyFont="1" applyFill="1" applyBorder="1" applyAlignment="1">
      <alignment horizontal="center" vertical="center"/>
    </xf>
    <xf numFmtId="0" fontId="110" fillId="30" borderId="25" xfId="64" applyFont="1" applyFill="1" applyBorder="1" applyAlignment="1">
      <alignment horizontal="center" vertical="center"/>
    </xf>
    <xf numFmtId="0" fontId="116" fillId="29" borderId="5" xfId="64" applyFont="1" applyFill="1" applyBorder="1" applyAlignment="1">
      <alignment horizontal="center" vertical="center"/>
    </xf>
    <xf numFmtId="0" fontId="116" fillId="29" borderId="0" xfId="64" applyFont="1" applyFill="1" applyAlignment="1">
      <alignment horizontal="center" vertical="center"/>
    </xf>
    <xf numFmtId="0" fontId="116" fillId="29" borderId="0" xfId="64" applyFont="1" applyFill="1"/>
    <xf numFmtId="0" fontId="116" fillId="29" borderId="19" xfId="64" applyFont="1" applyFill="1" applyBorder="1"/>
    <xf numFmtId="0" fontId="116" fillId="0" borderId="13" xfId="64" applyFont="1" applyBorder="1" applyAlignment="1">
      <alignment horizontal="center" vertical="center"/>
    </xf>
    <xf numFmtId="0" fontId="116" fillId="0" borderId="107" xfId="64" applyFont="1" applyBorder="1" applyAlignment="1">
      <alignment horizontal="center" vertical="center"/>
    </xf>
    <xf numFmtId="0" fontId="116" fillId="0" borderId="108" xfId="64" applyFont="1" applyBorder="1" applyAlignment="1">
      <alignment horizontal="center" vertical="center"/>
    </xf>
    <xf numFmtId="0" fontId="155" fillId="0" borderId="59" xfId="65" applyFont="1" applyBorder="1"/>
    <xf numFmtId="2" fontId="116" fillId="0" borderId="109" xfId="64" applyNumberFormat="1" applyFont="1" applyBorder="1" applyAlignment="1">
      <alignment horizontal="center" vertical="center"/>
    </xf>
    <xf numFmtId="2" fontId="116" fillId="0" borderId="52" xfId="64" applyNumberFormat="1" applyFont="1" applyBorder="1" applyAlignment="1">
      <alignment horizontal="center" vertical="center"/>
    </xf>
    <xf numFmtId="2" fontId="116" fillId="0" borderId="110" xfId="64" applyNumberFormat="1" applyFont="1" applyBorder="1" applyAlignment="1">
      <alignment horizontal="center" vertical="center"/>
    </xf>
    <xf numFmtId="4" fontId="116" fillId="29" borderId="0" xfId="64" applyNumberFormat="1" applyFont="1" applyFill="1" applyAlignment="1">
      <alignment horizontal="center" vertical="center"/>
    </xf>
    <xf numFmtId="0" fontId="116" fillId="29" borderId="0" xfId="64" applyFont="1" applyFill="1" applyAlignment="1">
      <alignment horizontal="center"/>
    </xf>
    <xf numFmtId="1" fontId="116" fillId="0" borderId="0" xfId="64" applyNumberFormat="1" applyFont="1"/>
    <xf numFmtId="1" fontId="116" fillId="0" borderId="13" xfId="64" applyNumberFormat="1" applyFont="1" applyBorder="1" applyAlignment="1">
      <alignment horizontal="center" vertical="center"/>
    </xf>
    <xf numFmtId="0" fontId="154" fillId="0" borderId="49" xfId="65" applyFont="1" applyBorder="1"/>
    <xf numFmtId="2" fontId="116" fillId="0" borderId="12" xfId="64" applyNumberFormat="1" applyFont="1" applyBorder="1" applyAlignment="1">
      <alignment horizontal="center" vertical="center"/>
    </xf>
    <xf numFmtId="2" fontId="116" fillId="0" borderId="13" xfId="64" applyNumberFormat="1" applyFont="1" applyBorder="1" applyAlignment="1">
      <alignment horizontal="center" vertical="center"/>
    </xf>
    <xf numFmtId="2" fontId="116" fillId="0" borderId="14" xfId="64" applyNumberFormat="1" applyFont="1" applyBorder="1" applyAlignment="1">
      <alignment horizontal="center" vertical="center"/>
    </xf>
    <xf numFmtId="2" fontId="116" fillId="29" borderId="5" xfId="64" applyNumberFormat="1" applyFont="1" applyFill="1" applyBorder="1" applyAlignment="1">
      <alignment horizontal="center" vertical="center"/>
    </xf>
    <xf numFmtId="0" fontId="110" fillId="29" borderId="0" xfId="64" applyFont="1" applyFill="1" applyAlignment="1">
      <alignment vertical="center"/>
    </xf>
    <xf numFmtId="0" fontId="110" fillId="29" borderId="0" xfId="64" applyFont="1" applyFill="1" applyAlignment="1">
      <alignment vertical="center" wrapText="1"/>
    </xf>
    <xf numFmtId="0" fontId="154" fillId="0" borderId="42" xfId="65" applyFont="1" applyBorder="1"/>
    <xf numFmtId="2" fontId="116" fillId="32" borderId="13" xfId="64" applyNumberFormat="1" applyFont="1" applyFill="1" applyBorder="1" applyAlignment="1">
      <alignment horizontal="center" vertical="center"/>
    </xf>
    <xf numFmtId="0" fontId="116" fillId="0" borderId="53" xfId="64" applyFont="1" applyBorder="1" applyAlignment="1">
      <alignment horizontal="center" vertical="center"/>
    </xf>
    <xf numFmtId="2" fontId="116" fillId="0" borderId="23" xfId="64" applyNumberFormat="1" applyFont="1" applyBorder="1" applyAlignment="1">
      <alignment horizontal="center" vertical="center"/>
    </xf>
    <xf numFmtId="2" fontId="116" fillId="0" borderId="24" xfId="64" applyNumberFormat="1" applyFont="1" applyBorder="1" applyAlignment="1">
      <alignment horizontal="center" vertical="center"/>
    </xf>
    <xf numFmtId="2" fontId="116" fillId="0" borderId="25" xfId="64" applyNumberFormat="1" applyFont="1" applyBorder="1" applyAlignment="1">
      <alignment horizontal="center" vertical="center"/>
    </xf>
    <xf numFmtId="2" fontId="110" fillId="31" borderId="105" xfId="64" applyNumberFormat="1" applyFont="1" applyFill="1" applyBorder="1" applyAlignment="1">
      <alignment horizontal="center" vertical="center"/>
    </xf>
    <xf numFmtId="0" fontId="110" fillId="29" borderId="5" xfId="64" applyFont="1" applyFill="1" applyBorder="1" applyAlignment="1">
      <alignment vertical="center"/>
    </xf>
    <xf numFmtId="0" fontId="116" fillId="29" borderId="0" xfId="64" applyFont="1" applyFill="1" applyAlignment="1">
      <alignment vertical="center"/>
    </xf>
    <xf numFmtId="0" fontId="116" fillId="29" borderId="0" xfId="64" applyFont="1" applyFill="1" applyAlignment="1">
      <alignment horizontal="right" vertical="center"/>
    </xf>
    <xf numFmtId="0" fontId="116" fillId="29" borderId="19" xfId="64" applyFont="1" applyFill="1" applyBorder="1" applyAlignment="1">
      <alignment horizontal="right" vertical="center"/>
    </xf>
    <xf numFmtId="0" fontId="116" fillId="0" borderId="0" xfId="64" applyFont="1" applyAlignment="1">
      <alignment horizontal="center" vertical="center"/>
    </xf>
    <xf numFmtId="2" fontId="110" fillId="0" borderId="24" xfId="64" applyNumberFormat="1" applyFont="1" applyBorder="1" applyAlignment="1">
      <alignment horizontal="center" vertical="center"/>
    </xf>
    <xf numFmtId="0" fontId="110" fillId="29" borderId="55" xfId="64" applyFont="1" applyFill="1" applyBorder="1" applyAlignment="1">
      <alignment vertical="center"/>
    </xf>
    <xf numFmtId="0" fontId="110" fillId="29" borderId="1" xfId="64" applyFont="1" applyFill="1" applyBorder="1" applyAlignment="1">
      <alignment vertical="center"/>
    </xf>
    <xf numFmtId="0" fontId="116" fillId="29" borderId="1" xfId="64" applyFont="1" applyFill="1" applyBorder="1" applyAlignment="1">
      <alignment horizontal="center" vertical="center"/>
    </xf>
    <xf numFmtId="0" fontId="116" fillId="29" borderId="1" xfId="64" applyFont="1" applyFill="1" applyBorder="1" applyAlignment="1">
      <alignment vertical="center"/>
    </xf>
    <xf numFmtId="0" fontId="116" fillId="29" borderId="1" xfId="64" applyFont="1" applyFill="1" applyBorder="1" applyAlignment="1">
      <alignment horizontal="right" vertical="center"/>
    </xf>
    <xf numFmtId="0" fontId="116" fillId="29" borderId="57" xfId="64" applyFont="1" applyFill="1" applyBorder="1" applyAlignment="1">
      <alignment horizontal="right" vertical="center"/>
    </xf>
    <xf numFmtId="0" fontId="116" fillId="0" borderId="0" xfId="64" applyFont="1" applyAlignment="1">
      <alignment horizontal="center"/>
    </xf>
    <xf numFmtId="0" fontId="104" fillId="0" borderId="63" xfId="63" applyFont="1" applyBorder="1"/>
    <xf numFmtId="0" fontId="104" fillId="0" borderId="38" xfId="63" applyFont="1" applyBorder="1"/>
    <xf numFmtId="0" fontId="104" fillId="0" borderId="0" xfId="63" applyFont="1"/>
    <xf numFmtId="0" fontId="104" fillId="0" borderId="5" xfId="63" applyFont="1" applyBorder="1"/>
    <xf numFmtId="0" fontId="107" fillId="0" borderId="44" xfId="63" applyFont="1" applyBorder="1" applyAlignment="1">
      <alignment vertical="center"/>
    </xf>
    <xf numFmtId="0" fontId="107" fillId="0" borderId="45" xfId="63" applyFont="1" applyBorder="1" applyAlignment="1">
      <alignment vertical="center"/>
    </xf>
    <xf numFmtId="0" fontId="111" fillId="0" borderId="54" xfId="63" applyFont="1" applyBorder="1" applyAlignment="1">
      <alignment vertical="center"/>
    </xf>
    <xf numFmtId="0" fontId="111" fillId="0" borderId="45" xfId="63" applyFont="1" applyBorder="1" applyAlignment="1">
      <alignment vertical="center"/>
    </xf>
    <xf numFmtId="0" fontId="111" fillId="0" borderId="44" xfId="63" applyFont="1" applyBorder="1" applyAlignment="1">
      <alignment vertical="center"/>
    </xf>
    <xf numFmtId="0" fontId="111" fillId="0" borderId="89" xfId="63" applyFont="1" applyBorder="1" applyAlignment="1">
      <alignment vertical="center"/>
    </xf>
    <xf numFmtId="0" fontId="107" fillId="0" borderId="40" xfId="63" applyFont="1" applyBorder="1" applyAlignment="1">
      <alignment vertical="center"/>
    </xf>
    <xf numFmtId="0" fontId="107" fillId="0" borderId="41" xfId="63" applyFont="1" applyBorder="1" applyAlignment="1">
      <alignment vertical="center"/>
    </xf>
    <xf numFmtId="0" fontId="111" fillId="0" borderId="50" xfId="63" applyFont="1" applyBorder="1" applyAlignment="1">
      <alignment vertical="center"/>
    </xf>
    <xf numFmtId="0" fontId="111" fillId="0" borderId="41" xfId="63" applyFont="1" applyBorder="1" applyAlignment="1">
      <alignment vertical="center"/>
    </xf>
    <xf numFmtId="0" fontId="111" fillId="0" borderId="40" xfId="63" applyFont="1" applyBorder="1" applyAlignment="1">
      <alignment vertical="center"/>
    </xf>
    <xf numFmtId="0" fontId="111" fillId="0" borderId="51" xfId="63" applyFont="1" applyBorder="1" applyAlignment="1">
      <alignment vertical="center"/>
    </xf>
    <xf numFmtId="0" fontId="112" fillId="0" borderId="55" xfId="63" applyFont="1" applyBorder="1" applyAlignment="1">
      <alignment vertical="center"/>
    </xf>
    <xf numFmtId="0" fontId="112" fillId="0" borderId="1" xfId="63" applyFont="1" applyBorder="1" applyAlignment="1">
      <alignment vertical="center"/>
    </xf>
    <xf numFmtId="0" fontId="112" fillId="0" borderId="5" xfId="63" applyFont="1" applyBorder="1" applyAlignment="1">
      <alignment vertical="center"/>
    </xf>
    <xf numFmtId="0" fontId="112" fillId="0" borderId="0" xfId="63" applyFont="1" applyAlignment="1">
      <alignment vertical="center"/>
    </xf>
    <xf numFmtId="0" fontId="105" fillId="0" borderId="0" xfId="63" applyFont="1" applyAlignment="1">
      <alignment horizontal="center" vertical="center"/>
    </xf>
    <xf numFmtId="0" fontId="108" fillId="0" borderId="0" xfId="63" applyFont="1" applyAlignment="1">
      <alignment horizontal="center" vertical="center"/>
    </xf>
    <xf numFmtId="0" fontId="109" fillId="0" borderId="0" xfId="63" applyFont="1" applyAlignment="1">
      <alignment horizontal="center" vertical="center"/>
    </xf>
    <xf numFmtId="14" fontId="108" fillId="0" borderId="0" xfId="63" quotePrefix="1" applyNumberFormat="1" applyFont="1" applyAlignment="1">
      <alignment horizontal="center" vertical="center"/>
    </xf>
    <xf numFmtId="49" fontId="109" fillId="0" borderId="0" xfId="63" applyNumberFormat="1" applyFont="1" applyAlignment="1">
      <alignment horizontal="center" vertical="center"/>
    </xf>
    <xf numFmtId="0" fontId="113" fillId="0" borderId="63" xfId="63" applyFont="1" applyBorder="1" applyAlignment="1">
      <alignment vertical="center"/>
    </xf>
    <xf numFmtId="0" fontId="113" fillId="0" borderId="38" xfId="63" applyFont="1" applyBorder="1" applyAlignment="1">
      <alignment vertical="center"/>
    </xf>
    <xf numFmtId="0" fontId="113" fillId="0" borderId="39" xfId="63" applyFont="1" applyBorder="1" applyAlignment="1">
      <alignment vertical="center"/>
    </xf>
    <xf numFmtId="0" fontId="113" fillId="0" borderId="55" xfId="63" applyFont="1" applyBorder="1" applyAlignment="1">
      <alignment vertical="center"/>
    </xf>
    <xf numFmtId="0" fontId="115" fillId="0" borderId="1" xfId="63" applyFont="1" applyBorder="1"/>
    <xf numFmtId="0" fontId="113" fillId="0" borderId="1" xfId="63" applyFont="1" applyBorder="1" applyAlignment="1">
      <alignment vertical="center"/>
    </xf>
    <xf numFmtId="0" fontId="113" fillId="0" borderId="57" xfId="63" applyFont="1" applyBorder="1" applyAlignment="1">
      <alignment vertical="center"/>
    </xf>
    <xf numFmtId="0" fontId="115" fillId="0" borderId="0" xfId="63" applyFont="1"/>
    <xf numFmtId="0" fontId="104" fillId="29" borderId="63" xfId="64" applyFont="1" applyFill="1" applyBorder="1" applyAlignment="1">
      <alignment horizontal="center"/>
    </xf>
    <xf numFmtId="0" fontId="104" fillId="29" borderId="38" xfId="64" applyFont="1" applyFill="1" applyBorder="1"/>
    <xf numFmtId="0" fontId="117" fillId="29" borderId="38" xfId="64" applyFont="1" applyFill="1" applyBorder="1"/>
    <xf numFmtId="0" fontId="104" fillId="29" borderId="39" xfId="64" applyFont="1" applyFill="1" applyBorder="1"/>
    <xf numFmtId="0" fontId="117" fillId="0" borderId="0" xfId="64" applyFont="1"/>
    <xf numFmtId="0" fontId="107" fillId="30" borderId="23" xfId="64" applyFont="1" applyFill="1" applyBorder="1" applyAlignment="1">
      <alignment horizontal="center" vertical="center"/>
    </xf>
    <xf numFmtId="0" fontId="107" fillId="30" borderId="24" xfId="64" applyFont="1" applyFill="1" applyBorder="1" applyAlignment="1">
      <alignment horizontal="center" vertical="center"/>
    </xf>
    <xf numFmtId="0" fontId="107" fillId="30" borderId="25" xfId="64" applyFont="1" applyFill="1" applyBorder="1" applyAlignment="1">
      <alignment horizontal="center" vertical="center"/>
    </xf>
    <xf numFmtId="0" fontId="113" fillId="29" borderId="0" xfId="64" applyFont="1" applyFill="1" applyAlignment="1">
      <alignment horizontal="center" vertical="center"/>
    </xf>
    <xf numFmtId="0" fontId="118" fillId="29" borderId="0" xfId="64" applyFont="1" applyFill="1" applyAlignment="1">
      <alignment horizontal="center" vertical="center"/>
    </xf>
    <xf numFmtId="0" fontId="104" fillId="29" borderId="0" xfId="64" applyFont="1" applyFill="1"/>
    <xf numFmtId="0" fontId="119" fillId="29" borderId="0" xfId="64" applyFont="1" applyFill="1"/>
    <xf numFmtId="0" fontId="104" fillId="29" borderId="19" xfId="64" applyFont="1" applyFill="1" applyBorder="1"/>
    <xf numFmtId="0" fontId="117" fillId="0" borderId="13" xfId="64" applyFont="1" applyBorder="1" applyAlignment="1">
      <alignment horizontal="center" vertical="center"/>
    </xf>
    <xf numFmtId="0" fontId="110" fillId="0" borderId="108" xfId="64" applyFont="1" applyBorder="1" applyAlignment="1">
      <alignment horizontal="center" vertical="center"/>
    </xf>
    <xf numFmtId="1" fontId="117" fillId="0" borderId="109" xfId="64" applyNumberFormat="1" applyFont="1" applyBorder="1" applyAlignment="1">
      <alignment horizontal="center" vertical="center"/>
    </xf>
    <xf numFmtId="1" fontId="117" fillId="0" borderId="52" xfId="64" applyNumberFormat="1" applyFont="1" applyBorder="1" applyAlignment="1">
      <alignment horizontal="center" vertical="center"/>
    </xf>
    <xf numFmtId="1" fontId="117" fillId="0" borderId="110" xfId="64" applyNumberFormat="1" applyFont="1" applyBorder="1" applyAlignment="1">
      <alignment horizontal="center" vertical="center"/>
    </xf>
    <xf numFmtId="4" fontId="118" fillId="29" borderId="0" xfId="64" applyNumberFormat="1" applyFont="1" applyFill="1" applyAlignment="1">
      <alignment horizontal="center" vertical="center"/>
    </xf>
    <xf numFmtId="0" fontId="104" fillId="29" borderId="0" xfId="64" applyFont="1" applyFill="1" applyAlignment="1">
      <alignment horizontal="center"/>
    </xf>
    <xf numFmtId="1" fontId="117" fillId="0" borderId="0" xfId="64" applyNumberFormat="1" applyFont="1"/>
    <xf numFmtId="1" fontId="117" fillId="0" borderId="13" xfId="64" applyNumberFormat="1" applyFont="1" applyBorder="1" applyAlignment="1">
      <alignment horizontal="center" vertical="center"/>
    </xf>
    <xf numFmtId="1" fontId="117" fillId="0" borderId="12" xfId="64" applyNumberFormat="1" applyFont="1" applyBorder="1" applyAlignment="1">
      <alignment horizontal="center" vertical="center"/>
    </xf>
    <xf numFmtId="1" fontId="117" fillId="0" borderId="14" xfId="64" applyNumberFormat="1" applyFont="1" applyBorder="1" applyAlignment="1">
      <alignment horizontal="center" vertical="center"/>
    </xf>
    <xf numFmtId="0" fontId="122" fillId="29" borderId="0" xfId="64" applyFont="1" applyFill="1" applyAlignment="1">
      <alignment vertical="center"/>
    </xf>
    <xf numFmtId="0" fontId="117" fillId="29" borderId="0" xfId="64" applyFont="1" applyFill="1"/>
    <xf numFmtId="0" fontId="122" fillId="29" borderId="0" xfId="64" applyFont="1" applyFill="1" applyAlignment="1">
      <alignment vertical="center" wrapText="1"/>
    </xf>
    <xf numFmtId="0" fontId="110" fillId="0" borderId="58" xfId="64" applyFont="1" applyBorder="1" applyAlignment="1">
      <alignment horizontal="center" vertical="center"/>
    </xf>
    <xf numFmtId="0" fontId="121" fillId="0" borderId="49" xfId="54" applyFont="1" applyBorder="1" applyAlignment="1">
      <alignment vertical="center"/>
    </xf>
    <xf numFmtId="0" fontId="121" fillId="0" borderId="48" xfId="54" applyFont="1" applyBorder="1" applyAlignment="1">
      <alignment vertical="center"/>
    </xf>
    <xf numFmtId="0" fontId="110" fillId="0" borderId="145" xfId="64" applyFont="1" applyBorder="1" applyAlignment="1">
      <alignment horizontal="center" vertical="center"/>
    </xf>
    <xf numFmtId="0" fontId="121" fillId="0" borderId="54" xfId="54" applyFont="1" applyBorder="1" applyAlignment="1">
      <alignment vertical="center"/>
    </xf>
    <xf numFmtId="0" fontId="121" fillId="0" borderId="53" xfId="54" applyFont="1" applyBorder="1" applyAlignment="1">
      <alignment vertical="center"/>
    </xf>
    <xf numFmtId="0" fontId="116" fillId="0" borderId="145" xfId="64" applyFont="1" applyBorder="1" applyAlignment="1">
      <alignment horizontal="center" vertical="center"/>
    </xf>
    <xf numFmtId="0" fontId="104" fillId="0" borderId="108" xfId="64" applyFont="1" applyBorder="1"/>
    <xf numFmtId="0" fontId="116" fillId="0" borderId="51" xfId="64" applyFont="1" applyBorder="1" applyAlignment="1">
      <alignment horizontal="center" vertical="center"/>
    </xf>
    <xf numFmtId="0" fontId="120" fillId="0" borderId="145" xfId="64" applyFont="1" applyBorder="1" applyAlignment="1">
      <alignment horizontal="center" vertical="center"/>
    </xf>
    <xf numFmtId="0" fontId="120" fillId="0" borderId="108" xfId="64" applyFont="1" applyBorder="1" applyAlignment="1">
      <alignment horizontal="center" vertical="center"/>
    </xf>
    <xf numFmtId="0" fontId="120" fillId="0" borderId="107" xfId="64" applyFont="1" applyBorder="1" applyAlignment="1">
      <alignment horizontal="center" vertical="center"/>
    </xf>
    <xf numFmtId="0" fontId="120" fillId="0" borderId="53" xfId="64" applyFont="1" applyBorder="1" applyAlignment="1">
      <alignment horizontal="center" vertical="center"/>
    </xf>
    <xf numFmtId="1" fontId="117" fillId="0" borderId="23" xfId="64" applyNumberFormat="1" applyFont="1" applyBorder="1" applyAlignment="1">
      <alignment horizontal="center" vertical="center"/>
    </xf>
    <xf numFmtId="1" fontId="117" fillId="0" borderId="24" xfId="64" applyNumberFormat="1" applyFont="1" applyBorder="1" applyAlignment="1">
      <alignment horizontal="center" vertical="center"/>
    </xf>
    <xf numFmtId="1" fontId="117" fillId="0" borderId="25" xfId="64" applyNumberFormat="1" applyFont="1" applyBorder="1" applyAlignment="1">
      <alignment horizontal="center" vertical="center"/>
    </xf>
    <xf numFmtId="2" fontId="108" fillId="31" borderId="105" xfId="64" applyNumberFormat="1" applyFont="1" applyFill="1" applyBorder="1" applyAlignment="1">
      <alignment horizontal="center" vertical="center"/>
    </xf>
    <xf numFmtId="0" fontId="122" fillId="29" borderId="5" xfId="64" applyFont="1" applyFill="1" applyBorder="1" applyAlignment="1">
      <alignment vertical="center"/>
    </xf>
    <xf numFmtId="0" fontId="104" fillId="29" borderId="0" xfId="64" applyFont="1" applyFill="1" applyAlignment="1">
      <alignment horizontal="center" vertical="center"/>
    </xf>
    <xf numFmtId="0" fontId="117" fillId="29" borderId="0" xfId="64" applyFont="1" applyFill="1" applyAlignment="1">
      <alignment vertical="center"/>
    </xf>
    <xf numFmtId="0" fontId="124" fillId="29" borderId="0" xfId="64" applyFont="1" applyFill="1" applyAlignment="1">
      <alignment horizontal="right" vertical="center"/>
    </xf>
    <xf numFmtId="0" fontId="124" fillId="29" borderId="19" xfId="64" applyFont="1" applyFill="1" applyBorder="1" applyAlignment="1">
      <alignment horizontal="right" vertical="center"/>
    </xf>
    <xf numFmtId="0" fontId="117" fillId="0" borderId="0" xfId="64" applyFont="1" applyAlignment="1">
      <alignment horizontal="center" vertical="center"/>
    </xf>
    <xf numFmtId="1" fontId="108" fillId="0" borderId="24" xfId="64" applyNumberFormat="1" applyFont="1" applyBorder="1" applyAlignment="1">
      <alignment horizontal="center" vertical="center"/>
    </xf>
    <xf numFmtId="0" fontId="122" fillId="29" borderId="55" xfId="64" applyFont="1" applyFill="1" applyBorder="1" applyAlignment="1">
      <alignment vertical="center"/>
    </xf>
    <xf numFmtId="0" fontId="122" fillId="29" borderId="1" xfId="64" applyFont="1" applyFill="1" applyBorder="1" applyAlignment="1">
      <alignment vertical="center"/>
    </xf>
    <xf numFmtId="0" fontId="104" fillId="29" borderId="1" xfId="64" applyFont="1" applyFill="1" applyBorder="1" applyAlignment="1">
      <alignment horizontal="center" vertical="center"/>
    </xf>
    <xf numFmtId="0" fontId="117" fillId="29" borderId="1" xfId="64" applyFont="1" applyFill="1" applyBorder="1" applyAlignment="1">
      <alignment vertical="center"/>
    </xf>
    <xf numFmtId="0" fontId="124" fillId="29" borderId="1" xfId="64" applyFont="1" applyFill="1" applyBorder="1" applyAlignment="1">
      <alignment horizontal="right" vertical="center"/>
    </xf>
    <xf numFmtId="0" fontId="124" fillId="29" borderId="57" xfId="64" applyFont="1" applyFill="1" applyBorder="1" applyAlignment="1">
      <alignment horizontal="right" vertical="center"/>
    </xf>
    <xf numFmtId="0" fontId="104" fillId="0" borderId="0" xfId="64" applyFont="1"/>
    <xf numFmtId="0" fontId="104" fillId="0" borderId="0" xfId="64" applyFont="1" applyAlignment="1">
      <alignment horizontal="center"/>
    </xf>
    <xf numFmtId="0" fontId="116" fillId="0" borderId="89" xfId="64" applyFont="1" applyBorder="1" applyAlignment="1">
      <alignment horizontal="center" vertical="center"/>
    </xf>
    <xf numFmtId="0" fontId="116" fillId="0" borderId="19" xfId="64" applyFont="1" applyBorder="1" applyAlignment="1">
      <alignment horizontal="center" vertical="center"/>
    </xf>
    <xf numFmtId="0" fontId="121" fillId="0" borderId="51" xfId="54" applyFont="1" applyBorder="1" applyAlignment="1">
      <alignment vertical="center"/>
    </xf>
    <xf numFmtId="0" fontId="107" fillId="0" borderId="108" xfId="64" applyFont="1" applyBorder="1" applyAlignment="1">
      <alignment horizontal="center" vertical="center"/>
    </xf>
    <xf numFmtId="2" fontId="117" fillId="0" borderId="109" xfId="64" applyNumberFormat="1" applyFont="1" applyBorder="1" applyAlignment="1">
      <alignment horizontal="center" vertical="center"/>
    </xf>
    <xf numFmtId="2" fontId="117" fillId="0" borderId="52" xfId="64" applyNumberFormat="1" applyFont="1" applyBorder="1" applyAlignment="1">
      <alignment horizontal="center" vertical="center"/>
    </xf>
    <xf numFmtId="2" fontId="117" fillId="0" borderId="110" xfId="64" applyNumberFormat="1" applyFont="1" applyBorder="1" applyAlignment="1">
      <alignment horizontal="center" vertical="center"/>
    </xf>
    <xf numFmtId="0" fontId="155" fillId="0" borderId="49" xfId="65" applyFont="1" applyBorder="1"/>
    <xf numFmtId="2" fontId="117" fillId="0" borderId="12" xfId="64" applyNumberFormat="1" applyFont="1" applyBorder="1" applyAlignment="1">
      <alignment horizontal="center" vertical="center"/>
    </xf>
    <xf numFmtId="2" fontId="117" fillId="0" borderId="13" xfId="64" applyNumberFormat="1" applyFont="1" applyBorder="1" applyAlignment="1">
      <alignment horizontal="center" vertical="center"/>
    </xf>
    <xf numFmtId="2" fontId="117" fillId="0" borderId="14" xfId="64" applyNumberFormat="1" applyFont="1" applyBorder="1" applyAlignment="1">
      <alignment horizontal="center" vertical="center"/>
    </xf>
    <xf numFmtId="0" fontId="155" fillId="0" borderId="42" xfId="65" applyFont="1" applyBorder="1"/>
    <xf numFmtId="2" fontId="117" fillId="32" borderId="13" xfId="64" applyNumberFormat="1" applyFont="1" applyFill="1" applyBorder="1" applyAlignment="1">
      <alignment horizontal="center" vertical="center"/>
    </xf>
    <xf numFmtId="0" fontId="8" fillId="0" borderId="107" xfId="54" applyFont="1" applyBorder="1" applyAlignment="1">
      <alignment vertical="center"/>
    </xf>
    <xf numFmtId="0" fontId="8" fillId="0" borderId="58" xfId="54" applyFont="1" applyBorder="1" applyAlignment="1">
      <alignment vertical="center"/>
    </xf>
    <xf numFmtId="0" fontId="8" fillId="0" borderId="108" xfId="54" applyFont="1" applyBorder="1" applyAlignment="1">
      <alignment vertical="center"/>
    </xf>
    <xf numFmtId="2" fontId="117" fillId="0" borderId="23" xfId="64" applyNumberFormat="1" applyFont="1" applyBorder="1" applyAlignment="1">
      <alignment horizontal="center" vertical="center"/>
    </xf>
    <xf numFmtId="2" fontId="117" fillId="0" borderId="24" xfId="64" applyNumberFormat="1" applyFont="1" applyBorder="1" applyAlignment="1">
      <alignment horizontal="center" vertical="center"/>
    </xf>
    <xf numFmtId="2" fontId="117" fillId="0" borderId="25" xfId="64" applyNumberFormat="1" applyFont="1" applyBorder="1" applyAlignment="1">
      <alignment horizontal="center" vertical="center"/>
    </xf>
    <xf numFmtId="2" fontId="108" fillId="0" borderId="24" xfId="64" applyNumberFormat="1" applyFont="1" applyBorder="1" applyAlignment="1">
      <alignment horizontal="center" vertical="center"/>
    </xf>
    <xf numFmtId="1" fontId="117" fillId="0" borderId="7" xfId="64" applyNumberFormat="1" applyFont="1" applyBorder="1" applyAlignment="1">
      <alignment horizontal="center" vertical="center"/>
    </xf>
    <xf numFmtId="1" fontId="113" fillId="0" borderId="109" xfId="64" applyNumberFormat="1" applyFont="1" applyBorder="1" applyAlignment="1">
      <alignment horizontal="center" vertical="center"/>
    </xf>
    <xf numFmtId="1" fontId="113" fillId="0" borderId="52" xfId="64" applyNumberFormat="1" applyFont="1" applyBorder="1" applyAlignment="1">
      <alignment horizontal="center" vertical="center"/>
    </xf>
    <xf numFmtId="1" fontId="113" fillId="0" borderId="110" xfId="64" applyNumberFormat="1" applyFont="1" applyBorder="1" applyAlignment="1">
      <alignment horizontal="center" vertical="center"/>
    </xf>
    <xf numFmtId="1" fontId="113" fillId="0" borderId="12" xfId="64" applyNumberFormat="1" applyFont="1" applyBorder="1" applyAlignment="1">
      <alignment horizontal="center" vertical="center"/>
    </xf>
    <xf numFmtId="1" fontId="113" fillId="0" borderId="13" xfId="64" applyNumberFormat="1" applyFont="1" applyBorder="1" applyAlignment="1">
      <alignment horizontal="center" vertical="center"/>
    </xf>
    <xf numFmtId="1" fontId="113" fillId="0" borderId="14" xfId="64" applyNumberFormat="1" applyFont="1" applyBorder="1" applyAlignment="1">
      <alignment horizontal="center" vertical="center"/>
    </xf>
    <xf numFmtId="1" fontId="116" fillId="0" borderId="109" xfId="64" applyNumberFormat="1" applyFont="1" applyBorder="1" applyAlignment="1">
      <alignment horizontal="center" vertical="center"/>
    </xf>
    <xf numFmtId="1" fontId="116" fillId="0" borderId="52" xfId="64" applyNumberFormat="1" applyFont="1" applyBorder="1" applyAlignment="1">
      <alignment horizontal="center" vertical="center"/>
    </xf>
    <xf numFmtId="1" fontId="116" fillId="0" borderId="110" xfId="64" applyNumberFormat="1" applyFont="1" applyBorder="1" applyAlignment="1">
      <alignment horizontal="center" vertical="center"/>
    </xf>
    <xf numFmtId="1" fontId="116" fillId="0" borderId="12" xfId="64" applyNumberFormat="1" applyFont="1" applyBorder="1" applyAlignment="1">
      <alignment horizontal="center" vertical="center"/>
    </xf>
    <xf numFmtId="1" fontId="116" fillId="0" borderId="14" xfId="64" applyNumberFormat="1" applyFont="1" applyBorder="1" applyAlignment="1">
      <alignment horizontal="center" vertical="center"/>
    </xf>
    <xf numFmtId="1" fontId="116" fillId="0" borderId="24" xfId="53" applyNumberFormat="1" applyFont="1" applyBorder="1" applyAlignment="1">
      <alignment horizontal="center" vertical="center"/>
    </xf>
    <xf numFmtId="1" fontId="110" fillId="31" borderId="105" xfId="53" applyNumberFormat="1" applyFont="1" applyFill="1" applyBorder="1" applyAlignment="1">
      <alignment horizontal="center" vertical="center"/>
    </xf>
    <xf numFmtId="1" fontId="110" fillId="0" borderId="24" xfId="53" applyNumberFormat="1" applyFont="1" applyBorder="1" applyAlignment="1">
      <alignment horizontal="center" vertical="center"/>
    </xf>
    <xf numFmtId="1" fontId="154" fillId="0" borderId="105" xfId="51" applyNumberFormat="1" applyFont="1" applyBorder="1"/>
    <xf numFmtId="1" fontId="116" fillId="0" borderId="105" xfId="53" applyNumberFormat="1" applyFont="1" applyBorder="1" applyAlignment="1">
      <alignment horizontal="center" vertical="center"/>
    </xf>
    <xf numFmtId="1" fontId="154" fillId="0" borderId="13" xfId="51" applyNumberFormat="1" applyFont="1" applyBorder="1" applyAlignment="1">
      <alignment horizontal="center"/>
    </xf>
    <xf numFmtId="1" fontId="154" fillId="0" borderId="105" xfId="51" applyNumberFormat="1" applyFont="1" applyBorder="1" applyAlignment="1">
      <alignment horizontal="center"/>
    </xf>
    <xf numFmtId="1" fontId="110" fillId="0" borderId="13" xfId="53" applyNumberFormat="1" applyFont="1" applyBorder="1" applyAlignment="1">
      <alignment horizontal="center" vertical="center"/>
    </xf>
    <xf numFmtId="0" fontId="100" fillId="0" borderId="42" xfId="51" applyFont="1" applyBorder="1" applyAlignment="1">
      <alignment horizontal="center"/>
    </xf>
    <xf numFmtId="0" fontId="7" fillId="0" borderId="146" xfId="51" applyBorder="1"/>
    <xf numFmtId="0" fontId="7" fillId="0" borderId="71" xfId="51" applyBorder="1"/>
    <xf numFmtId="2" fontId="1" fillId="0" borderId="80" xfId="51" applyNumberFormat="1" applyFont="1" applyBorder="1"/>
    <xf numFmtId="0" fontId="116" fillId="0" borderId="26" xfId="52" applyFont="1" applyBorder="1" applyAlignment="1">
      <alignment horizontal="center" vertical="center"/>
    </xf>
    <xf numFmtId="0" fontId="116" fillId="0" borderId="65" xfId="52" applyFont="1" applyBorder="1" applyAlignment="1">
      <alignment horizontal="center" vertical="center"/>
    </xf>
    <xf numFmtId="0" fontId="116" fillId="0" borderId="125" xfId="52" applyFont="1" applyBorder="1" applyAlignment="1">
      <alignment horizontal="center" vertical="center"/>
    </xf>
    <xf numFmtId="9" fontId="117" fillId="0" borderId="38" xfId="59" applyFont="1" applyBorder="1" applyAlignment="1">
      <alignment horizontal="center"/>
    </xf>
    <xf numFmtId="0" fontId="116" fillId="0" borderId="5" xfId="52" applyFont="1" applyBorder="1" applyAlignment="1">
      <alignment horizontal="center" vertical="center"/>
    </xf>
    <xf numFmtId="0" fontId="116" fillId="0" borderId="0" xfId="52" applyFont="1" applyAlignment="1">
      <alignment horizontal="center" vertical="center"/>
    </xf>
    <xf numFmtId="0" fontId="116" fillId="0" borderId="19" xfId="52" applyFont="1" applyBorder="1" applyAlignment="1">
      <alignment horizontal="center" vertical="center"/>
    </xf>
    <xf numFmtId="0" fontId="116" fillId="0" borderId="64" xfId="52" applyFont="1" applyBorder="1" applyAlignment="1">
      <alignment horizontal="center" vertical="center"/>
    </xf>
    <xf numFmtId="0" fontId="142" fillId="0" borderId="63" xfId="52" applyFont="1" applyBorder="1" applyAlignment="1">
      <alignment horizontal="center" vertical="center"/>
    </xf>
    <xf numFmtId="0" fontId="142" fillId="0" borderId="39" xfId="52" applyFont="1" applyBorder="1" applyAlignment="1">
      <alignment horizontal="center" vertical="center"/>
    </xf>
    <xf numFmtId="0" fontId="142" fillId="0" borderId="5" xfId="52" applyFont="1" applyBorder="1" applyAlignment="1">
      <alignment horizontal="center" vertical="center"/>
    </xf>
    <xf numFmtId="0" fontId="142" fillId="0" borderId="19" xfId="52" applyFont="1" applyBorder="1" applyAlignment="1">
      <alignment horizontal="center" vertical="center"/>
    </xf>
    <xf numFmtId="0" fontId="142" fillId="0" borderId="55" xfId="52" applyFont="1" applyBorder="1" applyAlignment="1">
      <alignment horizontal="center" vertical="center"/>
    </xf>
    <xf numFmtId="0" fontId="142" fillId="0" borderId="57" xfId="52" applyFont="1" applyBorder="1" applyAlignment="1">
      <alignment horizontal="center" vertical="center"/>
    </xf>
    <xf numFmtId="1" fontId="142" fillId="0" borderId="5" xfId="58" applyNumberFormat="1" applyFont="1" applyBorder="1" applyAlignment="1">
      <alignment horizontal="center" vertical="center"/>
    </xf>
    <xf numFmtId="1" fontId="142" fillId="0" borderId="0" xfId="58" applyNumberFormat="1" applyFont="1" applyAlignment="1">
      <alignment horizontal="center" vertical="center"/>
    </xf>
    <xf numFmtId="1" fontId="142" fillId="0" borderId="19" xfId="58" applyNumberFormat="1" applyFont="1" applyBorder="1" applyAlignment="1">
      <alignment horizontal="center" vertical="center"/>
    </xf>
    <xf numFmtId="0" fontId="124" fillId="33" borderId="26" xfId="52" applyFont="1" applyFill="1" applyBorder="1" applyAlignment="1">
      <alignment horizontal="center" vertical="center" wrapText="1"/>
    </xf>
    <xf numFmtId="0" fontId="124" fillId="33" borderId="64" xfId="52" applyFont="1" applyFill="1" applyBorder="1" applyAlignment="1">
      <alignment horizontal="center" vertical="center" wrapText="1"/>
    </xf>
    <xf numFmtId="0" fontId="124" fillId="33" borderId="65" xfId="52" applyFont="1" applyFill="1" applyBorder="1" applyAlignment="1">
      <alignment horizontal="center" vertical="center" wrapText="1"/>
    </xf>
    <xf numFmtId="0" fontId="124" fillId="33" borderId="65" xfId="57" applyFont="1" applyFill="1" applyBorder="1" applyAlignment="1">
      <alignment vertical="center"/>
    </xf>
    <xf numFmtId="0" fontId="117" fillId="33" borderId="26" xfId="52" applyFont="1" applyFill="1" applyBorder="1" applyAlignment="1">
      <alignment horizontal="center" vertical="center" wrapText="1"/>
    </xf>
    <xf numFmtId="0" fontId="117" fillId="33" borderId="64" xfId="52" applyFont="1" applyFill="1" applyBorder="1" applyAlignment="1">
      <alignment horizontal="center" vertical="center"/>
    </xf>
    <xf numFmtId="0" fontId="117" fillId="33" borderId="65" xfId="52" applyFont="1" applyFill="1" applyBorder="1" applyAlignment="1">
      <alignment horizontal="center" vertical="center"/>
    </xf>
    <xf numFmtId="0" fontId="124" fillId="33" borderId="64" xfId="57" applyFont="1" applyFill="1" applyBorder="1" applyAlignment="1">
      <alignment vertical="center"/>
    </xf>
    <xf numFmtId="0" fontId="124" fillId="33" borderId="26" xfId="52" applyFont="1" applyFill="1" applyBorder="1" applyAlignment="1">
      <alignment horizontal="center" vertical="center"/>
    </xf>
    <xf numFmtId="0" fontId="127" fillId="0" borderId="116" xfId="52" applyFont="1" applyBorder="1" applyAlignment="1">
      <alignment horizontal="left" vertical="center"/>
    </xf>
    <xf numFmtId="0" fontId="127" fillId="0" borderId="117" xfId="52" applyFont="1" applyBorder="1" applyAlignment="1">
      <alignment horizontal="left" vertical="center"/>
    </xf>
    <xf numFmtId="0" fontId="108" fillId="0" borderId="118" xfId="52" applyFont="1" applyBorder="1" applyAlignment="1">
      <alignment horizontal="right" vertical="center"/>
    </xf>
    <xf numFmtId="0" fontId="108" fillId="0" borderId="116" xfId="52" applyFont="1" applyBorder="1" applyAlignment="1">
      <alignment horizontal="right" vertical="center"/>
    </xf>
    <xf numFmtId="0" fontId="127" fillId="0" borderId="119" xfId="52" applyFont="1" applyBorder="1" applyAlignment="1">
      <alignment horizontal="left" vertical="center"/>
    </xf>
    <xf numFmtId="0" fontId="114" fillId="0" borderId="118" xfId="52" applyFont="1" applyBorder="1" applyAlignment="1">
      <alignment horizontal="center" vertical="center"/>
    </xf>
    <xf numFmtId="0" fontId="114" fillId="0" borderId="116" xfId="52" applyFont="1" applyBorder="1" applyAlignment="1">
      <alignment horizontal="center" vertical="center"/>
    </xf>
    <xf numFmtId="0" fontId="114" fillId="0" borderId="117" xfId="52" applyFont="1" applyBorder="1" applyAlignment="1">
      <alignment horizontal="center" vertical="center"/>
    </xf>
    <xf numFmtId="0" fontId="124" fillId="27" borderId="121" xfId="52" applyFont="1" applyFill="1" applyBorder="1" applyAlignment="1">
      <alignment horizontal="center" vertical="center" wrapText="1"/>
    </xf>
    <xf numFmtId="0" fontId="124" fillId="27" borderId="122" xfId="52" applyFont="1" applyFill="1" applyBorder="1" applyAlignment="1">
      <alignment horizontal="center" vertical="center" wrapText="1"/>
    </xf>
    <xf numFmtId="0" fontId="124" fillId="27" borderId="123" xfId="52" applyFont="1" applyFill="1" applyBorder="1" applyAlignment="1">
      <alignment horizontal="center" vertical="center" wrapText="1"/>
    </xf>
    <xf numFmtId="0" fontId="110" fillId="0" borderId="91" xfId="52" applyFont="1" applyBorder="1" applyAlignment="1">
      <alignment horizontal="center" vertical="center"/>
    </xf>
    <xf numFmtId="0" fontId="110" fillId="0" borderId="93" xfId="52" applyFont="1" applyBorder="1" applyAlignment="1">
      <alignment horizontal="center" vertical="center"/>
    </xf>
    <xf numFmtId="0" fontId="128" fillId="27" borderId="107" xfId="52" applyFont="1" applyFill="1" applyBorder="1" applyAlignment="1">
      <alignment horizontal="center" vertical="center"/>
    </xf>
    <xf numFmtId="0" fontId="128" fillId="27" borderId="58" xfId="52" applyFont="1" applyFill="1" applyBorder="1" applyAlignment="1">
      <alignment horizontal="center" vertical="center"/>
    </xf>
    <xf numFmtId="0" fontId="128" fillId="27" borderId="48" xfId="52" applyFont="1" applyFill="1" applyBorder="1" applyAlignment="1">
      <alignment horizontal="center" vertical="center"/>
    </xf>
    <xf numFmtId="0" fontId="116" fillId="0" borderId="49" xfId="52" applyFont="1" applyBorder="1" applyAlignment="1">
      <alignment horizontal="center" vertical="center"/>
    </xf>
    <xf numFmtId="0" fontId="116" fillId="0" borderId="58" xfId="52" applyFont="1" applyBorder="1" applyAlignment="1">
      <alignment horizontal="center" vertical="center"/>
    </xf>
    <xf numFmtId="0" fontId="116" fillId="0" borderId="48" xfId="52" applyFont="1" applyBorder="1" applyAlignment="1">
      <alignment horizontal="center" vertical="center"/>
    </xf>
    <xf numFmtId="49" fontId="114" fillId="0" borderId="115" xfId="52" applyNumberFormat="1" applyFont="1" applyBorder="1" applyAlignment="1">
      <alignment horizontal="center" vertical="center"/>
    </xf>
    <xf numFmtId="49" fontId="114" fillId="0" borderId="116" xfId="52" applyNumberFormat="1" applyFont="1" applyBorder="1" applyAlignment="1">
      <alignment horizontal="center" vertical="center"/>
    </xf>
    <xf numFmtId="49" fontId="114" fillId="0" borderId="117" xfId="52" applyNumberFormat="1" applyFont="1" applyBorder="1" applyAlignment="1">
      <alignment horizontal="center" vertical="center"/>
    </xf>
    <xf numFmtId="0" fontId="108" fillId="0" borderId="118" xfId="52" applyFont="1" applyBorder="1" applyAlignment="1">
      <alignment horizontal="center" vertical="center"/>
    </xf>
    <xf numFmtId="0" fontId="108" fillId="0" borderId="116" xfId="52" applyFont="1" applyBorder="1" applyAlignment="1">
      <alignment horizontal="center" vertical="center"/>
    </xf>
    <xf numFmtId="0" fontId="108" fillId="0" borderId="117" xfId="52" applyFont="1" applyBorder="1" applyAlignment="1">
      <alignment horizontal="center" vertical="center"/>
    </xf>
    <xf numFmtId="0" fontId="110" fillId="0" borderId="94" xfId="52" applyFont="1" applyBorder="1" applyAlignment="1">
      <alignment horizontal="center" vertical="center"/>
    </xf>
    <xf numFmtId="0" fontId="107" fillId="27" borderId="95" xfId="52" applyFont="1" applyFill="1" applyBorder="1" applyAlignment="1">
      <alignment horizontal="center" vertical="center"/>
    </xf>
    <xf numFmtId="0" fontId="107" fillId="27" borderId="96" xfId="52" applyFont="1" applyFill="1" applyBorder="1" applyAlignment="1">
      <alignment horizontal="center" vertical="center"/>
    </xf>
    <xf numFmtId="0" fontId="107" fillId="27" borderId="97" xfId="52" applyFont="1" applyFill="1" applyBorder="1" applyAlignment="1">
      <alignment horizontal="center" vertical="center"/>
    </xf>
    <xf numFmtId="0" fontId="107" fillId="27" borderId="98" xfId="52" applyFont="1" applyFill="1" applyBorder="1" applyAlignment="1">
      <alignment horizontal="center" vertical="center"/>
    </xf>
    <xf numFmtId="0" fontId="107" fillId="27" borderId="99" xfId="52" applyFont="1" applyFill="1" applyBorder="1" applyAlignment="1">
      <alignment horizontal="center" vertical="center"/>
    </xf>
    <xf numFmtId="0" fontId="125" fillId="0" borderId="86" xfId="52" applyFont="1" applyBorder="1" applyAlignment="1">
      <alignment horizontal="center" vertical="center"/>
    </xf>
    <xf numFmtId="0" fontId="125" fillId="0" borderId="38" xfId="52" applyFont="1" applyBorder="1" applyAlignment="1">
      <alignment horizontal="center" vertical="center"/>
    </xf>
    <xf numFmtId="0" fontId="125" fillId="0" borderId="42" xfId="52" applyFont="1" applyBorder="1" applyAlignment="1">
      <alignment horizontal="center" vertical="center"/>
    </xf>
    <xf numFmtId="0" fontId="125" fillId="0" borderId="0" xfId="52" applyFont="1" applyAlignment="1">
      <alignment horizontal="center" vertical="center"/>
    </xf>
    <xf numFmtId="0" fontId="125" fillId="0" borderId="90" xfId="52" applyFont="1" applyBorder="1" applyAlignment="1">
      <alignment horizontal="center" vertical="center"/>
    </xf>
    <xf numFmtId="0" fontId="125" fillId="0" borderId="1" xfId="52" applyFont="1" applyBorder="1" applyAlignment="1">
      <alignment horizontal="center" vertical="center"/>
    </xf>
    <xf numFmtId="0" fontId="107" fillId="0" borderId="87" xfId="52" applyFont="1" applyBorder="1" applyAlignment="1">
      <alignment horizontal="center" vertical="center"/>
    </xf>
    <xf numFmtId="0" fontId="107" fillId="0" borderId="61" xfId="52" applyFont="1" applyBorder="1" applyAlignment="1">
      <alignment horizontal="center" vertical="center"/>
    </xf>
    <xf numFmtId="0" fontId="107" fillId="0" borderId="88" xfId="52" applyFont="1" applyBorder="1" applyAlignment="1">
      <alignment horizontal="center" vertical="center"/>
    </xf>
    <xf numFmtId="0" fontId="107" fillId="0" borderId="66" xfId="52" applyFont="1" applyBorder="1" applyAlignment="1">
      <alignment horizontal="center" vertical="center"/>
    </xf>
    <xf numFmtId="0" fontId="109" fillId="0" borderId="49" xfId="52" applyFont="1" applyBorder="1" applyAlignment="1">
      <alignment horizontal="center" vertical="center"/>
    </xf>
    <xf numFmtId="0" fontId="109" fillId="0" borderId="58" xfId="52" applyFont="1" applyBorder="1" applyAlignment="1">
      <alignment horizontal="center" vertical="center"/>
    </xf>
    <xf numFmtId="0" fontId="109" fillId="0" borderId="48" xfId="52" applyFont="1" applyBorder="1" applyAlignment="1">
      <alignment horizontal="center" vertical="center"/>
    </xf>
    <xf numFmtId="0" fontId="109" fillId="0" borderId="91" xfId="52" applyFont="1" applyBorder="1" applyAlignment="1">
      <alignment horizontal="center" vertical="center"/>
    </xf>
    <xf numFmtId="0" fontId="109" fillId="0" borderId="92" xfId="52" applyFont="1" applyBorder="1" applyAlignment="1">
      <alignment horizontal="center" vertical="center"/>
    </xf>
    <xf numFmtId="0" fontId="109" fillId="0" borderId="93" xfId="52" applyFont="1" applyBorder="1" applyAlignment="1">
      <alignment horizontal="center" vertical="center"/>
    </xf>
    <xf numFmtId="0" fontId="109" fillId="0" borderId="44" xfId="52" applyFont="1" applyBorder="1" applyAlignment="1">
      <alignment horizontal="center" vertical="center"/>
    </xf>
    <xf numFmtId="0" fontId="109" fillId="0" borderId="54" xfId="52" applyFont="1" applyBorder="1" applyAlignment="1">
      <alignment horizontal="center" vertical="center"/>
    </xf>
    <xf numFmtId="0" fontId="109" fillId="0" borderId="42" xfId="52" applyFont="1" applyBorder="1" applyAlignment="1">
      <alignment horizontal="center" vertical="center"/>
    </xf>
    <xf numFmtId="0" fontId="109" fillId="0" borderId="0" xfId="52" applyFont="1" applyAlignment="1">
      <alignment horizontal="center" vertical="center"/>
    </xf>
    <xf numFmtId="0" fontId="109" fillId="0" borderId="90" xfId="52" applyFont="1" applyBorder="1" applyAlignment="1">
      <alignment horizontal="center" vertical="center"/>
    </xf>
    <xf numFmtId="0" fontId="109" fillId="0" borderId="1" xfId="52" applyFont="1" applyBorder="1" applyAlignment="1">
      <alignment horizontal="center" vertical="center"/>
    </xf>
    <xf numFmtId="14" fontId="108" fillId="0" borderId="44" xfId="52" quotePrefix="1" applyNumberFormat="1" applyFont="1" applyBorder="1" applyAlignment="1">
      <alignment horizontal="center" vertical="center"/>
    </xf>
    <xf numFmtId="14" fontId="108" fillId="0" borderId="45" xfId="52" quotePrefix="1" applyNumberFormat="1" applyFont="1" applyBorder="1" applyAlignment="1">
      <alignment horizontal="center" vertical="center"/>
    </xf>
    <xf numFmtId="14" fontId="108" fillId="0" borderId="42" xfId="52" quotePrefix="1" applyNumberFormat="1" applyFont="1" applyBorder="1" applyAlignment="1">
      <alignment horizontal="center" vertical="center"/>
    </xf>
    <xf numFmtId="14" fontId="108" fillId="0" borderId="43" xfId="52" quotePrefix="1" applyNumberFormat="1" applyFont="1" applyBorder="1" applyAlignment="1">
      <alignment horizontal="center" vertical="center"/>
    </xf>
    <xf numFmtId="14" fontId="108" fillId="0" borderId="90" xfId="52" quotePrefix="1" applyNumberFormat="1" applyFont="1" applyBorder="1" applyAlignment="1">
      <alignment horizontal="center" vertical="center"/>
    </xf>
    <xf numFmtId="14" fontId="108" fillId="0" borderId="56" xfId="52" quotePrefix="1" applyNumberFormat="1" applyFont="1" applyBorder="1" applyAlignment="1">
      <alignment horizontal="center" vertical="center"/>
    </xf>
    <xf numFmtId="49" fontId="109" fillId="0" borderId="0" xfId="52" applyNumberFormat="1" applyFont="1" applyAlignment="1">
      <alignment horizontal="center" vertical="center"/>
    </xf>
    <xf numFmtId="49" fontId="109" fillId="0" borderId="43" xfId="52" applyNumberFormat="1" applyFont="1" applyBorder="1" applyAlignment="1">
      <alignment horizontal="center" vertical="center"/>
    </xf>
    <xf numFmtId="49" fontId="109" fillId="0" borderId="1" xfId="52" applyNumberFormat="1" applyFont="1" applyBorder="1" applyAlignment="1">
      <alignment horizontal="center" vertical="center"/>
    </xf>
    <xf numFmtId="49" fontId="109" fillId="0" borderId="56" xfId="52" applyNumberFormat="1" applyFont="1" applyBorder="1" applyAlignment="1">
      <alignment horizontal="center" vertical="center"/>
    </xf>
    <xf numFmtId="0" fontId="104" fillId="0" borderId="112" xfId="52" applyFont="1" applyBorder="1" applyAlignment="1">
      <alignment horizontal="center"/>
    </xf>
    <xf numFmtId="0" fontId="104" fillId="0" borderId="113" xfId="52" applyFont="1" applyBorder="1" applyAlignment="1">
      <alignment horizontal="center"/>
    </xf>
    <xf numFmtId="0" fontId="104" fillId="0" borderId="47" xfId="52" applyFont="1" applyBorder="1" applyAlignment="1">
      <alignment horizontal="center"/>
    </xf>
    <xf numFmtId="0" fontId="104" fillId="0" borderId="114" xfId="52" applyFont="1" applyBorder="1" applyAlignment="1">
      <alignment horizontal="center"/>
    </xf>
    <xf numFmtId="0" fontId="111" fillId="0" borderId="44" xfId="52" applyFont="1" applyBorder="1" applyAlignment="1">
      <alignment horizontal="center" vertical="center"/>
    </xf>
    <xf numFmtId="0" fontId="111" fillId="0" borderId="89" xfId="52" applyFont="1" applyBorder="1" applyAlignment="1">
      <alignment horizontal="center" vertical="center"/>
    </xf>
    <xf numFmtId="0" fontId="111" fillId="0" borderId="40" xfId="52" applyFont="1" applyBorder="1" applyAlignment="1">
      <alignment horizontal="center" vertical="center"/>
    </xf>
    <xf numFmtId="0" fontId="111" fillId="0" borderId="51" xfId="52" applyFont="1" applyBorder="1" applyAlignment="1">
      <alignment horizontal="center" vertical="center"/>
    </xf>
    <xf numFmtId="0" fontId="106" fillId="0" borderId="87" xfId="52" applyFont="1" applyBorder="1" applyAlignment="1">
      <alignment horizontal="center" vertical="center"/>
    </xf>
    <xf numFmtId="0" fontId="106" fillId="0" borderId="61" xfId="52" applyFont="1" applyBorder="1" applyAlignment="1">
      <alignment horizontal="center" vertical="center"/>
    </xf>
    <xf numFmtId="0" fontId="106" fillId="0" borderId="88" xfId="52" applyFont="1" applyBorder="1" applyAlignment="1">
      <alignment horizontal="center" vertical="center"/>
    </xf>
    <xf numFmtId="0" fontId="107" fillId="0" borderId="87" xfId="52" applyFont="1" applyBorder="1" applyAlignment="1">
      <alignment horizontal="center" vertical="center" wrapText="1"/>
    </xf>
    <xf numFmtId="0" fontId="107" fillId="0" borderId="88" xfId="52" applyFont="1" applyBorder="1" applyAlignment="1">
      <alignment horizontal="center" vertical="center" wrapText="1"/>
    </xf>
    <xf numFmtId="0" fontId="21" fillId="0" borderId="26" xfId="1" applyFont="1" applyBorder="1" applyAlignment="1">
      <alignment horizontal="center"/>
    </xf>
    <xf numFmtId="0" fontId="21" fillId="0" borderId="27" xfId="1" applyFont="1" applyBorder="1" applyAlignment="1">
      <alignment horizontal="center"/>
    </xf>
    <xf numFmtId="0" fontId="41" fillId="0" borderId="50" xfId="1" applyFont="1" applyBorder="1" applyAlignment="1">
      <alignment horizontal="left" vertical="center"/>
    </xf>
    <xf numFmtId="0" fontId="40" fillId="0" borderId="50" xfId="1" applyFont="1" applyBorder="1" applyAlignment="1">
      <alignment horizontal="left"/>
    </xf>
    <xf numFmtId="0" fontId="65" fillId="0" borderId="0" xfId="46" applyFont="1" applyAlignment="1">
      <alignment horizontal="center" vertical="center"/>
    </xf>
    <xf numFmtId="165" fontId="67" fillId="0" borderId="0" xfId="46" applyNumberFormat="1" applyFont="1" applyAlignment="1">
      <alignment horizontal="center" vertical="center"/>
    </xf>
    <xf numFmtId="0" fontId="93" fillId="0" borderId="13" xfId="49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2" fillId="0" borderId="44" xfId="0" applyFont="1" applyBorder="1" applyAlignment="1">
      <alignment horizontal="center" vertical="center" wrapText="1"/>
    </xf>
    <xf numFmtId="0" fontId="92" fillId="0" borderId="54" xfId="0" applyFont="1" applyBorder="1" applyAlignment="1">
      <alignment horizontal="center" vertical="center" wrapText="1"/>
    </xf>
    <xf numFmtId="0" fontId="92" fillId="0" borderId="45" xfId="0" applyFont="1" applyBorder="1" applyAlignment="1">
      <alignment horizontal="center" vertical="center" wrapText="1"/>
    </xf>
    <xf numFmtId="0" fontId="92" fillId="0" borderId="40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4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1" xfId="0" applyBorder="1" applyAlignment="1">
      <alignment horizontal="center"/>
    </xf>
    <xf numFmtId="0" fontId="94" fillId="0" borderId="54" xfId="46" applyFont="1" applyBorder="1" applyAlignment="1">
      <alignment horizontal="center" vertical="center"/>
    </xf>
    <xf numFmtId="0" fontId="103" fillId="0" borderId="49" xfId="0" applyFont="1" applyBorder="1" applyAlignment="1">
      <alignment horizontal="center"/>
    </xf>
    <xf numFmtId="0" fontId="103" fillId="0" borderId="58" xfId="0" applyFont="1" applyBorder="1" applyAlignment="1">
      <alignment horizontal="center"/>
    </xf>
    <xf numFmtId="0" fontId="103" fillId="0" borderId="48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8" xfId="0" applyBorder="1" applyAlignment="1">
      <alignment horizontal="center"/>
    </xf>
    <xf numFmtId="0" fontId="89" fillId="0" borderId="13" xfId="50" applyFont="1" applyBorder="1" applyAlignment="1">
      <alignment horizontal="center" vertical="center"/>
    </xf>
    <xf numFmtId="0" fontId="89" fillId="0" borderId="52" xfId="50" applyFont="1" applyBorder="1" applyAlignment="1">
      <alignment horizontal="center" vertical="center" wrapText="1"/>
    </xf>
    <xf numFmtId="0" fontId="89" fillId="0" borderId="59" xfId="50" applyFont="1" applyBorder="1" applyAlignment="1">
      <alignment horizontal="center" vertical="center" wrapText="1"/>
    </xf>
    <xf numFmtId="0" fontId="89" fillId="0" borderId="44" xfId="49" applyFont="1" applyBorder="1" applyAlignment="1">
      <alignment horizontal="center" vertical="center" wrapText="1"/>
    </xf>
    <xf numFmtId="0" fontId="89" fillId="0" borderId="40" xfId="49" applyFont="1" applyBorder="1" applyAlignment="1">
      <alignment horizontal="center" vertical="center" wrapText="1"/>
    </xf>
    <xf numFmtId="0" fontId="88" fillId="0" borderId="49" xfId="49" applyFont="1" applyBorder="1" applyAlignment="1">
      <alignment horizontal="center" vertical="center"/>
    </xf>
    <xf numFmtId="0" fontId="88" fillId="0" borderId="48" xfId="49" applyFont="1" applyBorder="1" applyAlignment="1">
      <alignment horizontal="center" vertical="center"/>
    </xf>
    <xf numFmtId="0" fontId="88" fillId="0" borderId="49" xfId="50" applyFont="1" applyBorder="1" applyAlignment="1">
      <alignment horizontal="center" vertical="center"/>
    </xf>
    <xf numFmtId="0" fontId="88" fillId="0" borderId="48" xfId="50" applyFont="1" applyBorder="1" applyAlignment="1">
      <alignment horizontal="center" vertical="center"/>
    </xf>
    <xf numFmtId="0" fontId="90" fillId="0" borderId="44" xfId="0" applyFont="1" applyBorder="1" applyAlignment="1">
      <alignment horizontal="center" vertical="center"/>
    </xf>
    <xf numFmtId="0" fontId="90" fillId="0" borderId="54" xfId="0" applyFont="1" applyBorder="1" applyAlignment="1">
      <alignment horizontal="center" vertical="center"/>
    </xf>
    <xf numFmtId="0" fontId="90" fillId="0" borderId="45" xfId="0" applyFont="1" applyBorder="1" applyAlignment="1">
      <alignment horizontal="center" vertical="center"/>
    </xf>
    <xf numFmtId="0" fontId="91" fillId="0" borderId="40" xfId="0" applyFont="1" applyBorder="1" applyAlignment="1">
      <alignment horizontal="center"/>
    </xf>
    <xf numFmtId="0" fontId="91" fillId="0" borderId="50" xfId="0" applyFont="1" applyBorder="1" applyAlignment="1">
      <alignment horizontal="center"/>
    </xf>
    <xf numFmtId="165" fontId="95" fillId="0" borderId="50" xfId="46" applyNumberFormat="1" applyFont="1" applyBorder="1" applyAlignment="1">
      <alignment horizontal="center" vertical="center"/>
    </xf>
    <xf numFmtId="0" fontId="74" fillId="0" borderId="13" xfId="49" applyFont="1" applyBorder="1" applyAlignment="1">
      <alignment horizontal="center" vertical="center"/>
    </xf>
    <xf numFmtId="0" fontId="89" fillId="0" borderId="58" xfId="49" applyFont="1" applyBorder="1" applyAlignment="1">
      <alignment horizontal="center" vertical="center"/>
    </xf>
    <xf numFmtId="0" fontId="89" fillId="0" borderId="48" xfId="49" applyFont="1" applyBorder="1" applyAlignment="1">
      <alignment horizontal="center" vertical="center"/>
    </xf>
    <xf numFmtId="167" fontId="108" fillId="0" borderId="103" xfId="53" applyNumberFormat="1" applyFont="1" applyBorder="1" applyAlignment="1">
      <alignment horizontal="center" vertical="center"/>
    </xf>
    <xf numFmtId="167" fontId="108" fillId="0" borderId="102" xfId="53" applyNumberFormat="1" applyFont="1" applyBorder="1" applyAlignment="1">
      <alignment horizontal="center" vertical="center"/>
    </xf>
    <xf numFmtId="167" fontId="108" fillId="0" borderId="101" xfId="53" applyNumberFormat="1" applyFont="1" applyBorder="1" applyAlignment="1">
      <alignment horizontal="center" vertical="center"/>
    </xf>
    <xf numFmtId="0" fontId="107" fillId="25" borderId="104" xfId="53" applyFont="1" applyFill="1" applyBorder="1" applyAlignment="1">
      <alignment horizontal="center" vertical="center"/>
    </xf>
    <xf numFmtId="0" fontId="107" fillId="25" borderId="87" xfId="53" applyFont="1" applyFill="1" applyBorder="1" applyAlignment="1">
      <alignment horizontal="center" vertical="center"/>
    </xf>
    <xf numFmtId="0" fontId="107" fillId="25" borderId="23" xfId="53" applyFont="1" applyFill="1" applyBorder="1" applyAlignment="1">
      <alignment horizontal="center" vertical="center"/>
    </xf>
    <xf numFmtId="0" fontId="107" fillId="25" borderId="91" xfId="53" applyFont="1" applyFill="1" applyBorder="1" applyAlignment="1">
      <alignment horizontal="center" vertical="center"/>
    </xf>
    <xf numFmtId="0" fontId="107" fillId="25" borderId="105" xfId="53" applyFont="1" applyFill="1" applyBorder="1" applyAlignment="1">
      <alignment horizontal="center" vertical="center"/>
    </xf>
    <xf numFmtId="0" fontId="107" fillId="25" borderId="24" xfId="53" applyFont="1" applyFill="1" applyBorder="1" applyAlignment="1">
      <alignment horizontal="center" vertical="center"/>
    </xf>
    <xf numFmtId="0" fontId="107" fillId="28" borderId="104" xfId="53" applyFont="1" applyFill="1" applyBorder="1" applyAlignment="1">
      <alignment horizontal="center" vertical="center"/>
    </xf>
    <xf numFmtId="0" fontId="107" fillId="28" borderId="105" xfId="53" applyFont="1" applyFill="1" applyBorder="1" applyAlignment="1">
      <alignment horizontal="center" vertical="center"/>
    </xf>
    <xf numFmtId="0" fontId="107" fillId="28" borderId="106" xfId="53" applyFont="1" applyFill="1" applyBorder="1" applyAlignment="1">
      <alignment horizontal="center" vertical="center"/>
    </xf>
    <xf numFmtId="49" fontId="114" fillId="0" borderId="103" xfId="52" applyNumberFormat="1" applyFont="1" applyBorder="1" applyAlignment="1">
      <alignment horizontal="center" vertical="center"/>
    </xf>
    <xf numFmtId="49" fontId="114" fillId="0" borderId="101" xfId="52" applyNumberFormat="1" applyFont="1" applyBorder="1" applyAlignment="1">
      <alignment horizontal="center" vertical="center"/>
    </xf>
    <xf numFmtId="49" fontId="114" fillId="0" borderId="102" xfId="52" applyNumberFormat="1" applyFont="1" applyBorder="1" applyAlignment="1">
      <alignment horizontal="center" vertical="center"/>
    </xf>
    <xf numFmtId="0" fontId="123" fillId="31" borderId="104" xfId="53" applyFont="1" applyFill="1" applyBorder="1" applyAlignment="1">
      <alignment horizontal="center" vertical="center"/>
    </xf>
    <xf numFmtId="0" fontId="123" fillId="31" borderId="105" xfId="53" applyFont="1" applyFill="1" applyBorder="1" applyAlignment="1">
      <alignment horizontal="center" vertical="center"/>
    </xf>
    <xf numFmtId="0" fontId="123" fillId="31" borderId="106" xfId="53" applyFont="1" applyFill="1" applyBorder="1" applyAlignment="1">
      <alignment horizontal="center" vertical="center"/>
    </xf>
    <xf numFmtId="0" fontId="123" fillId="31" borderId="23" xfId="53" applyFont="1" applyFill="1" applyBorder="1" applyAlignment="1">
      <alignment horizontal="center" vertical="center"/>
    </xf>
    <xf numFmtId="0" fontId="123" fillId="31" borderId="24" xfId="53" applyFont="1" applyFill="1" applyBorder="1" applyAlignment="1">
      <alignment horizontal="center" vertical="center"/>
    </xf>
    <xf numFmtId="0" fontId="123" fillId="31" borderId="25" xfId="53" applyFont="1" applyFill="1" applyBorder="1" applyAlignment="1">
      <alignment horizontal="center" vertical="center"/>
    </xf>
    <xf numFmtId="1" fontId="109" fillId="0" borderId="104" xfId="53" applyNumberFormat="1" applyFont="1" applyBorder="1" applyAlignment="1">
      <alignment horizontal="center" vertical="center"/>
    </xf>
    <xf numFmtId="1" fontId="109" fillId="0" borderId="23" xfId="53" applyNumberFormat="1" applyFont="1" applyBorder="1" applyAlignment="1">
      <alignment horizontal="center" vertical="center"/>
    </xf>
    <xf numFmtId="1" fontId="109" fillId="0" borderId="106" xfId="53" applyNumberFormat="1" applyFont="1" applyBorder="1" applyAlignment="1">
      <alignment horizontal="center" vertical="center"/>
    </xf>
    <xf numFmtId="1" fontId="109" fillId="0" borderId="25" xfId="53" applyNumberFormat="1" applyFont="1" applyBorder="1" applyAlignment="1">
      <alignment horizontal="center" vertical="center"/>
    </xf>
    <xf numFmtId="49" fontId="114" fillId="0" borderId="100" xfId="52" applyNumberFormat="1" applyFont="1" applyBorder="1" applyAlignment="1">
      <alignment horizontal="center" vertical="center"/>
    </xf>
    <xf numFmtId="0" fontId="114" fillId="0" borderId="101" xfId="52" applyFont="1" applyBorder="1" applyAlignment="1">
      <alignment horizontal="center" vertical="center"/>
    </xf>
    <xf numFmtId="0" fontId="114" fillId="0" borderId="102" xfId="52" applyFont="1" applyBorder="1" applyAlignment="1">
      <alignment horizontal="center" vertical="center"/>
    </xf>
    <xf numFmtId="0" fontId="105" fillId="0" borderId="86" xfId="52" applyFont="1" applyBorder="1" applyAlignment="1">
      <alignment horizontal="center" vertical="center" wrapText="1"/>
    </xf>
    <xf numFmtId="0" fontId="105" fillId="0" borderId="38" xfId="52" applyFont="1" applyBorder="1" applyAlignment="1">
      <alignment horizontal="center" vertical="center"/>
    </xf>
    <xf numFmtId="0" fontId="105" fillId="0" borderId="42" xfId="52" applyFont="1" applyBorder="1" applyAlignment="1">
      <alignment horizontal="center" vertical="center"/>
    </xf>
    <xf numFmtId="0" fontId="105" fillId="0" borderId="0" xfId="52" applyFont="1" applyAlignment="1">
      <alignment horizontal="center" vertical="center"/>
    </xf>
    <xf numFmtId="0" fontId="105" fillId="0" borderId="90" xfId="52" applyFont="1" applyBorder="1" applyAlignment="1">
      <alignment horizontal="center" vertical="center"/>
    </xf>
    <xf numFmtId="0" fontId="105" fillId="0" borderId="1" xfId="52" applyFont="1" applyBorder="1" applyAlignment="1">
      <alignment horizontal="center" vertical="center"/>
    </xf>
    <xf numFmtId="0" fontId="108" fillId="0" borderId="49" xfId="52" applyFont="1" applyBorder="1" applyAlignment="1">
      <alignment horizontal="center" vertical="center"/>
    </xf>
    <xf numFmtId="0" fontId="108" fillId="0" borderId="58" xfId="52" applyFont="1" applyBorder="1" applyAlignment="1">
      <alignment horizontal="center" vertical="center"/>
    </xf>
    <xf numFmtId="0" fontId="108" fillId="0" borderId="48" xfId="52" applyFont="1" applyBorder="1" applyAlignment="1">
      <alignment horizontal="center" vertical="center"/>
    </xf>
    <xf numFmtId="0" fontId="108" fillId="0" borderId="91" xfId="52" applyFont="1" applyBorder="1" applyAlignment="1">
      <alignment horizontal="center" vertical="center"/>
    </xf>
    <xf numFmtId="0" fontId="108" fillId="0" borderId="92" xfId="52" applyFont="1" applyBorder="1" applyAlignment="1">
      <alignment horizontal="center" vertical="center"/>
    </xf>
    <xf numFmtId="0" fontId="108" fillId="0" borderId="93" xfId="52" applyFont="1" applyBorder="1" applyAlignment="1">
      <alignment horizontal="center" vertical="center"/>
    </xf>
    <xf numFmtId="0" fontId="110" fillId="0" borderId="92" xfId="52" applyFont="1" applyBorder="1" applyAlignment="1">
      <alignment horizontal="center" vertical="center"/>
    </xf>
    <xf numFmtId="0" fontId="151" fillId="0" borderId="87" xfId="52" applyFont="1" applyBorder="1" applyAlignment="1">
      <alignment horizontal="center" vertical="center"/>
    </xf>
    <xf numFmtId="0" fontId="151" fillId="0" borderId="61" xfId="52" applyFont="1" applyBorder="1" applyAlignment="1">
      <alignment horizontal="center" vertical="center"/>
    </xf>
    <xf numFmtId="0" fontId="151" fillId="0" borderId="88" xfId="52" applyFont="1" applyBorder="1" applyAlignment="1">
      <alignment horizontal="center" vertical="center"/>
    </xf>
    <xf numFmtId="0" fontId="110" fillId="0" borderId="87" xfId="52" applyFont="1" applyBorder="1" applyAlignment="1">
      <alignment horizontal="center" vertical="center"/>
    </xf>
    <xf numFmtId="0" fontId="110" fillId="0" borderId="88" xfId="52" applyFont="1" applyBorder="1" applyAlignment="1">
      <alignment horizontal="center" vertical="center"/>
    </xf>
    <xf numFmtId="0" fontId="110" fillId="0" borderId="87" xfId="52" applyFont="1" applyBorder="1" applyAlignment="1">
      <alignment horizontal="center" vertical="center" wrapText="1"/>
    </xf>
    <xf numFmtId="0" fontId="110" fillId="0" borderId="88" xfId="52" applyFont="1" applyBorder="1" applyAlignment="1">
      <alignment horizontal="center" vertical="center" wrapText="1"/>
    </xf>
    <xf numFmtId="0" fontId="110" fillId="27" borderId="95" xfId="52" applyFont="1" applyFill="1" applyBorder="1" applyAlignment="1">
      <alignment horizontal="center" vertical="center"/>
    </xf>
    <xf numFmtId="0" fontId="110" fillId="27" borderId="96" xfId="52" applyFont="1" applyFill="1" applyBorder="1" applyAlignment="1">
      <alignment horizontal="center" vertical="center"/>
    </xf>
    <xf numFmtId="0" fontId="110" fillId="27" borderId="97" xfId="52" applyFont="1" applyFill="1" applyBorder="1" applyAlignment="1">
      <alignment horizontal="center" vertical="center"/>
    </xf>
    <xf numFmtId="0" fontId="110" fillId="27" borderId="98" xfId="52" applyFont="1" applyFill="1" applyBorder="1" applyAlignment="1">
      <alignment horizontal="center" vertical="center"/>
    </xf>
    <xf numFmtId="0" fontId="110" fillId="27" borderId="99" xfId="52" applyFont="1" applyFill="1" applyBorder="1" applyAlignment="1">
      <alignment horizontal="center" vertical="center"/>
    </xf>
    <xf numFmtId="0" fontId="151" fillId="0" borderId="86" xfId="52" applyFont="1" applyBorder="1" applyAlignment="1">
      <alignment horizontal="center" vertical="center" wrapText="1"/>
    </xf>
    <xf numFmtId="0" fontId="151" fillId="0" borderId="38" xfId="52" applyFont="1" applyBorder="1" applyAlignment="1">
      <alignment horizontal="center" vertical="center"/>
    </xf>
    <xf numFmtId="0" fontId="151" fillId="0" borderId="42" xfId="52" applyFont="1" applyBorder="1" applyAlignment="1">
      <alignment horizontal="center" vertical="center"/>
    </xf>
    <xf numFmtId="0" fontId="151" fillId="0" borderId="0" xfId="52" applyFont="1" applyAlignment="1">
      <alignment horizontal="center" vertical="center"/>
    </xf>
    <xf numFmtId="0" fontId="151" fillId="0" borderId="90" xfId="52" applyFont="1" applyBorder="1" applyAlignment="1">
      <alignment horizontal="center" vertical="center"/>
    </xf>
    <xf numFmtId="0" fontId="151" fillId="0" borderId="1" xfId="52" applyFont="1" applyBorder="1" applyAlignment="1">
      <alignment horizontal="center" vertical="center"/>
    </xf>
    <xf numFmtId="0" fontId="110" fillId="0" borderId="61" xfId="52" applyFont="1" applyBorder="1" applyAlignment="1">
      <alignment horizontal="center" vertical="center"/>
    </xf>
    <xf numFmtId="0" fontId="110" fillId="0" borderId="66" xfId="52" applyFont="1" applyBorder="1" applyAlignment="1">
      <alignment horizontal="center" vertical="center"/>
    </xf>
    <xf numFmtId="0" fontId="110" fillId="0" borderId="49" xfId="52" applyFont="1" applyBorder="1" applyAlignment="1">
      <alignment horizontal="center" vertical="center"/>
    </xf>
    <xf numFmtId="0" fontId="110" fillId="0" borderId="58" xfId="52" applyFont="1" applyBorder="1" applyAlignment="1">
      <alignment horizontal="center" vertical="center"/>
    </xf>
    <xf numFmtId="0" fontId="110" fillId="0" borderId="48" xfId="52" applyFont="1" applyBorder="1" applyAlignment="1">
      <alignment horizontal="center" vertical="center"/>
    </xf>
    <xf numFmtId="0" fontId="110" fillId="0" borderId="44" xfId="52" applyFont="1" applyBorder="1" applyAlignment="1">
      <alignment horizontal="center" vertical="center"/>
    </xf>
    <xf numFmtId="0" fontId="110" fillId="0" borderId="54" xfId="52" applyFont="1" applyBorder="1" applyAlignment="1">
      <alignment horizontal="center" vertical="center"/>
    </xf>
    <xf numFmtId="0" fontId="110" fillId="0" borderId="42" xfId="52" applyFont="1" applyBorder="1" applyAlignment="1">
      <alignment horizontal="center" vertical="center"/>
    </xf>
    <xf numFmtId="0" fontId="110" fillId="0" borderId="0" xfId="52" applyFont="1" applyAlignment="1">
      <alignment horizontal="center" vertical="center"/>
    </xf>
    <xf numFmtId="0" fontId="110" fillId="0" borderId="90" xfId="52" applyFont="1" applyBorder="1" applyAlignment="1">
      <alignment horizontal="center" vertical="center"/>
    </xf>
    <xf numFmtId="0" fontId="110" fillId="0" borderId="1" xfId="52" applyFont="1" applyBorder="1" applyAlignment="1">
      <alignment horizontal="center" vertical="center"/>
    </xf>
    <xf numFmtId="14" fontId="110" fillId="0" borderId="44" xfId="52" quotePrefix="1" applyNumberFormat="1" applyFont="1" applyBorder="1" applyAlignment="1">
      <alignment horizontal="center" vertical="center"/>
    </xf>
    <xf numFmtId="14" fontId="110" fillId="0" borderId="45" xfId="52" quotePrefix="1" applyNumberFormat="1" applyFont="1" applyBorder="1" applyAlignment="1">
      <alignment horizontal="center" vertical="center"/>
    </xf>
    <xf numFmtId="14" fontId="110" fillId="0" borderId="42" xfId="52" quotePrefix="1" applyNumberFormat="1" applyFont="1" applyBorder="1" applyAlignment="1">
      <alignment horizontal="center" vertical="center"/>
    </xf>
    <xf numFmtId="14" fontId="110" fillId="0" borderId="43" xfId="52" quotePrefix="1" applyNumberFormat="1" applyFont="1" applyBorder="1" applyAlignment="1">
      <alignment horizontal="center" vertical="center"/>
    </xf>
    <xf numFmtId="14" fontId="110" fillId="0" borderId="90" xfId="52" quotePrefix="1" applyNumberFormat="1" applyFont="1" applyBorder="1" applyAlignment="1">
      <alignment horizontal="center" vertical="center"/>
    </xf>
    <xf numFmtId="14" fontId="110" fillId="0" borderId="56" xfId="52" quotePrefix="1" applyNumberFormat="1" applyFont="1" applyBorder="1" applyAlignment="1">
      <alignment horizontal="center" vertical="center"/>
    </xf>
    <xf numFmtId="49" fontId="110" fillId="0" borderId="0" xfId="52" applyNumberFormat="1" applyFont="1" applyAlignment="1">
      <alignment horizontal="center" vertical="center"/>
    </xf>
    <xf numFmtId="49" fontId="110" fillId="0" borderId="43" xfId="52" applyNumberFormat="1" applyFont="1" applyBorder="1" applyAlignment="1">
      <alignment horizontal="center" vertical="center"/>
    </xf>
    <xf numFmtId="49" fontId="110" fillId="0" borderId="1" xfId="52" applyNumberFormat="1" applyFont="1" applyBorder="1" applyAlignment="1">
      <alignment horizontal="center" vertical="center"/>
    </xf>
    <xf numFmtId="49" fontId="110" fillId="0" borderId="56" xfId="52" applyNumberFormat="1" applyFont="1" applyBorder="1" applyAlignment="1">
      <alignment horizontal="center" vertical="center"/>
    </xf>
    <xf numFmtId="0" fontId="110" fillId="31" borderId="104" xfId="53" applyFont="1" applyFill="1" applyBorder="1" applyAlignment="1">
      <alignment horizontal="center" vertical="center"/>
    </xf>
    <xf numFmtId="0" fontId="110" fillId="31" borderId="105" xfId="53" applyFont="1" applyFill="1" applyBorder="1" applyAlignment="1">
      <alignment horizontal="center" vertical="center"/>
    </xf>
    <xf numFmtId="0" fontId="110" fillId="31" borderId="106" xfId="53" applyFont="1" applyFill="1" applyBorder="1" applyAlignment="1">
      <alignment horizontal="center" vertical="center"/>
    </xf>
    <xf numFmtId="0" fontId="110" fillId="31" borderId="23" xfId="53" applyFont="1" applyFill="1" applyBorder="1" applyAlignment="1">
      <alignment horizontal="center" vertical="center"/>
    </xf>
    <xf numFmtId="0" fontId="110" fillId="31" borderId="24" xfId="53" applyFont="1" applyFill="1" applyBorder="1" applyAlignment="1">
      <alignment horizontal="center" vertical="center"/>
    </xf>
    <xf numFmtId="0" fontId="110" fillId="31" borderId="25" xfId="53" applyFont="1" applyFill="1" applyBorder="1" applyAlignment="1">
      <alignment horizontal="center" vertical="center"/>
    </xf>
    <xf numFmtId="1" fontId="110" fillId="0" borderId="104" xfId="53" applyNumberFormat="1" applyFont="1" applyBorder="1" applyAlignment="1">
      <alignment horizontal="center" vertical="center"/>
    </xf>
    <xf numFmtId="1" fontId="110" fillId="0" borderId="23" xfId="53" applyNumberFormat="1" applyFont="1" applyBorder="1" applyAlignment="1">
      <alignment horizontal="center" vertical="center"/>
    </xf>
    <xf numFmtId="1" fontId="110" fillId="0" borderId="106" xfId="53" applyNumberFormat="1" applyFont="1" applyBorder="1" applyAlignment="1">
      <alignment horizontal="center" vertical="center"/>
    </xf>
    <xf numFmtId="1" fontId="110" fillId="0" borderId="25" xfId="53" applyNumberFormat="1" applyFont="1" applyBorder="1" applyAlignment="1">
      <alignment horizontal="center" vertical="center"/>
    </xf>
    <xf numFmtId="49" fontId="153" fillId="0" borderId="100" xfId="52" applyNumberFormat="1" applyFont="1" applyBorder="1" applyAlignment="1">
      <alignment horizontal="center" vertical="center"/>
    </xf>
    <xf numFmtId="49" fontId="153" fillId="0" borderId="101" xfId="52" applyNumberFormat="1" applyFont="1" applyBorder="1" applyAlignment="1">
      <alignment horizontal="center" vertical="center"/>
    </xf>
    <xf numFmtId="49" fontId="153" fillId="0" borderId="102" xfId="52" applyNumberFormat="1" applyFont="1" applyBorder="1" applyAlignment="1">
      <alignment horizontal="center" vertical="center"/>
    </xf>
    <xf numFmtId="49" fontId="153" fillId="0" borderId="103" xfId="52" applyNumberFormat="1" applyFont="1" applyBorder="1" applyAlignment="1">
      <alignment horizontal="center" vertical="center"/>
    </xf>
    <xf numFmtId="0" fontId="153" fillId="0" borderId="101" xfId="52" applyFont="1" applyBorder="1" applyAlignment="1">
      <alignment horizontal="center" vertical="center"/>
    </xf>
    <xf numFmtId="0" fontId="153" fillId="0" borderId="102" xfId="52" applyFont="1" applyBorder="1" applyAlignment="1">
      <alignment horizontal="center" vertical="center"/>
    </xf>
    <xf numFmtId="167" fontId="110" fillId="0" borderId="103" xfId="53" applyNumberFormat="1" applyFont="1" applyBorder="1" applyAlignment="1">
      <alignment horizontal="center" vertical="center"/>
    </xf>
    <xf numFmtId="167" fontId="110" fillId="0" borderId="102" xfId="53" applyNumberFormat="1" applyFont="1" applyBorder="1" applyAlignment="1">
      <alignment horizontal="center" vertical="center"/>
    </xf>
    <xf numFmtId="167" fontId="110" fillId="0" borderId="101" xfId="53" applyNumberFormat="1" applyFont="1" applyBorder="1" applyAlignment="1">
      <alignment horizontal="center" vertical="center"/>
    </xf>
    <xf numFmtId="0" fontId="110" fillId="25" borderId="104" xfId="53" applyFont="1" applyFill="1" applyBorder="1" applyAlignment="1">
      <alignment horizontal="center" vertical="center"/>
    </xf>
    <xf numFmtId="0" fontId="110" fillId="25" borderId="87" xfId="53" applyFont="1" applyFill="1" applyBorder="1" applyAlignment="1">
      <alignment horizontal="center" vertical="center"/>
    </xf>
    <xf numFmtId="0" fontId="110" fillId="25" borderId="23" xfId="53" applyFont="1" applyFill="1" applyBorder="1" applyAlignment="1">
      <alignment horizontal="center" vertical="center"/>
    </xf>
    <xf numFmtId="0" fontId="110" fillId="25" borderId="91" xfId="53" applyFont="1" applyFill="1" applyBorder="1" applyAlignment="1">
      <alignment horizontal="center" vertical="center"/>
    </xf>
    <xf numFmtId="0" fontId="110" fillId="25" borderId="105" xfId="53" applyFont="1" applyFill="1" applyBorder="1" applyAlignment="1">
      <alignment horizontal="center" vertical="center"/>
    </xf>
    <xf numFmtId="0" fontId="110" fillId="25" borderId="24" xfId="53" applyFont="1" applyFill="1" applyBorder="1" applyAlignment="1">
      <alignment horizontal="center" vertical="center"/>
    </xf>
    <xf numFmtId="0" fontId="110" fillId="28" borderId="104" xfId="53" applyFont="1" applyFill="1" applyBorder="1" applyAlignment="1">
      <alignment horizontal="center" vertical="center"/>
    </xf>
    <xf numFmtId="0" fontId="110" fillId="28" borderId="105" xfId="53" applyFont="1" applyFill="1" applyBorder="1" applyAlignment="1">
      <alignment horizontal="center" vertical="center"/>
    </xf>
    <xf numFmtId="0" fontId="110" fillId="28" borderId="106" xfId="53" applyFont="1" applyFill="1" applyBorder="1" applyAlignment="1">
      <alignment horizontal="center" vertical="center"/>
    </xf>
    <xf numFmtId="0" fontId="110" fillId="0" borderId="91" xfId="63" applyFont="1" applyBorder="1" applyAlignment="1">
      <alignment horizontal="center" vertical="center"/>
    </xf>
    <xf numFmtId="0" fontId="110" fillId="0" borderId="93" xfId="63" applyFont="1" applyBorder="1" applyAlignment="1">
      <alignment horizontal="center" vertical="center"/>
    </xf>
    <xf numFmtId="0" fontId="110" fillId="0" borderId="92" xfId="63" applyFont="1" applyBorder="1" applyAlignment="1">
      <alignment horizontal="center" vertical="center"/>
    </xf>
    <xf numFmtId="0" fontId="151" fillId="0" borderId="87" xfId="63" applyFont="1" applyBorder="1" applyAlignment="1">
      <alignment horizontal="center" vertical="center"/>
    </xf>
    <xf numFmtId="0" fontId="151" fillId="0" borderId="61" xfId="63" applyFont="1" applyBorder="1" applyAlignment="1">
      <alignment horizontal="center" vertical="center"/>
    </xf>
    <xf numFmtId="0" fontId="151" fillId="0" borderId="88" xfId="63" applyFont="1" applyBorder="1" applyAlignment="1">
      <alignment horizontal="center" vertical="center"/>
    </xf>
    <xf numFmtId="0" fontId="110" fillId="0" borderId="87" xfId="63" applyFont="1" applyBorder="1" applyAlignment="1">
      <alignment horizontal="center" vertical="center"/>
    </xf>
    <xf numFmtId="0" fontId="110" fillId="0" borderId="88" xfId="63" applyFont="1" applyBorder="1" applyAlignment="1">
      <alignment horizontal="center" vertical="center"/>
    </xf>
    <xf numFmtId="0" fontId="110" fillId="0" borderId="87" xfId="63" applyFont="1" applyBorder="1" applyAlignment="1">
      <alignment horizontal="center" vertical="center" wrapText="1"/>
    </xf>
    <xf numFmtId="0" fontId="110" fillId="0" borderId="88" xfId="63" applyFont="1" applyBorder="1" applyAlignment="1">
      <alignment horizontal="center" vertical="center" wrapText="1"/>
    </xf>
    <xf numFmtId="0" fontId="110" fillId="0" borderId="94" xfId="63" applyFont="1" applyBorder="1" applyAlignment="1">
      <alignment horizontal="center" vertical="center"/>
    </xf>
    <xf numFmtId="0" fontId="110" fillId="27" borderId="95" xfId="63" applyFont="1" applyFill="1" applyBorder="1" applyAlignment="1">
      <alignment horizontal="center" vertical="center"/>
    </xf>
    <xf numFmtId="0" fontId="110" fillId="27" borderId="96" xfId="63" applyFont="1" applyFill="1" applyBorder="1" applyAlignment="1">
      <alignment horizontal="center" vertical="center"/>
    </xf>
    <xf numFmtId="0" fontId="110" fillId="27" borderId="97" xfId="63" applyFont="1" applyFill="1" applyBorder="1" applyAlignment="1">
      <alignment horizontal="center" vertical="center"/>
    </xf>
    <xf numFmtId="0" fontId="110" fillId="27" borderId="98" xfId="63" applyFont="1" applyFill="1" applyBorder="1" applyAlignment="1">
      <alignment horizontal="center" vertical="center"/>
    </xf>
    <xf numFmtId="0" fontId="110" fillId="27" borderId="99" xfId="63" applyFont="1" applyFill="1" applyBorder="1" applyAlignment="1">
      <alignment horizontal="center" vertical="center"/>
    </xf>
    <xf numFmtId="0" fontId="151" fillId="0" borderId="86" xfId="63" applyFont="1" applyBorder="1" applyAlignment="1">
      <alignment horizontal="center" vertical="center" wrapText="1"/>
    </xf>
    <xf numFmtId="0" fontId="151" fillId="0" borderId="38" xfId="63" applyFont="1" applyBorder="1" applyAlignment="1">
      <alignment horizontal="center" vertical="center"/>
    </xf>
    <xf numFmtId="0" fontId="151" fillId="0" borderId="42" xfId="63" applyFont="1" applyBorder="1" applyAlignment="1">
      <alignment horizontal="center" vertical="center"/>
    </xf>
    <xf numFmtId="0" fontId="151" fillId="0" borderId="0" xfId="63" applyFont="1" applyAlignment="1">
      <alignment horizontal="center" vertical="center"/>
    </xf>
    <xf numFmtId="0" fontId="151" fillId="0" borderId="90" xfId="63" applyFont="1" applyBorder="1" applyAlignment="1">
      <alignment horizontal="center" vertical="center"/>
    </xf>
    <xf numFmtId="0" fontId="151" fillId="0" borderId="1" xfId="63" applyFont="1" applyBorder="1" applyAlignment="1">
      <alignment horizontal="center" vertical="center"/>
    </xf>
    <xf numFmtId="0" fontId="110" fillId="0" borderId="61" xfId="63" applyFont="1" applyBorder="1" applyAlignment="1">
      <alignment horizontal="center" vertical="center"/>
    </xf>
    <xf numFmtId="0" fontId="110" fillId="0" borderId="66" xfId="63" applyFont="1" applyBorder="1" applyAlignment="1">
      <alignment horizontal="center" vertical="center"/>
    </xf>
    <xf numFmtId="0" fontId="110" fillId="0" borderId="49" xfId="63" applyFont="1" applyBorder="1" applyAlignment="1">
      <alignment horizontal="center" vertical="center"/>
    </xf>
    <xf numFmtId="0" fontId="110" fillId="0" borderId="58" xfId="63" applyFont="1" applyBorder="1" applyAlignment="1">
      <alignment horizontal="center" vertical="center"/>
    </xf>
    <xf numFmtId="0" fontId="110" fillId="0" borderId="48" xfId="63" applyFont="1" applyBorder="1" applyAlignment="1">
      <alignment horizontal="center" vertical="center"/>
    </xf>
    <xf numFmtId="0" fontId="110" fillId="0" borderId="44" xfId="63" applyFont="1" applyBorder="1" applyAlignment="1">
      <alignment horizontal="center" vertical="center"/>
    </xf>
    <xf numFmtId="0" fontId="110" fillId="0" borderId="54" xfId="63" applyFont="1" applyBorder="1" applyAlignment="1">
      <alignment horizontal="center" vertical="center"/>
    </xf>
    <xf numFmtId="0" fontId="110" fillId="0" borderId="42" xfId="63" applyFont="1" applyBorder="1" applyAlignment="1">
      <alignment horizontal="center" vertical="center"/>
    </xf>
    <xf numFmtId="0" fontId="110" fillId="0" borderId="0" xfId="63" applyFont="1" applyAlignment="1">
      <alignment horizontal="center" vertical="center"/>
    </xf>
    <xf numFmtId="0" fontId="110" fillId="0" borderId="90" xfId="63" applyFont="1" applyBorder="1" applyAlignment="1">
      <alignment horizontal="center" vertical="center"/>
    </xf>
    <xf numFmtId="0" fontId="110" fillId="0" borderId="1" xfId="63" applyFont="1" applyBorder="1" applyAlignment="1">
      <alignment horizontal="center" vertical="center"/>
    </xf>
    <xf numFmtId="14" fontId="110" fillId="0" borderId="44" xfId="63" quotePrefix="1" applyNumberFormat="1" applyFont="1" applyBorder="1" applyAlignment="1">
      <alignment horizontal="center" vertical="center"/>
    </xf>
    <xf numFmtId="14" fontId="110" fillId="0" borderId="45" xfId="63" quotePrefix="1" applyNumberFormat="1" applyFont="1" applyBorder="1" applyAlignment="1">
      <alignment horizontal="center" vertical="center"/>
    </xf>
    <xf numFmtId="14" fontId="110" fillId="0" borderId="42" xfId="63" quotePrefix="1" applyNumberFormat="1" applyFont="1" applyBorder="1" applyAlignment="1">
      <alignment horizontal="center" vertical="center"/>
    </xf>
    <xf numFmtId="14" fontId="110" fillId="0" borderId="43" xfId="63" quotePrefix="1" applyNumberFormat="1" applyFont="1" applyBorder="1" applyAlignment="1">
      <alignment horizontal="center" vertical="center"/>
    </xf>
    <xf numFmtId="14" fontId="110" fillId="0" borderId="90" xfId="63" quotePrefix="1" applyNumberFormat="1" applyFont="1" applyBorder="1" applyAlignment="1">
      <alignment horizontal="center" vertical="center"/>
    </xf>
    <xf numFmtId="14" fontId="110" fillId="0" borderId="56" xfId="63" quotePrefix="1" applyNumberFormat="1" applyFont="1" applyBorder="1" applyAlignment="1">
      <alignment horizontal="center" vertical="center"/>
    </xf>
    <xf numFmtId="49" fontId="110" fillId="0" borderId="0" xfId="63" applyNumberFormat="1" applyFont="1" applyAlignment="1">
      <alignment horizontal="center" vertical="center"/>
    </xf>
    <xf numFmtId="49" fontId="110" fillId="0" borderId="43" xfId="63" applyNumberFormat="1" applyFont="1" applyBorder="1" applyAlignment="1">
      <alignment horizontal="center" vertical="center"/>
    </xf>
    <xf numFmtId="49" fontId="110" fillId="0" borderId="1" xfId="63" applyNumberFormat="1" applyFont="1" applyBorder="1" applyAlignment="1">
      <alignment horizontal="center" vertical="center"/>
    </xf>
    <xf numFmtId="49" fontId="110" fillId="0" borderId="56" xfId="63" applyNumberFormat="1" applyFont="1" applyBorder="1" applyAlignment="1">
      <alignment horizontal="center" vertical="center"/>
    </xf>
    <xf numFmtId="0" fontId="110" fillId="31" borderId="104" xfId="64" applyFont="1" applyFill="1" applyBorder="1" applyAlignment="1">
      <alignment horizontal="center" vertical="center"/>
    </xf>
    <xf numFmtId="0" fontId="110" fillId="31" borderId="105" xfId="64" applyFont="1" applyFill="1" applyBorder="1" applyAlignment="1">
      <alignment horizontal="center" vertical="center"/>
    </xf>
    <xf numFmtId="0" fontId="110" fillId="31" borderId="106" xfId="64" applyFont="1" applyFill="1" applyBorder="1" applyAlignment="1">
      <alignment horizontal="center" vertical="center"/>
    </xf>
    <xf numFmtId="0" fontId="110" fillId="31" borderId="23" xfId="64" applyFont="1" applyFill="1" applyBorder="1" applyAlignment="1">
      <alignment horizontal="center" vertical="center"/>
    </xf>
    <xf numFmtId="0" fontId="110" fillId="31" borderId="24" xfId="64" applyFont="1" applyFill="1" applyBorder="1" applyAlignment="1">
      <alignment horizontal="center" vertical="center"/>
    </xf>
    <xf numFmtId="0" fontId="110" fillId="31" borderId="25" xfId="64" applyFont="1" applyFill="1" applyBorder="1" applyAlignment="1">
      <alignment horizontal="center" vertical="center"/>
    </xf>
    <xf numFmtId="2" fontId="110" fillId="0" borderId="104" xfId="64" applyNumberFormat="1" applyFont="1" applyBorder="1" applyAlignment="1">
      <alignment horizontal="center" vertical="center"/>
    </xf>
    <xf numFmtId="2" fontId="110" fillId="0" borderId="23" xfId="64" applyNumberFormat="1" applyFont="1" applyBorder="1" applyAlignment="1">
      <alignment horizontal="center" vertical="center"/>
    </xf>
    <xf numFmtId="2" fontId="110" fillId="0" borderId="106" xfId="64" applyNumberFormat="1" applyFont="1" applyBorder="1" applyAlignment="1">
      <alignment horizontal="center" vertical="center"/>
    </xf>
    <xf numFmtId="2" fontId="110" fillId="0" borderId="25" xfId="64" applyNumberFormat="1" applyFont="1" applyBorder="1" applyAlignment="1">
      <alignment horizontal="center" vertical="center"/>
    </xf>
    <xf numFmtId="49" fontId="153" fillId="0" borderId="100" xfId="63" applyNumberFormat="1" applyFont="1" applyBorder="1" applyAlignment="1">
      <alignment horizontal="center" vertical="center"/>
    </xf>
    <xf numFmtId="49" fontId="153" fillId="0" borderId="101" xfId="63" applyNumberFormat="1" applyFont="1" applyBorder="1" applyAlignment="1">
      <alignment horizontal="center" vertical="center"/>
    </xf>
    <xf numFmtId="49" fontId="153" fillId="0" borderId="102" xfId="63" applyNumberFormat="1" applyFont="1" applyBorder="1" applyAlignment="1">
      <alignment horizontal="center" vertical="center"/>
    </xf>
    <xf numFmtId="49" fontId="153" fillId="0" borderId="103" xfId="63" applyNumberFormat="1" applyFont="1" applyBorder="1" applyAlignment="1">
      <alignment horizontal="center" vertical="center"/>
    </xf>
    <xf numFmtId="0" fontId="153" fillId="0" borderId="101" xfId="63" applyFont="1" applyBorder="1" applyAlignment="1">
      <alignment horizontal="center" vertical="center"/>
    </xf>
    <xf numFmtId="0" fontId="153" fillId="0" borderId="102" xfId="63" applyFont="1" applyBorder="1" applyAlignment="1">
      <alignment horizontal="center" vertical="center"/>
    </xf>
    <xf numFmtId="167" fontId="110" fillId="0" borderId="103" xfId="64" applyNumberFormat="1" applyFont="1" applyBorder="1" applyAlignment="1">
      <alignment horizontal="center" vertical="center"/>
    </xf>
    <xf numFmtId="167" fontId="110" fillId="0" borderId="102" xfId="64" applyNumberFormat="1" applyFont="1" applyBorder="1" applyAlignment="1">
      <alignment horizontal="center" vertical="center"/>
    </xf>
    <xf numFmtId="167" fontId="110" fillId="0" borderId="101" xfId="64" applyNumberFormat="1" applyFont="1" applyBorder="1" applyAlignment="1">
      <alignment horizontal="center" vertical="center"/>
    </xf>
    <xf numFmtId="0" fontId="110" fillId="25" borderId="104" xfId="64" applyFont="1" applyFill="1" applyBorder="1" applyAlignment="1">
      <alignment horizontal="center" vertical="center"/>
    </xf>
    <xf numFmtId="0" fontId="110" fillId="25" borderId="87" xfId="64" applyFont="1" applyFill="1" applyBorder="1" applyAlignment="1">
      <alignment horizontal="center" vertical="center"/>
    </xf>
    <xf numFmtId="0" fontId="110" fillId="25" borderId="23" xfId="64" applyFont="1" applyFill="1" applyBorder="1" applyAlignment="1">
      <alignment horizontal="center" vertical="center"/>
    </xf>
    <xf numFmtId="0" fontId="110" fillId="25" borderId="91" xfId="64" applyFont="1" applyFill="1" applyBorder="1" applyAlignment="1">
      <alignment horizontal="center" vertical="center"/>
    </xf>
    <xf numFmtId="0" fontId="110" fillId="25" borderId="105" xfId="64" applyFont="1" applyFill="1" applyBorder="1" applyAlignment="1">
      <alignment horizontal="center" vertical="center"/>
    </xf>
    <xf numFmtId="0" fontId="110" fillId="25" borderId="24" xfId="64" applyFont="1" applyFill="1" applyBorder="1" applyAlignment="1">
      <alignment horizontal="center" vertical="center"/>
    </xf>
    <xf numFmtId="0" fontId="110" fillId="28" borderId="104" xfId="64" applyFont="1" applyFill="1" applyBorder="1" applyAlignment="1">
      <alignment horizontal="center" vertical="center"/>
    </xf>
    <xf numFmtId="0" fontId="110" fillId="28" borderId="105" xfId="64" applyFont="1" applyFill="1" applyBorder="1" applyAlignment="1">
      <alignment horizontal="center" vertical="center"/>
    </xf>
    <xf numFmtId="0" fontId="110" fillId="28" borderId="106" xfId="64" applyFont="1" applyFill="1" applyBorder="1" applyAlignment="1">
      <alignment horizontal="center" vertical="center"/>
    </xf>
    <xf numFmtId="0" fontId="106" fillId="0" borderId="87" xfId="63" applyFont="1" applyBorder="1" applyAlignment="1">
      <alignment horizontal="center" vertical="center"/>
    </xf>
    <xf numFmtId="0" fontId="106" fillId="0" borderId="61" xfId="63" applyFont="1" applyBorder="1" applyAlignment="1">
      <alignment horizontal="center" vertical="center"/>
    </xf>
    <xf numFmtId="0" fontId="106" fillId="0" borderId="88" xfId="63" applyFont="1" applyBorder="1" applyAlignment="1">
      <alignment horizontal="center" vertical="center"/>
    </xf>
    <xf numFmtId="0" fontId="107" fillId="0" borderId="87" xfId="63" applyFont="1" applyBorder="1" applyAlignment="1">
      <alignment horizontal="center" vertical="center"/>
    </xf>
    <xf numFmtId="0" fontId="107" fillId="0" borderId="88" xfId="63" applyFont="1" applyBorder="1" applyAlignment="1">
      <alignment horizontal="center" vertical="center"/>
    </xf>
    <xf numFmtId="0" fontId="107" fillId="0" borderId="87" xfId="63" applyFont="1" applyBorder="1" applyAlignment="1">
      <alignment horizontal="center" vertical="center" wrapText="1"/>
    </xf>
    <xf numFmtId="0" fontId="107" fillId="0" borderId="88" xfId="63" applyFont="1" applyBorder="1" applyAlignment="1">
      <alignment horizontal="center" vertical="center" wrapText="1"/>
    </xf>
    <xf numFmtId="0" fontId="107" fillId="27" borderId="95" xfId="63" applyFont="1" applyFill="1" applyBorder="1" applyAlignment="1">
      <alignment horizontal="center" vertical="center"/>
    </xf>
    <xf numFmtId="0" fontId="107" fillId="27" borderId="96" xfId="63" applyFont="1" applyFill="1" applyBorder="1" applyAlignment="1">
      <alignment horizontal="center" vertical="center"/>
    </xf>
    <xf numFmtId="0" fontId="107" fillId="27" borderId="97" xfId="63" applyFont="1" applyFill="1" applyBorder="1" applyAlignment="1">
      <alignment horizontal="center" vertical="center"/>
    </xf>
    <xf numFmtId="0" fontId="107" fillId="27" borderId="98" xfId="63" applyFont="1" applyFill="1" applyBorder="1" applyAlignment="1">
      <alignment horizontal="center" vertical="center"/>
    </xf>
    <xf numFmtId="0" fontId="107" fillId="27" borderId="99" xfId="63" applyFont="1" applyFill="1" applyBorder="1" applyAlignment="1">
      <alignment horizontal="center" vertical="center"/>
    </xf>
    <xf numFmtId="0" fontId="105" fillId="0" borderId="86" xfId="63" applyFont="1" applyBorder="1" applyAlignment="1">
      <alignment horizontal="center" vertical="center" wrapText="1"/>
    </xf>
    <xf numFmtId="0" fontId="105" fillId="0" borderId="38" xfId="63" applyFont="1" applyBorder="1" applyAlignment="1">
      <alignment horizontal="center" vertical="center"/>
    </xf>
    <xf numFmtId="0" fontId="105" fillId="0" borderId="42" xfId="63" applyFont="1" applyBorder="1" applyAlignment="1">
      <alignment horizontal="center" vertical="center"/>
    </xf>
    <xf numFmtId="0" fontId="105" fillId="0" borderId="0" xfId="63" applyFont="1" applyAlignment="1">
      <alignment horizontal="center" vertical="center"/>
    </xf>
    <xf numFmtId="0" fontId="105" fillId="0" borderId="90" xfId="63" applyFont="1" applyBorder="1" applyAlignment="1">
      <alignment horizontal="center" vertical="center"/>
    </xf>
    <xf numFmtId="0" fontId="105" fillId="0" borderId="1" xfId="63" applyFont="1" applyBorder="1" applyAlignment="1">
      <alignment horizontal="center" vertical="center"/>
    </xf>
    <xf numFmtId="0" fontId="107" fillId="0" borderId="61" xfId="63" applyFont="1" applyBorder="1" applyAlignment="1">
      <alignment horizontal="center" vertical="center"/>
    </xf>
    <xf numFmtId="0" fontId="107" fillId="0" borderId="66" xfId="63" applyFont="1" applyBorder="1" applyAlignment="1">
      <alignment horizontal="center" vertical="center"/>
    </xf>
    <xf numFmtId="0" fontId="108" fillId="0" borderId="49" xfId="63" applyFont="1" applyBorder="1" applyAlignment="1">
      <alignment horizontal="center" vertical="center"/>
    </xf>
    <xf numFmtId="0" fontId="108" fillId="0" borderId="58" xfId="63" applyFont="1" applyBorder="1" applyAlignment="1">
      <alignment horizontal="center" vertical="center"/>
    </xf>
    <xf numFmtId="0" fontId="108" fillId="0" borderId="48" xfId="63" applyFont="1" applyBorder="1" applyAlignment="1">
      <alignment horizontal="center" vertical="center"/>
    </xf>
    <xf numFmtId="0" fontId="108" fillId="0" borderId="91" xfId="63" applyFont="1" applyBorder="1" applyAlignment="1">
      <alignment horizontal="center" vertical="center"/>
    </xf>
    <xf numFmtId="0" fontId="108" fillId="0" borderId="92" xfId="63" applyFont="1" applyBorder="1" applyAlignment="1">
      <alignment horizontal="center" vertical="center"/>
    </xf>
    <xf numFmtId="0" fontId="108" fillId="0" borderId="93" xfId="63" applyFont="1" applyBorder="1" applyAlignment="1">
      <alignment horizontal="center" vertical="center"/>
    </xf>
    <xf numFmtId="0" fontId="109" fillId="0" borderId="44" xfId="63" applyFont="1" applyBorder="1" applyAlignment="1">
      <alignment horizontal="center" vertical="center"/>
    </xf>
    <xf numFmtId="0" fontId="109" fillId="0" borderId="54" xfId="63" applyFont="1" applyBorder="1" applyAlignment="1">
      <alignment horizontal="center" vertical="center"/>
    </xf>
    <xf numFmtId="0" fontId="109" fillId="0" borderId="42" xfId="63" applyFont="1" applyBorder="1" applyAlignment="1">
      <alignment horizontal="center" vertical="center"/>
    </xf>
    <xf numFmtId="0" fontId="109" fillId="0" borderId="0" xfId="63" applyFont="1" applyAlignment="1">
      <alignment horizontal="center" vertical="center"/>
    </xf>
    <xf numFmtId="0" fontId="109" fillId="0" borderId="90" xfId="63" applyFont="1" applyBorder="1" applyAlignment="1">
      <alignment horizontal="center" vertical="center"/>
    </xf>
    <xf numFmtId="0" fontId="109" fillId="0" borderId="1" xfId="63" applyFont="1" applyBorder="1" applyAlignment="1">
      <alignment horizontal="center" vertical="center"/>
    </xf>
    <xf numFmtId="14" fontId="108" fillId="0" borderId="44" xfId="63" quotePrefix="1" applyNumberFormat="1" applyFont="1" applyBorder="1" applyAlignment="1">
      <alignment horizontal="center" vertical="center"/>
    </xf>
    <xf numFmtId="14" fontId="108" fillId="0" borderId="45" xfId="63" quotePrefix="1" applyNumberFormat="1" applyFont="1" applyBorder="1" applyAlignment="1">
      <alignment horizontal="center" vertical="center"/>
    </xf>
    <xf numFmtId="14" fontId="108" fillId="0" borderId="42" xfId="63" quotePrefix="1" applyNumberFormat="1" applyFont="1" applyBorder="1" applyAlignment="1">
      <alignment horizontal="center" vertical="center"/>
    </xf>
    <xf numFmtId="14" fontId="108" fillId="0" borderId="43" xfId="63" quotePrefix="1" applyNumberFormat="1" applyFont="1" applyBorder="1" applyAlignment="1">
      <alignment horizontal="center" vertical="center"/>
    </xf>
    <xf numFmtId="14" fontId="108" fillId="0" borderId="90" xfId="63" quotePrefix="1" applyNumberFormat="1" applyFont="1" applyBorder="1" applyAlignment="1">
      <alignment horizontal="center" vertical="center"/>
    </xf>
    <xf numFmtId="14" fontId="108" fillId="0" borderId="56" xfId="63" quotePrefix="1" applyNumberFormat="1" applyFont="1" applyBorder="1" applyAlignment="1">
      <alignment horizontal="center" vertical="center"/>
    </xf>
    <xf numFmtId="49" fontId="109" fillId="0" borderId="0" xfId="63" applyNumberFormat="1" applyFont="1" applyAlignment="1">
      <alignment horizontal="center" vertical="center"/>
    </xf>
    <xf numFmtId="49" fontId="109" fillId="0" borderId="43" xfId="63" applyNumberFormat="1" applyFont="1" applyBorder="1" applyAlignment="1">
      <alignment horizontal="center" vertical="center"/>
    </xf>
    <xf numFmtId="49" fontId="109" fillId="0" borderId="1" xfId="63" applyNumberFormat="1" applyFont="1" applyBorder="1" applyAlignment="1">
      <alignment horizontal="center" vertical="center"/>
    </xf>
    <xf numFmtId="49" fontId="109" fillId="0" borderId="56" xfId="63" applyNumberFormat="1" applyFont="1" applyBorder="1" applyAlignment="1">
      <alignment horizontal="center" vertical="center"/>
    </xf>
    <xf numFmtId="0" fontId="123" fillId="31" borderId="104" xfId="64" applyFont="1" applyFill="1" applyBorder="1" applyAlignment="1">
      <alignment horizontal="center" vertical="center"/>
    </xf>
    <xf numFmtId="0" fontId="123" fillId="31" borderId="105" xfId="64" applyFont="1" applyFill="1" applyBorder="1" applyAlignment="1">
      <alignment horizontal="center" vertical="center"/>
    </xf>
    <xf numFmtId="0" fontId="123" fillId="31" borderId="106" xfId="64" applyFont="1" applyFill="1" applyBorder="1" applyAlignment="1">
      <alignment horizontal="center" vertical="center"/>
    </xf>
    <xf numFmtId="0" fontId="123" fillId="31" borderId="23" xfId="64" applyFont="1" applyFill="1" applyBorder="1" applyAlignment="1">
      <alignment horizontal="center" vertical="center"/>
    </xf>
    <xf numFmtId="0" fontId="123" fillId="31" borderId="24" xfId="64" applyFont="1" applyFill="1" applyBorder="1" applyAlignment="1">
      <alignment horizontal="center" vertical="center"/>
    </xf>
    <xf numFmtId="0" fontId="123" fillId="31" borderId="25" xfId="64" applyFont="1" applyFill="1" applyBorder="1" applyAlignment="1">
      <alignment horizontal="center" vertical="center"/>
    </xf>
    <xf numFmtId="1" fontId="109" fillId="0" borderId="104" xfId="64" applyNumberFormat="1" applyFont="1" applyBorder="1" applyAlignment="1">
      <alignment horizontal="center" vertical="center"/>
    </xf>
    <xf numFmtId="1" fontId="109" fillId="0" borderId="23" xfId="64" applyNumberFormat="1" applyFont="1" applyBorder="1" applyAlignment="1">
      <alignment horizontal="center" vertical="center"/>
    </xf>
    <xf numFmtId="1" fontId="109" fillId="0" borderId="106" xfId="64" applyNumberFormat="1" applyFont="1" applyBorder="1" applyAlignment="1">
      <alignment horizontal="center" vertical="center"/>
    </xf>
    <xf numFmtId="1" fontId="109" fillId="0" borderId="25" xfId="64" applyNumberFormat="1" applyFont="1" applyBorder="1" applyAlignment="1">
      <alignment horizontal="center" vertical="center"/>
    </xf>
    <xf numFmtId="49" fontId="114" fillId="0" borderId="100" xfId="63" applyNumberFormat="1" applyFont="1" applyBorder="1" applyAlignment="1">
      <alignment horizontal="center" vertical="center"/>
    </xf>
    <xf numFmtId="49" fontId="114" fillId="0" borderId="101" xfId="63" applyNumberFormat="1" applyFont="1" applyBorder="1" applyAlignment="1">
      <alignment horizontal="center" vertical="center"/>
    </xf>
    <xf numFmtId="49" fontId="114" fillId="0" borderId="102" xfId="63" applyNumberFormat="1" applyFont="1" applyBorder="1" applyAlignment="1">
      <alignment horizontal="center" vertical="center"/>
    </xf>
    <xf numFmtId="49" fontId="114" fillId="0" borderId="103" xfId="63" applyNumberFormat="1" applyFont="1" applyBorder="1" applyAlignment="1">
      <alignment horizontal="center" vertical="center"/>
    </xf>
    <xf numFmtId="0" fontId="114" fillId="0" borderId="101" xfId="63" applyFont="1" applyBorder="1" applyAlignment="1">
      <alignment horizontal="center" vertical="center"/>
    </xf>
    <xf numFmtId="0" fontId="114" fillId="0" borderId="102" xfId="63" applyFont="1" applyBorder="1" applyAlignment="1">
      <alignment horizontal="center" vertical="center"/>
    </xf>
    <xf numFmtId="167" fontId="108" fillId="0" borderId="103" xfId="64" applyNumberFormat="1" applyFont="1" applyBorder="1" applyAlignment="1">
      <alignment horizontal="center" vertical="center"/>
    </xf>
    <xf numFmtId="167" fontId="108" fillId="0" borderId="102" xfId="64" applyNumberFormat="1" applyFont="1" applyBorder="1" applyAlignment="1">
      <alignment horizontal="center" vertical="center"/>
    </xf>
    <xf numFmtId="167" fontId="108" fillId="0" borderId="101" xfId="64" applyNumberFormat="1" applyFont="1" applyBorder="1" applyAlignment="1">
      <alignment horizontal="center" vertical="center"/>
    </xf>
    <xf numFmtId="0" fontId="107" fillId="25" borderId="104" xfId="64" applyFont="1" applyFill="1" applyBorder="1" applyAlignment="1">
      <alignment horizontal="center" vertical="center"/>
    </xf>
    <xf numFmtId="0" fontId="107" fillId="25" borderId="87" xfId="64" applyFont="1" applyFill="1" applyBorder="1" applyAlignment="1">
      <alignment horizontal="center" vertical="center"/>
    </xf>
    <xf numFmtId="0" fontId="107" fillId="25" borderId="23" xfId="64" applyFont="1" applyFill="1" applyBorder="1" applyAlignment="1">
      <alignment horizontal="center" vertical="center"/>
    </xf>
    <xf numFmtId="0" fontId="107" fillId="25" borderId="91" xfId="64" applyFont="1" applyFill="1" applyBorder="1" applyAlignment="1">
      <alignment horizontal="center" vertical="center"/>
    </xf>
    <xf numFmtId="0" fontId="107" fillId="25" borderId="105" xfId="64" applyFont="1" applyFill="1" applyBorder="1" applyAlignment="1">
      <alignment horizontal="center" vertical="center"/>
    </xf>
    <xf numFmtId="0" fontId="107" fillId="25" borderId="24" xfId="64" applyFont="1" applyFill="1" applyBorder="1" applyAlignment="1">
      <alignment horizontal="center" vertical="center"/>
    </xf>
    <xf numFmtId="0" fontId="107" fillId="28" borderId="104" xfId="64" applyFont="1" applyFill="1" applyBorder="1" applyAlignment="1">
      <alignment horizontal="center" vertical="center"/>
    </xf>
    <xf numFmtId="0" fontId="107" fillId="28" borderId="105" xfId="64" applyFont="1" applyFill="1" applyBorder="1" applyAlignment="1">
      <alignment horizontal="center" vertical="center"/>
    </xf>
    <xf numFmtId="0" fontId="107" fillId="28" borderId="106" xfId="64" applyFont="1" applyFill="1" applyBorder="1" applyAlignment="1">
      <alignment horizontal="center" vertical="center"/>
    </xf>
    <xf numFmtId="49" fontId="157" fillId="0" borderId="103" xfId="52" applyNumberFormat="1" applyFont="1" applyBorder="1" applyAlignment="1">
      <alignment horizontal="center" vertical="center"/>
    </xf>
    <xf numFmtId="0" fontId="157" fillId="0" borderId="101" xfId="52" applyFont="1" applyBorder="1" applyAlignment="1">
      <alignment horizontal="center" vertical="center"/>
    </xf>
    <xf numFmtId="0" fontId="157" fillId="0" borderId="102" xfId="52" applyFont="1" applyBorder="1" applyAlignment="1">
      <alignment horizontal="center" vertical="center"/>
    </xf>
    <xf numFmtId="0" fontId="102" fillId="0" borderId="13" xfId="46" applyFont="1" applyBorder="1" applyAlignment="1">
      <alignment horizontal="left" vertical="center"/>
    </xf>
    <xf numFmtId="0" fontId="102" fillId="0" borderId="49" xfId="46" applyFont="1" applyBorder="1" applyAlignment="1">
      <alignment horizontal="left" vertical="center"/>
    </xf>
    <xf numFmtId="0" fontId="102" fillId="0" borderId="48" xfId="46" applyFont="1" applyBorder="1" applyAlignment="1">
      <alignment horizontal="left" vertical="center"/>
    </xf>
    <xf numFmtId="0" fontId="16" fillId="0" borderId="49" xfId="46" applyFont="1" applyBorder="1" applyAlignment="1">
      <alignment horizontal="left" vertical="center"/>
    </xf>
    <xf numFmtId="0" fontId="16" fillId="0" borderId="48" xfId="46" applyFont="1" applyBorder="1" applyAlignment="1">
      <alignment horizontal="left" vertical="center"/>
    </xf>
    <xf numFmtId="0" fontId="16" fillId="0" borderId="44" xfId="46" applyFont="1" applyBorder="1" applyAlignment="1">
      <alignment horizontal="center"/>
    </xf>
    <xf numFmtId="0" fontId="16" fillId="0" borderId="45" xfId="46" applyFont="1" applyBorder="1" applyAlignment="1">
      <alignment horizontal="center"/>
    </xf>
    <xf numFmtId="0" fontId="11" fillId="0" borderId="13" xfId="46" applyFont="1" applyBorder="1" applyAlignment="1">
      <alignment horizontal="left" vertical="center"/>
    </xf>
    <xf numFmtId="0" fontId="51" fillId="0" borderId="0" xfId="46" applyFont="1" applyAlignment="1">
      <alignment horizontal="center" vertical="center"/>
    </xf>
    <xf numFmtId="0" fontId="51" fillId="0" borderId="53" xfId="46" applyFont="1" applyBorder="1" applyAlignment="1">
      <alignment horizontal="left" vertical="center"/>
    </xf>
    <xf numFmtId="0" fontId="51" fillId="0" borderId="54" xfId="46" applyFont="1" applyBorder="1" applyAlignment="1">
      <alignment horizontal="left" vertical="center"/>
    </xf>
    <xf numFmtId="0" fontId="51" fillId="0" borderId="45" xfId="46" applyFont="1" applyBorder="1" applyAlignment="1">
      <alignment horizontal="left" vertical="center"/>
    </xf>
    <xf numFmtId="0" fontId="51" fillId="0" borderId="62" xfId="46" applyFont="1" applyBorder="1" applyAlignment="1">
      <alignment horizontal="left" vertical="center"/>
    </xf>
    <xf numFmtId="0" fontId="51" fillId="0" borderId="50" xfId="46" applyFont="1" applyBorder="1" applyAlignment="1">
      <alignment horizontal="left" vertical="center"/>
    </xf>
    <xf numFmtId="0" fontId="51" fillId="0" borderId="41" xfId="46" applyFont="1" applyBorder="1" applyAlignment="1">
      <alignment horizontal="left" vertical="center"/>
    </xf>
    <xf numFmtId="0" fontId="50" fillId="0" borderId="40" xfId="46" applyFont="1" applyBorder="1" applyAlignment="1">
      <alignment horizontal="center" vertical="center"/>
    </xf>
    <xf numFmtId="0" fontId="50" fillId="0" borderId="41" xfId="46" applyFont="1" applyBorder="1" applyAlignment="1">
      <alignment horizontal="center" vertical="center"/>
    </xf>
    <xf numFmtId="0" fontId="16" fillId="0" borderId="42" xfId="46" applyFont="1" applyBorder="1" applyAlignment="1">
      <alignment horizontal="center" vertical="center" wrapText="1"/>
    </xf>
    <xf numFmtId="0" fontId="16" fillId="0" borderId="43" xfId="46" applyFont="1" applyBorder="1" applyAlignment="1">
      <alignment horizontal="center" vertical="center" wrapText="1"/>
    </xf>
    <xf numFmtId="0" fontId="16" fillId="0" borderId="40" xfId="46" applyFont="1" applyBorder="1" applyAlignment="1">
      <alignment horizontal="center" vertical="center" wrapText="1"/>
    </xf>
    <xf numFmtId="0" fontId="16" fillId="0" borderId="41" xfId="46" applyFont="1" applyBorder="1" applyAlignment="1">
      <alignment horizontal="center" vertical="center" wrapText="1"/>
    </xf>
    <xf numFmtId="0" fontId="45" fillId="0" borderId="0" xfId="46" applyFont="1" applyAlignment="1">
      <alignment horizontal="center" vertical="center"/>
    </xf>
    <xf numFmtId="0" fontId="16" fillId="0" borderId="13" xfId="46" applyFont="1" applyBorder="1" applyAlignment="1">
      <alignment horizontal="center" vertical="center"/>
    </xf>
    <xf numFmtId="0" fontId="96" fillId="0" borderId="13" xfId="46" applyFont="1" applyBorder="1" applyAlignment="1">
      <alignment horizontal="center" vertical="center" wrapText="1"/>
    </xf>
    <xf numFmtId="0" fontId="61" fillId="0" borderId="13" xfId="46" applyFont="1" applyBorder="1" applyAlignment="1">
      <alignment horizontal="center"/>
    </xf>
    <xf numFmtId="0" fontId="16" fillId="0" borderId="13" xfId="46" applyFont="1" applyBorder="1" applyAlignment="1">
      <alignment horizontal="center"/>
    </xf>
    <xf numFmtId="2" fontId="122" fillId="0" borderId="104" xfId="64" applyNumberFormat="1" applyFont="1" applyBorder="1" applyAlignment="1">
      <alignment horizontal="center" vertical="center"/>
    </xf>
    <xf numFmtId="2" fontId="122" fillId="0" borderId="23" xfId="64" applyNumberFormat="1" applyFont="1" applyBorder="1" applyAlignment="1">
      <alignment horizontal="center" vertical="center"/>
    </xf>
    <xf numFmtId="2" fontId="109" fillId="0" borderId="106" xfId="64" applyNumberFormat="1" applyFont="1" applyBorder="1" applyAlignment="1">
      <alignment horizontal="center" vertical="center"/>
    </xf>
    <xf numFmtId="2" fontId="109" fillId="0" borderId="25" xfId="64" applyNumberFormat="1" applyFont="1" applyBorder="1" applyAlignment="1">
      <alignment horizontal="center" vertical="center"/>
    </xf>
    <xf numFmtId="49" fontId="156" fillId="0" borderId="103" xfId="63" applyNumberFormat="1" applyFont="1" applyBorder="1" applyAlignment="1">
      <alignment horizontal="center" vertical="center"/>
    </xf>
    <xf numFmtId="0" fontId="80" fillId="0" borderId="49" xfId="49" applyFont="1" applyBorder="1" applyAlignment="1">
      <alignment horizontal="left"/>
    </xf>
    <xf numFmtId="0" fontId="80" fillId="0" borderId="58" xfId="49" applyFont="1" applyBorder="1" applyAlignment="1">
      <alignment horizontal="left"/>
    </xf>
    <xf numFmtId="0" fontId="80" fillId="0" borderId="48" xfId="49" applyFont="1" applyBorder="1" applyAlignment="1">
      <alignment horizontal="left"/>
    </xf>
    <xf numFmtId="0" fontId="73" fillId="0" borderId="52" xfId="49" applyBorder="1" applyAlignment="1">
      <alignment horizontal="center"/>
    </xf>
    <xf numFmtId="0" fontId="85" fillId="0" borderId="44" xfId="49" applyFont="1" applyBorder="1" applyAlignment="1">
      <alignment horizontal="center"/>
    </xf>
    <xf numFmtId="0" fontId="85" fillId="0" borderId="54" xfId="49" applyFont="1" applyBorder="1" applyAlignment="1">
      <alignment horizontal="center"/>
    </xf>
    <xf numFmtId="0" fontId="85" fillId="0" borderId="45" xfId="49" applyFont="1" applyBorder="1" applyAlignment="1">
      <alignment horizontal="center"/>
    </xf>
    <xf numFmtId="0" fontId="86" fillId="0" borderId="40" xfId="49" applyFont="1" applyBorder="1" applyAlignment="1">
      <alignment horizontal="center" vertical="center"/>
    </xf>
    <xf numFmtId="0" fontId="86" fillId="0" borderId="50" xfId="49" applyFont="1" applyBorder="1" applyAlignment="1">
      <alignment horizontal="center" vertical="center"/>
    </xf>
    <xf numFmtId="0" fontId="86" fillId="0" borderId="41" xfId="49" applyFont="1" applyBorder="1" applyAlignment="1">
      <alignment horizontal="center" vertical="center"/>
    </xf>
    <xf numFmtId="0" fontId="78" fillId="0" borderId="40" xfId="50" applyFont="1" applyBorder="1" applyAlignment="1">
      <alignment horizontal="center"/>
    </xf>
    <xf numFmtId="0" fontId="78" fillId="0" borderId="50" xfId="50" applyFont="1" applyBorder="1" applyAlignment="1">
      <alignment horizontal="center"/>
    </xf>
    <xf numFmtId="0" fontId="77" fillId="0" borderId="13" xfId="49" applyFont="1" applyBorder="1" applyAlignment="1">
      <alignment horizontal="center"/>
    </xf>
    <xf numFmtId="0" fontId="87" fillId="0" borderId="13" xfId="49" applyFont="1" applyBorder="1" applyAlignment="1">
      <alignment horizontal="center"/>
    </xf>
    <xf numFmtId="0" fontId="76" fillId="0" borderId="54" xfId="49" applyFont="1" applyBorder="1" applyAlignment="1">
      <alignment horizontal="center" vertical="center"/>
    </xf>
    <xf numFmtId="0" fontId="76" fillId="0" borderId="50" xfId="49" applyFont="1" applyBorder="1" applyAlignment="1">
      <alignment horizontal="center" vertical="center"/>
    </xf>
    <xf numFmtId="0" fontId="76" fillId="0" borderId="13" xfId="49" applyFont="1" applyBorder="1" applyAlignment="1">
      <alignment horizontal="center"/>
    </xf>
    <xf numFmtId="0" fontId="79" fillId="0" borderId="13" xfId="49" applyFont="1" applyBorder="1" applyAlignment="1">
      <alignment horizontal="center" vertical="center"/>
    </xf>
    <xf numFmtId="0" fontId="87" fillId="0" borderId="13" xfId="49" applyFont="1" applyBorder="1" applyAlignment="1">
      <alignment horizontal="center" vertical="top"/>
    </xf>
    <xf numFmtId="49" fontId="83" fillId="0" borderId="44" xfId="49" applyNumberFormat="1" applyFont="1" applyBorder="1" applyAlignment="1">
      <alignment horizontal="center" vertical="center"/>
    </xf>
    <xf numFmtId="49" fontId="83" fillId="0" borderId="54" xfId="49" applyNumberFormat="1" applyFont="1" applyBorder="1" applyAlignment="1">
      <alignment horizontal="center" vertical="center"/>
    </xf>
    <xf numFmtId="49" fontId="83" fillId="0" borderId="45" xfId="49" applyNumberFormat="1" applyFont="1" applyBorder="1" applyAlignment="1">
      <alignment horizontal="center" vertical="center"/>
    </xf>
    <xf numFmtId="49" fontId="83" fillId="0" borderId="42" xfId="49" applyNumberFormat="1" applyFont="1" applyBorder="1" applyAlignment="1">
      <alignment horizontal="center" vertical="center"/>
    </xf>
    <xf numFmtId="49" fontId="83" fillId="0" borderId="0" xfId="49" applyNumberFormat="1" applyFont="1" applyAlignment="1">
      <alignment horizontal="center" vertical="center"/>
    </xf>
    <xf numFmtId="49" fontId="83" fillId="0" borderId="43" xfId="49" applyNumberFormat="1" applyFont="1" applyBorder="1" applyAlignment="1">
      <alignment horizontal="center" vertical="center"/>
    </xf>
    <xf numFmtId="49" fontId="83" fillId="0" borderId="40" xfId="49" applyNumberFormat="1" applyFont="1" applyBorder="1" applyAlignment="1">
      <alignment horizontal="center" vertical="center"/>
    </xf>
    <xf numFmtId="49" fontId="83" fillId="0" borderId="50" xfId="49" applyNumberFormat="1" applyFont="1" applyBorder="1" applyAlignment="1">
      <alignment horizontal="center" vertical="center"/>
    </xf>
    <xf numFmtId="49" fontId="83" fillId="0" borderId="41" xfId="49" applyNumberFormat="1" applyFont="1" applyBorder="1" applyAlignment="1">
      <alignment horizontal="center" vertical="center"/>
    </xf>
    <xf numFmtId="0" fontId="73" fillId="0" borderId="44" xfId="49" applyBorder="1" applyAlignment="1">
      <alignment horizontal="center"/>
    </xf>
    <xf numFmtId="0" fontId="73" fillId="0" borderId="54" xfId="49" applyBorder="1" applyAlignment="1">
      <alignment horizontal="center"/>
    </xf>
    <xf numFmtId="0" fontId="73" fillId="0" borderId="45" xfId="49" applyBorder="1" applyAlignment="1">
      <alignment horizontal="center"/>
    </xf>
    <xf numFmtId="0" fontId="73" fillId="0" borderId="42" xfId="49" applyBorder="1" applyAlignment="1">
      <alignment horizontal="center"/>
    </xf>
    <xf numFmtId="0" fontId="73" fillId="0" borderId="0" xfId="49" applyAlignment="1">
      <alignment horizontal="center"/>
    </xf>
    <xf numFmtId="0" fontId="73" fillId="0" borderId="43" xfId="49" applyBorder="1" applyAlignment="1">
      <alignment horizontal="center"/>
    </xf>
    <xf numFmtId="0" fontId="73" fillId="0" borderId="40" xfId="49" applyBorder="1" applyAlignment="1">
      <alignment horizontal="center"/>
    </xf>
    <xf numFmtId="0" fontId="73" fillId="0" borderId="50" xfId="49" applyBorder="1" applyAlignment="1">
      <alignment horizontal="center"/>
    </xf>
    <xf numFmtId="0" fontId="73" fillId="0" borderId="41" xfId="49" applyBorder="1" applyAlignment="1">
      <alignment horizontal="center"/>
    </xf>
    <xf numFmtId="0" fontId="80" fillId="0" borderId="13" xfId="49" applyFont="1" applyBorder="1" applyAlignment="1">
      <alignment horizontal="center"/>
    </xf>
    <xf numFmtId="0" fontId="81" fillId="0" borderId="13" xfId="49" applyFont="1" applyBorder="1" applyAlignment="1">
      <alignment horizontal="center"/>
    </xf>
    <xf numFmtId="0" fontId="73" fillId="0" borderId="13" xfId="49" applyBorder="1" applyAlignment="1">
      <alignment horizontal="center"/>
    </xf>
    <xf numFmtId="0" fontId="73" fillId="0" borderId="59" xfId="49" applyBorder="1" applyAlignment="1">
      <alignment horizontal="center"/>
    </xf>
    <xf numFmtId="0" fontId="83" fillId="0" borderId="44" xfId="49" applyFont="1" applyBorder="1" applyAlignment="1">
      <alignment horizontal="center" vertical="center"/>
    </xf>
    <xf numFmtId="0" fontId="83" fillId="0" borderId="54" xfId="49" applyFont="1" applyBorder="1" applyAlignment="1">
      <alignment horizontal="center" vertical="center"/>
    </xf>
    <xf numFmtId="0" fontId="83" fillId="0" borderId="45" xfId="49" applyFont="1" applyBorder="1" applyAlignment="1">
      <alignment horizontal="center" vertical="center"/>
    </xf>
    <xf numFmtId="0" fontId="83" fillId="0" borderId="42" xfId="49" applyFont="1" applyBorder="1" applyAlignment="1">
      <alignment horizontal="center" vertical="center"/>
    </xf>
    <xf numFmtId="0" fontId="83" fillId="0" borderId="0" xfId="49" applyFont="1" applyAlignment="1">
      <alignment horizontal="center" vertical="center"/>
    </xf>
    <xf numFmtId="0" fontId="83" fillId="0" borderId="43" xfId="49" applyFont="1" applyBorder="1" applyAlignment="1">
      <alignment horizontal="center" vertical="center"/>
    </xf>
    <xf numFmtId="0" fontId="83" fillId="0" borderId="40" xfId="49" applyFont="1" applyBorder="1" applyAlignment="1">
      <alignment horizontal="center" vertical="center"/>
    </xf>
    <xf numFmtId="0" fontId="83" fillId="0" borderId="50" xfId="49" applyFont="1" applyBorder="1" applyAlignment="1">
      <alignment horizontal="center" vertical="center"/>
    </xf>
    <xf numFmtId="0" fontId="83" fillId="0" borderId="41" xfId="49" applyFont="1" applyBorder="1" applyAlignment="1">
      <alignment horizontal="center" vertical="center"/>
    </xf>
    <xf numFmtId="165" fontId="66" fillId="0" borderId="0" xfId="46" applyNumberFormat="1" applyFont="1" applyAlignment="1">
      <alignment horizontal="center" vertical="center"/>
    </xf>
    <xf numFmtId="0" fontId="74" fillId="0" borderId="13" xfId="49" applyFont="1" applyBorder="1" applyAlignment="1">
      <alignment horizontal="left" vertical="center"/>
    </xf>
    <xf numFmtId="0" fontId="74" fillId="0" borderId="13" xfId="50" applyFont="1" applyBorder="1" applyAlignment="1">
      <alignment horizontal="left" vertical="center"/>
    </xf>
    <xf numFmtId="0" fontId="75" fillId="0" borderId="13" xfId="49" applyFont="1" applyBorder="1" applyAlignment="1">
      <alignment horizontal="left" vertical="center"/>
    </xf>
    <xf numFmtId="0" fontId="75" fillId="0" borderId="13" xfId="50" applyFont="1" applyBorder="1" applyAlignment="1">
      <alignment horizontal="left" vertical="center"/>
    </xf>
    <xf numFmtId="0" fontId="75" fillId="0" borderId="49" xfId="50" applyFont="1" applyBorder="1" applyAlignment="1">
      <alignment horizontal="left" vertical="center"/>
    </xf>
    <xf numFmtId="0" fontId="113" fillId="0" borderId="63" xfId="52" applyFont="1" applyBorder="1" applyAlignment="1">
      <alignment horizontal="center" vertical="center"/>
    </xf>
    <xf numFmtId="0" fontId="113" fillId="0" borderId="38" xfId="52" applyFont="1" applyBorder="1" applyAlignment="1">
      <alignment horizontal="center" vertical="center"/>
    </xf>
    <xf numFmtId="169" fontId="104" fillId="0" borderId="38" xfId="60" applyNumberFormat="1" applyFont="1" applyBorder="1" applyAlignment="1">
      <alignment horizontal="left" vertical="center"/>
    </xf>
    <xf numFmtId="169" fontId="104" fillId="0" borderId="39" xfId="60" applyNumberFormat="1" applyFont="1" applyBorder="1" applyAlignment="1">
      <alignment horizontal="left" vertical="center"/>
    </xf>
    <xf numFmtId="169" fontId="104" fillId="0" borderId="1" xfId="60" applyNumberFormat="1" applyFont="1" applyBorder="1" applyAlignment="1">
      <alignment horizontal="left" vertical="center"/>
    </xf>
    <xf numFmtId="169" fontId="104" fillId="0" borderId="57" xfId="60" applyNumberFormat="1" applyFont="1" applyBorder="1" applyAlignment="1">
      <alignment horizontal="left" vertical="center"/>
    </xf>
    <xf numFmtId="49" fontId="108" fillId="0" borderId="118" xfId="52" applyNumberFormat="1" applyFont="1" applyBorder="1" applyAlignment="1">
      <alignment horizontal="center" vertical="center"/>
    </xf>
    <xf numFmtId="49" fontId="114" fillId="0" borderId="118" xfId="52" applyNumberFormat="1" applyFont="1" applyBorder="1" applyAlignment="1">
      <alignment horizontal="center" vertical="center"/>
    </xf>
    <xf numFmtId="49" fontId="108" fillId="0" borderId="103" xfId="52" applyNumberFormat="1" applyFont="1" applyBorder="1" applyAlignment="1">
      <alignment horizontal="center" vertical="center"/>
    </xf>
    <xf numFmtId="170" fontId="108" fillId="0" borderId="103" xfId="53" applyNumberFormat="1" applyFont="1" applyBorder="1" applyAlignment="1">
      <alignment horizontal="center" vertical="center"/>
    </xf>
    <xf numFmtId="170" fontId="108" fillId="0" borderId="102" xfId="53" applyNumberFormat="1" applyFont="1" applyBorder="1" applyAlignment="1">
      <alignment horizontal="center" vertical="center"/>
    </xf>
    <xf numFmtId="171" fontId="108" fillId="0" borderId="103" xfId="53" applyNumberFormat="1" applyFont="1" applyBorder="1" applyAlignment="1">
      <alignment horizontal="center" vertical="center"/>
    </xf>
    <xf numFmtId="171" fontId="108" fillId="0" borderId="102" xfId="53" applyNumberFormat="1" applyFont="1" applyBorder="1" applyAlignment="1">
      <alignment horizontal="center" vertical="center"/>
    </xf>
    <xf numFmtId="171" fontId="108" fillId="0" borderId="101" xfId="53" applyNumberFormat="1" applyFont="1" applyBorder="1" applyAlignment="1">
      <alignment horizontal="center" vertical="center"/>
    </xf>
    <xf numFmtId="0" fontId="113" fillId="0" borderId="55" xfId="52" applyFont="1" applyBorder="1" applyAlignment="1">
      <alignment horizontal="center" vertical="center"/>
    </xf>
    <xf numFmtId="0" fontId="113" fillId="0" borderId="1" xfId="52" applyFont="1" applyBorder="1" applyAlignment="1">
      <alignment horizontal="center" vertical="center"/>
    </xf>
    <xf numFmtId="0" fontId="117" fillId="0" borderId="52" xfId="61" applyFont="1" applyBorder="1" applyAlignment="1">
      <alignment horizontal="center" vertical="center"/>
    </xf>
    <xf numFmtId="0" fontId="117" fillId="0" borderId="59" xfId="61" applyFont="1" applyBorder="1" applyAlignment="1">
      <alignment horizontal="center" vertical="center"/>
    </xf>
    <xf numFmtId="0" fontId="116" fillId="0" borderId="49" xfId="61" applyFont="1" applyBorder="1" applyAlignment="1">
      <alignment horizontal="center" vertical="center"/>
    </xf>
    <xf numFmtId="0" fontId="116" fillId="0" borderId="58" xfId="61" applyFont="1" applyBorder="1" applyAlignment="1">
      <alignment horizontal="center" vertical="center"/>
    </xf>
    <xf numFmtId="0" fontId="116" fillId="0" borderId="126" xfId="61" applyFont="1" applyBorder="1" applyAlignment="1">
      <alignment horizontal="center" vertical="center"/>
    </xf>
    <xf numFmtId="0" fontId="62" fillId="0" borderId="13" xfId="47" applyFont="1" applyBorder="1" applyAlignment="1">
      <alignment horizontal="center"/>
    </xf>
    <xf numFmtId="0" fontId="62" fillId="24" borderId="49" xfId="47" applyFont="1" applyFill="1" applyBorder="1" applyAlignment="1">
      <alignment horizontal="center"/>
    </xf>
    <xf numFmtId="0" fontId="62" fillId="24" borderId="58" xfId="47" applyFont="1" applyFill="1" applyBorder="1" applyAlignment="1">
      <alignment horizontal="center"/>
    </xf>
    <xf numFmtId="0" fontId="62" fillId="24" borderId="48" xfId="47" applyFont="1" applyFill="1" applyBorder="1" applyAlignment="1">
      <alignment horizontal="center"/>
    </xf>
    <xf numFmtId="0" fontId="62" fillId="0" borderId="49" xfId="47" applyFont="1" applyBorder="1" applyAlignment="1">
      <alignment horizontal="center" wrapText="1"/>
    </xf>
    <xf numFmtId="0" fontId="62" fillId="0" borderId="58" xfId="47" applyFont="1" applyBorder="1" applyAlignment="1">
      <alignment horizontal="center" wrapText="1"/>
    </xf>
    <xf numFmtId="0" fontId="62" fillId="0" borderId="48" xfId="47" applyFont="1" applyBorder="1" applyAlignment="1">
      <alignment horizontal="center" wrapText="1"/>
    </xf>
    <xf numFmtId="0" fontId="62" fillId="0" borderId="49" xfId="47" applyFont="1" applyBorder="1" applyAlignment="1">
      <alignment horizontal="left" wrapText="1"/>
    </xf>
    <xf numFmtId="0" fontId="62" fillId="0" borderId="58" xfId="47" applyFont="1" applyBorder="1" applyAlignment="1">
      <alignment horizontal="left" wrapText="1"/>
    </xf>
    <xf numFmtId="0" fontId="62" fillId="0" borderId="48" xfId="47" applyFont="1" applyBorder="1" applyAlignment="1">
      <alignment horizontal="left" wrapText="1"/>
    </xf>
    <xf numFmtId="0" fontId="62" fillId="39" borderId="49" xfId="47" applyFont="1" applyFill="1" applyBorder="1" applyAlignment="1">
      <alignment horizontal="center" vertical="center"/>
    </xf>
    <xf numFmtId="0" fontId="62" fillId="39" borderId="58" xfId="47" applyFont="1" applyFill="1" applyBorder="1" applyAlignment="1">
      <alignment horizontal="center" vertical="center"/>
    </xf>
    <xf numFmtId="0" fontId="62" fillId="39" borderId="48" xfId="47" applyFont="1" applyFill="1" applyBorder="1" applyAlignment="1">
      <alignment horizontal="center" vertical="center"/>
    </xf>
    <xf numFmtId="0" fontId="62" fillId="37" borderId="49" xfId="47" applyFont="1" applyFill="1" applyBorder="1" applyAlignment="1">
      <alignment horizontal="center" vertical="center"/>
    </xf>
    <xf numFmtId="0" fontId="62" fillId="37" borderId="58" xfId="47" applyFont="1" applyFill="1" applyBorder="1" applyAlignment="1">
      <alignment horizontal="center" vertical="center"/>
    </xf>
    <xf numFmtId="0" fontId="62" fillId="37" borderId="48" xfId="47" applyFont="1" applyFill="1" applyBorder="1" applyAlignment="1">
      <alignment horizontal="center" vertical="center"/>
    </xf>
    <xf numFmtId="0" fontId="62" fillId="24" borderId="49" xfId="47" applyFont="1" applyFill="1" applyBorder="1" applyAlignment="1">
      <alignment horizontal="center" vertical="center"/>
    </xf>
    <xf numFmtId="0" fontId="62" fillId="24" borderId="58" xfId="47" applyFont="1" applyFill="1" applyBorder="1" applyAlignment="1">
      <alignment horizontal="center" vertical="center"/>
    </xf>
    <xf numFmtId="0" fontId="62" fillId="24" borderId="48" xfId="47" applyFont="1" applyFill="1" applyBorder="1" applyAlignment="1">
      <alignment horizontal="center" vertical="center"/>
    </xf>
    <xf numFmtId="0" fontId="62" fillId="39" borderId="49" xfId="47" applyFont="1" applyFill="1" applyBorder="1" applyAlignment="1">
      <alignment horizontal="center"/>
    </xf>
    <xf numFmtId="0" fontId="62" fillId="39" borderId="58" xfId="47" applyFont="1" applyFill="1" applyBorder="1" applyAlignment="1">
      <alignment horizontal="center"/>
    </xf>
    <xf numFmtId="0" fontId="62" fillId="37" borderId="49" xfId="47" applyFont="1" applyFill="1" applyBorder="1" applyAlignment="1">
      <alignment horizontal="center"/>
    </xf>
    <xf numFmtId="0" fontId="62" fillId="37" borderId="58" xfId="47" applyFont="1" applyFill="1" applyBorder="1" applyAlignment="1">
      <alignment horizontal="center"/>
    </xf>
    <xf numFmtId="0" fontId="62" fillId="37" borderId="48" xfId="47" applyFont="1" applyFill="1" applyBorder="1" applyAlignment="1">
      <alignment horizontal="center"/>
    </xf>
    <xf numFmtId="0" fontId="61" fillId="0" borderId="0" xfId="47" applyFont="1" applyAlignment="1">
      <alignment horizontal="center"/>
    </xf>
    <xf numFmtId="0" fontId="16" fillId="0" borderId="52" xfId="46" applyFont="1" applyBorder="1" applyAlignment="1">
      <alignment horizontal="center"/>
    </xf>
    <xf numFmtId="0" fontId="16" fillId="0" borderId="59" xfId="46" applyFont="1" applyBorder="1" applyAlignment="1">
      <alignment horizontal="center"/>
    </xf>
    <xf numFmtId="0" fontId="40" fillId="0" borderId="58" xfId="1" applyFont="1" applyBorder="1" applyAlignment="1">
      <alignment horizontal="left"/>
    </xf>
    <xf numFmtId="0" fontId="40" fillId="0" borderId="54" xfId="1" applyFont="1" applyBorder="1" applyAlignment="1">
      <alignment horizontal="left"/>
    </xf>
    <xf numFmtId="0" fontId="41" fillId="0" borderId="58" xfId="1" applyFont="1" applyBorder="1" applyAlignment="1">
      <alignment horizontal="left" vertical="center"/>
    </xf>
    <xf numFmtId="0" fontId="43" fillId="0" borderId="13" xfId="46" applyFont="1" applyBorder="1" applyAlignment="1">
      <alignment horizontal="center"/>
    </xf>
    <xf numFmtId="0" fontId="16" fillId="0" borderId="52" xfId="47" applyBorder="1" applyAlignment="1">
      <alignment horizontal="center"/>
    </xf>
    <xf numFmtId="0" fontId="16" fillId="0" borderId="59" xfId="47" applyBorder="1" applyAlignment="1">
      <alignment horizontal="center"/>
    </xf>
    <xf numFmtId="0" fontId="62" fillId="36" borderId="49" xfId="47" applyFont="1" applyFill="1" applyBorder="1" applyAlignment="1">
      <alignment horizontal="center" wrapText="1"/>
    </xf>
    <xf numFmtId="0" fontId="62" fillId="36" borderId="58" xfId="47" applyFont="1" applyFill="1" applyBorder="1" applyAlignment="1">
      <alignment horizontal="center" wrapText="1"/>
    </xf>
    <xf numFmtId="0" fontId="62" fillId="36" borderId="48" xfId="47" applyFont="1" applyFill="1" applyBorder="1" applyAlignment="1">
      <alignment horizontal="center" wrapText="1"/>
    </xf>
    <xf numFmtId="0" fontId="62" fillId="36" borderId="49" xfId="47" applyFont="1" applyFill="1" applyBorder="1" applyAlignment="1">
      <alignment horizontal="left" wrapText="1"/>
    </xf>
    <xf numFmtId="0" fontId="62" fillId="36" borderId="58" xfId="47" applyFont="1" applyFill="1" applyBorder="1" applyAlignment="1">
      <alignment horizontal="left" wrapText="1"/>
    </xf>
    <xf numFmtId="0" fontId="62" fillId="36" borderId="48" xfId="47" applyFont="1" applyFill="1" applyBorder="1" applyAlignment="1">
      <alignment horizontal="left" wrapText="1"/>
    </xf>
    <xf numFmtId="0" fontId="12" fillId="0" borderId="0" xfId="1" applyFont="1" applyAlignment="1">
      <alignment horizontal="center"/>
    </xf>
    <xf numFmtId="0" fontId="70" fillId="0" borderId="26" xfId="1" applyFont="1" applyBorder="1" applyAlignment="1">
      <alignment horizontal="center" vertical="center"/>
    </xf>
    <xf numFmtId="0" fontId="70" fillId="0" borderId="64" xfId="1" applyFont="1" applyBorder="1" applyAlignment="1">
      <alignment horizontal="center" vertical="center"/>
    </xf>
    <xf numFmtId="0" fontId="70" fillId="0" borderId="65" xfId="1" applyFont="1" applyBorder="1" applyAlignment="1">
      <alignment horizontal="center" vertical="center"/>
    </xf>
    <xf numFmtId="2" fontId="70" fillId="0" borderId="26" xfId="2" applyNumberFormat="1" applyFont="1" applyBorder="1" applyAlignment="1">
      <alignment horizontal="center" vertical="center"/>
    </xf>
    <xf numFmtId="2" fontId="70" fillId="0" borderId="64" xfId="2" applyNumberFormat="1" applyFont="1" applyBorder="1" applyAlignment="1">
      <alignment horizontal="center" vertical="center"/>
    </xf>
    <xf numFmtId="2" fontId="70" fillId="0" borderId="65" xfId="2" applyNumberFormat="1" applyFont="1" applyBorder="1" applyAlignment="1">
      <alignment horizontal="center" vertical="center"/>
    </xf>
    <xf numFmtId="0" fontId="71" fillId="0" borderId="0" xfId="1" applyFont="1" applyAlignment="1">
      <alignment horizontal="center" vertical="center"/>
    </xf>
    <xf numFmtId="0" fontId="12" fillId="0" borderId="63" xfId="1" applyFont="1" applyBorder="1" applyAlignment="1">
      <alignment horizontal="center"/>
    </xf>
    <xf numFmtId="0" fontId="12" fillId="0" borderId="38" xfId="1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2" fontId="18" fillId="0" borderId="63" xfId="2" applyNumberFormat="1" applyFont="1" applyBorder="1" applyAlignment="1">
      <alignment horizontal="center" vertical="center"/>
    </xf>
    <xf numFmtId="2" fontId="18" fillId="0" borderId="38" xfId="2" applyNumberFormat="1" applyFont="1" applyBorder="1" applyAlignment="1">
      <alignment horizontal="center" vertical="center"/>
    </xf>
    <xf numFmtId="2" fontId="18" fillId="0" borderId="39" xfId="2" applyNumberFormat="1" applyFont="1" applyBorder="1" applyAlignment="1">
      <alignment horizontal="center" vertical="center"/>
    </xf>
    <xf numFmtId="2" fontId="18" fillId="0" borderId="5" xfId="2" applyNumberFormat="1" applyFont="1" applyBorder="1" applyAlignment="1">
      <alignment horizontal="center" vertical="center"/>
    </xf>
    <xf numFmtId="2" fontId="18" fillId="0" borderId="0" xfId="2" applyNumberFormat="1" applyFont="1" applyAlignment="1">
      <alignment horizontal="center" vertical="center"/>
    </xf>
    <xf numFmtId="2" fontId="18" fillId="0" borderId="19" xfId="2" applyNumberFormat="1" applyFont="1" applyBorder="1" applyAlignment="1">
      <alignment horizontal="center" vertical="center"/>
    </xf>
    <xf numFmtId="0" fontId="41" fillId="0" borderId="63" xfId="1" applyFont="1" applyBorder="1" applyAlignment="1">
      <alignment horizontal="center" vertical="center"/>
    </xf>
    <xf numFmtId="0" fontId="41" fillId="0" borderId="38" xfId="1" applyFont="1" applyBorder="1" applyAlignment="1">
      <alignment horizontal="center" vertical="center"/>
    </xf>
    <xf numFmtId="0" fontId="41" fillId="0" borderId="39" xfId="1" applyFont="1" applyBorder="1" applyAlignment="1">
      <alignment horizontal="center" vertical="center"/>
    </xf>
    <xf numFmtId="0" fontId="41" fillId="0" borderId="55" xfId="1" applyFont="1" applyBorder="1" applyAlignment="1">
      <alignment horizontal="center" vertical="center"/>
    </xf>
    <xf numFmtId="0" fontId="41" fillId="0" borderId="1" xfId="1" applyFont="1" applyBorder="1" applyAlignment="1">
      <alignment horizontal="center" vertical="center"/>
    </xf>
    <xf numFmtId="0" fontId="41" fillId="0" borderId="57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/>
    </xf>
    <xf numFmtId="0" fontId="40" fillId="0" borderId="13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41" fillId="0" borderId="49" xfId="1" applyFont="1" applyBorder="1" applyAlignment="1">
      <alignment horizontal="center"/>
    </xf>
    <xf numFmtId="0" fontId="41" fillId="0" borderId="58" xfId="1" applyFont="1" applyBorder="1" applyAlignment="1">
      <alignment horizontal="center"/>
    </xf>
    <xf numFmtId="0" fontId="41" fillId="0" borderId="48" xfId="1" applyFont="1" applyBorder="1" applyAlignment="1">
      <alignment horizontal="center"/>
    </xf>
  </cellXfs>
  <cellStyles count="66">
    <cellStyle name="20% - ส่วนที่ถูกเน้น1" xfId="4" xr:uid="{00000000-0005-0000-0000-000000000000}"/>
    <cellStyle name="20% - ส่วนที่ถูกเน้น2" xfId="5" xr:uid="{00000000-0005-0000-0000-000001000000}"/>
    <cellStyle name="20% - ส่วนที่ถูกเน้น3" xfId="6" xr:uid="{00000000-0005-0000-0000-000002000000}"/>
    <cellStyle name="20% - ส่วนที่ถูกเน้น4" xfId="7" xr:uid="{00000000-0005-0000-0000-000003000000}"/>
    <cellStyle name="20% - ส่วนที่ถูกเน้น5" xfId="8" xr:uid="{00000000-0005-0000-0000-000004000000}"/>
    <cellStyle name="20% - ส่วนที่ถูกเน้น6" xfId="9" xr:uid="{00000000-0005-0000-0000-000005000000}"/>
    <cellStyle name="40% - ส่วนที่ถูกเน้น1" xfId="10" xr:uid="{00000000-0005-0000-0000-000006000000}"/>
    <cellStyle name="40% - ส่วนที่ถูกเน้น2" xfId="11" xr:uid="{00000000-0005-0000-0000-000007000000}"/>
    <cellStyle name="40% - ส่วนที่ถูกเน้น3" xfId="12" xr:uid="{00000000-0005-0000-0000-000008000000}"/>
    <cellStyle name="40% - ส่วนที่ถูกเน้น4" xfId="13" xr:uid="{00000000-0005-0000-0000-000009000000}"/>
    <cellStyle name="40% - ส่วนที่ถูกเน้น5" xfId="14" xr:uid="{00000000-0005-0000-0000-00000A000000}"/>
    <cellStyle name="40% - ส่วนที่ถูกเน้น6" xfId="15" xr:uid="{00000000-0005-0000-0000-00000B000000}"/>
    <cellStyle name="60% - ส่วนที่ถูกเน้น1" xfId="16" xr:uid="{00000000-0005-0000-0000-00000C000000}"/>
    <cellStyle name="60% - ส่วนที่ถูกเน้น2" xfId="17" xr:uid="{00000000-0005-0000-0000-00000D000000}"/>
    <cellStyle name="60% - ส่วนที่ถูกเน้น3" xfId="18" xr:uid="{00000000-0005-0000-0000-00000E000000}"/>
    <cellStyle name="60% - ส่วนที่ถูกเน้น4" xfId="19" xr:uid="{00000000-0005-0000-0000-00000F000000}"/>
    <cellStyle name="60% - ส่วนที่ถูกเน้น5" xfId="20" xr:uid="{00000000-0005-0000-0000-000010000000}"/>
    <cellStyle name="60% - ส่วนที่ถูกเน้น6" xfId="21" xr:uid="{00000000-0005-0000-0000-000011000000}"/>
    <cellStyle name="no dec" xfId="22" xr:uid="{00000000-0005-0000-0000-000012000000}"/>
    <cellStyle name="Normal" xfId="0" builtinId="0"/>
    <cellStyle name="Normal 2" xfId="47" xr:uid="{00000000-0005-0000-0000-000014000000}"/>
    <cellStyle name="Normal 3" xfId="50" xr:uid="{00000000-0005-0000-0000-000015000000}"/>
    <cellStyle name="Normal_BEFORE" xfId="57" xr:uid="{00000000-0005-0000-0000-000016000000}"/>
    <cellStyle name="Normal_Book4_IM 2 Assy" xfId="52" xr:uid="{00000000-0005-0000-0000-000017000000}"/>
    <cellStyle name="Normal_Book4_IM 2 Assy 2" xfId="63" xr:uid="{00000000-0005-0000-0000-000018000000}"/>
    <cellStyle name="Normal_Book4_ฟอร์มตัวอย่าง Line IM 6" xfId="58" xr:uid="{00000000-0005-0000-0000-000019000000}"/>
    <cellStyle name="Normal_ขั้นตอนการทำงาน" xfId="55" xr:uid="{00000000-0005-0000-0000-00001A000000}"/>
    <cellStyle name="Normal_จับเวลา man 4" xfId="1" xr:uid="{00000000-0005-0000-0000-00001B000000}"/>
    <cellStyle name="Percent 2" xfId="59" xr:uid="{00000000-0005-0000-0000-00001C000000}"/>
    <cellStyle name="การคำนวณ" xfId="23" xr:uid="{00000000-0005-0000-0000-00001D000000}"/>
    <cellStyle name="ข้อความเตือน" xfId="24" xr:uid="{00000000-0005-0000-0000-00001E000000}"/>
    <cellStyle name="ข้อความอธิบาย" xfId="25" xr:uid="{00000000-0005-0000-0000-00001F000000}"/>
    <cellStyle name="ชื่อเรื่อง" xfId="26" xr:uid="{00000000-0005-0000-0000-000020000000}"/>
    <cellStyle name="เซลล์ตรวจสอบ" xfId="27" xr:uid="{00000000-0005-0000-0000-000021000000}"/>
    <cellStyle name="เซลล์ที่มีการเชื่อมโยง" xfId="28" xr:uid="{00000000-0005-0000-0000-000022000000}"/>
    <cellStyle name="ดี" xfId="29" xr:uid="{00000000-0005-0000-0000-000023000000}"/>
    <cellStyle name="ปกติ 2" xfId="51" xr:uid="{00000000-0005-0000-0000-000024000000}"/>
    <cellStyle name="ปกติ 3" xfId="56" xr:uid="{00000000-0005-0000-0000-000025000000}"/>
    <cellStyle name="ปกติ 4" xfId="62" xr:uid="{00000000-0005-0000-0000-000026000000}"/>
    <cellStyle name="ปกติ 5" xfId="65" xr:uid="{00000000-0005-0000-0000-000027000000}"/>
    <cellStyle name="ปกติ_I-M 1 2" xfId="54" xr:uid="{00000000-0005-0000-0000-000028000000}"/>
    <cellStyle name="ปกติ_New From Combination" xfId="53" xr:uid="{00000000-0005-0000-0000-000029000000}"/>
    <cellStyle name="ปกติ_New From Combination 2" xfId="64" xr:uid="{00000000-0005-0000-0000-00002A000000}"/>
    <cellStyle name="ปกติ_PIPE 2" xfId="61" xr:uid="{00000000-0005-0000-0000-00002B000000}"/>
    <cellStyle name="ปกติ_STANDARDIZATION WORK CHART3" xfId="49" xr:uid="{00000000-0005-0000-0000-00002C000000}"/>
    <cellStyle name="ปกติ_ตารางจับเวลา  1" xfId="3" xr:uid="{00000000-0005-0000-0000-00002D000000}"/>
    <cellStyle name="ปกติ_ตารางจับเวลา  1 2" xfId="48" xr:uid="{00000000-0005-0000-0000-00002E000000}"/>
    <cellStyle name="ปกติ_ตารางมาตรฐานผสม" xfId="2" xr:uid="{00000000-0005-0000-0000-00002F000000}"/>
    <cellStyle name="ปกติ_ตารางมาตรฐานผสม 2" xfId="46" xr:uid="{00000000-0005-0000-0000-000030000000}"/>
    <cellStyle name="ป้อนค่า" xfId="30" xr:uid="{00000000-0005-0000-0000-000031000000}"/>
    <cellStyle name="ปานกลาง" xfId="31" xr:uid="{00000000-0005-0000-0000-000032000000}"/>
    <cellStyle name="เปอร์เซ็นต์ 2" xfId="60" xr:uid="{00000000-0005-0000-0000-000033000000}"/>
    <cellStyle name="ผลรวม" xfId="32" xr:uid="{00000000-0005-0000-0000-000034000000}"/>
    <cellStyle name="แย่" xfId="33" xr:uid="{00000000-0005-0000-0000-000035000000}"/>
    <cellStyle name="ส่วนที่ถูกเน้น1" xfId="34" xr:uid="{00000000-0005-0000-0000-000036000000}"/>
    <cellStyle name="ส่วนที่ถูกเน้น2" xfId="35" xr:uid="{00000000-0005-0000-0000-000037000000}"/>
    <cellStyle name="ส่วนที่ถูกเน้น3" xfId="36" xr:uid="{00000000-0005-0000-0000-000038000000}"/>
    <cellStyle name="ส่วนที่ถูกเน้น4" xfId="37" xr:uid="{00000000-0005-0000-0000-000039000000}"/>
    <cellStyle name="ส่วนที่ถูกเน้น5" xfId="38" xr:uid="{00000000-0005-0000-0000-00003A000000}"/>
    <cellStyle name="ส่วนที่ถูกเน้น6" xfId="39" xr:uid="{00000000-0005-0000-0000-00003B000000}"/>
    <cellStyle name="แสดงผล" xfId="40" xr:uid="{00000000-0005-0000-0000-00003C000000}"/>
    <cellStyle name="หมายเหตุ" xfId="41" xr:uid="{00000000-0005-0000-0000-00003D000000}"/>
    <cellStyle name="หัวเรื่อง 1" xfId="42" xr:uid="{00000000-0005-0000-0000-00003E000000}"/>
    <cellStyle name="หัวเรื่อง 2" xfId="43" xr:uid="{00000000-0005-0000-0000-00003F000000}"/>
    <cellStyle name="หัวเรื่อง 3" xfId="44" xr:uid="{00000000-0005-0000-0000-000040000000}"/>
    <cellStyle name="หัวเรื่อง 4" xfId="45" xr:uid="{00000000-0005-0000-0000-000041000000}"/>
  </cellStyles>
  <dxfs count="64">
    <dxf>
      <font>
        <strike val="0"/>
        <color theme="0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b val="0"/>
        <i val="0"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strike val="0"/>
        <color theme="0"/>
      </font>
    </dxf>
    <dxf>
      <font>
        <condense val="0"/>
        <extend val="0"/>
        <color indexed="9"/>
      </font>
    </dxf>
    <dxf>
      <font>
        <strike val="0"/>
        <color theme="0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image" Target="../media/image3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image" Target="../media/image3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5.xml"/><Relationship Id="rId1" Type="http://schemas.openxmlformats.org/officeDocument/2006/relationships/image" Target="../media/image3.png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5478887530539248E-2"/>
          <c:y val="4.2442740533392406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'Formaat STD'!$AI$10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'Formaat STD'!$AI$11:$AI$55</c:f>
              <c:numCache>
                <c:formatCode>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1-4243-8F2B-2A79DC25F37F}"/>
            </c:ext>
          </c:extLst>
        </c:ser>
        <c:ser>
          <c:idx val="1"/>
          <c:order val="1"/>
          <c:tx>
            <c:strRef>
              <c:f>'Formaat STD'!$AJ$10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'Formaat STD'!$AJ$11:$AJ$55</c:f>
              <c:numCache>
                <c:formatCode>0</c:formatCode>
                <c:ptCount val="4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25</c:v>
                </c:pt>
                <c:pt idx="7">
                  <c:v>29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43</c:v>
                </c:pt>
                <c:pt idx="12">
                  <c:v>46</c:v>
                </c:pt>
                <c:pt idx="13">
                  <c:v>50</c:v>
                </c:pt>
                <c:pt idx="14">
                  <c:v>54</c:v>
                </c:pt>
                <c:pt idx="15">
                  <c:v>17</c:v>
                </c:pt>
                <c:pt idx="16">
                  <c:v>65</c:v>
                </c:pt>
                <c:pt idx="17">
                  <c:v>70</c:v>
                </c:pt>
                <c:pt idx="18">
                  <c:v>74</c:v>
                </c:pt>
                <c:pt idx="19">
                  <c:v>79</c:v>
                </c:pt>
                <c:pt idx="20">
                  <c:v>89</c:v>
                </c:pt>
                <c:pt idx="21">
                  <c:v>99</c:v>
                </c:pt>
                <c:pt idx="22">
                  <c:v>103</c:v>
                </c:pt>
                <c:pt idx="23">
                  <c:v>108</c:v>
                </c:pt>
                <c:pt idx="24">
                  <c:v>113</c:v>
                </c:pt>
                <c:pt idx="25">
                  <c:v>115</c:v>
                </c:pt>
                <c:pt idx="26">
                  <c:v>117</c:v>
                </c:pt>
                <c:pt idx="27">
                  <c:v>119</c:v>
                </c:pt>
                <c:pt idx="28">
                  <c:v>121</c:v>
                </c:pt>
                <c:pt idx="29">
                  <c:v>123</c:v>
                </c:pt>
                <c:pt idx="30">
                  <c:v>125</c:v>
                </c:pt>
                <c:pt idx="31">
                  <c:v>127</c:v>
                </c:pt>
                <c:pt idx="32">
                  <c:v>129</c:v>
                </c:pt>
                <c:pt idx="33">
                  <c:v>135</c:v>
                </c:pt>
                <c:pt idx="34">
                  <c:v>138</c:v>
                </c:pt>
                <c:pt idx="35">
                  <c:v>140</c:v>
                </c:pt>
                <c:pt idx="36">
                  <c:v>142</c:v>
                </c:pt>
                <c:pt idx="37">
                  <c:v>144</c:v>
                </c:pt>
                <c:pt idx="38">
                  <c:v>146</c:v>
                </c:pt>
                <c:pt idx="39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1-4243-8F2B-2A79DC25F37F}"/>
            </c:ext>
          </c:extLst>
        </c:ser>
        <c:ser>
          <c:idx val="2"/>
          <c:order val="2"/>
          <c:tx>
            <c:strRef>
              <c:f>'Formaat STD'!$AK$10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'Formaat STD'!$AK$11:$AK$55</c:f>
              <c:numCache>
                <c:formatCode>0</c:formatCode>
                <c:ptCount val="4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5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1-4243-8F2B-2A79DC25F37F}"/>
            </c:ext>
          </c:extLst>
        </c:ser>
        <c:ser>
          <c:idx val="3"/>
          <c:order val="3"/>
          <c:tx>
            <c:strRef>
              <c:f>'Formaat STD'!$AM$10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'Formaat STD'!$AM$11:$AM$55</c:f>
              <c:numCache>
                <c:formatCode>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71-4243-8F2B-2A79DC25F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873728"/>
        <c:axId val="100875264"/>
      </c:barChart>
      <c:catAx>
        <c:axId val="100873728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0875264"/>
        <c:crosses val="autoZero"/>
        <c:auto val="1"/>
        <c:lblAlgn val="ctr"/>
        <c:lblOffset val="100"/>
        <c:noMultiLvlLbl val="0"/>
      </c:catAx>
      <c:valAx>
        <c:axId val="100875264"/>
        <c:scaling>
          <c:orientation val="minMax"/>
          <c:max val="17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0873728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SUV พ่นกาว_1'!$AI$10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 พ่นกาว_1'!$AI$11:$AI$41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6-4138-8369-42EC5F92710A}"/>
            </c:ext>
          </c:extLst>
        </c:ser>
        <c:ser>
          <c:idx val="1"/>
          <c:order val="1"/>
          <c:tx>
            <c:strRef>
              <c:f>'STD SUV พ่นกาว_1'!$AJ$10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SUV พ่นกาว_1'!$AJ$11:$AJ$41</c:f>
              <c:numCache>
                <c:formatCode>0</c:formatCode>
                <c:ptCount val="31"/>
                <c:pt idx="0">
                  <c:v>0</c:v>
                </c:pt>
                <c:pt idx="1">
                  <c:v>1.08</c:v>
                </c:pt>
                <c:pt idx="2">
                  <c:v>2.27</c:v>
                </c:pt>
                <c:pt idx="3">
                  <c:v>3.39</c:v>
                </c:pt>
                <c:pt idx="4">
                  <c:v>5.01</c:v>
                </c:pt>
                <c:pt idx="5">
                  <c:v>48.75</c:v>
                </c:pt>
                <c:pt idx="6">
                  <c:v>49.86</c:v>
                </c:pt>
                <c:pt idx="7">
                  <c:v>51.1</c:v>
                </c:pt>
                <c:pt idx="8">
                  <c:v>53.6</c:v>
                </c:pt>
                <c:pt idx="9">
                  <c:v>55.89</c:v>
                </c:pt>
                <c:pt idx="10">
                  <c:v>58.14</c:v>
                </c:pt>
                <c:pt idx="11">
                  <c:v>96.86</c:v>
                </c:pt>
                <c:pt idx="12">
                  <c:v>98.11</c:v>
                </c:pt>
                <c:pt idx="13">
                  <c:v>99.23</c:v>
                </c:pt>
                <c:pt idx="14">
                  <c:v>99.23</c:v>
                </c:pt>
                <c:pt idx="15">
                  <c:v>99.23</c:v>
                </c:pt>
                <c:pt idx="16">
                  <c:v>99.23</c:v>
                </c:pt>
                <c:pt idx="17">
                  <c:v>99.23</c:v>
                </c:pt>
                <c:pt idx="18">
                  <c:v>99.23</c:v>
                </c:pt>
                <c:pt idx="19">
                  <c:v>99.23</c:v>
                </c:pt>
                <c:pt idx="20">
                  <c:v>99.23</c:v>
                </c:pt>
                <c:pt idx="21">
                  <c:v>99.23</c:v>
                </c:pt>
                <c:pt idx="22">
                  <c:v>99.23</c:v>
                </c:pt>
                <c:pt idx="23">
                  <c:v>99.23</c:v>
                </c:pt>
                <c:pt idx="24">
                  <c:v>99.23</c:v>
                </c:pt>
                <c:pt idx="25">
                  <c:v>99.23</c:v>
                </c:pt>
                <c:pt idx="26">
                  <c:v>99.23</c:v>
                </c:pt>
                <c:pt idx="27">
                  <c:v>99.23</c:v>
                </c:pt>
                <c:pt idx="28">
                  <c:v>99.23</c:v>
                </c:pt>
                <c:pt idx="29">
                  <c:v>99.23</c:v>
                </c:pt>
                <c:pt idx="30">
                  <c:v>99.23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6-4138-8369-42EC5F92710A}"/>
            </c:ext>
          </c:extLst>
        </c:ser>
        <c:ser>
          <c:idx val="2"/>
          <c:order val="2"/>
          <c:tx>
            <c:strRef>
              <c:f>'STD SUV พ่นกาว_1'!$AK$10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SUV พ่นกาว_1'!$AK$11:$AK$41</c:f>
              <c:numCache>
                <c:formatCode>0</c:formatCode>
                <c:ptCount val="31"/>
                <c:pt idx="0">
                  <c:v>1.08</c:v>
                </c:pt>
                <c:pt idx="1">
                  <c:v>1.19</c:v>
                </c:pt>
                <c:pt idx="2">
                  <c:v>1.1200000000000001</c:v>
                </c:pt>
                <c:pt idx="3">
                  <c:v>1.62</c:v>
                </c:pt>
                <c:pt idx="4">
                  <c:v>43.74</c:v>
                </c:pt>
                <c:pt idx="5">
                  <c:v>1.1100000000000001</c:v>
                </c:pt>
                <c:pt idx="6">
                  <c:v>1.24</c:v>
                </c:pt>
                <c:pt idx="7">
                  <c:v>2.5</c:v>
                </c:pt>
                <c:pt idx="8">
                  <c:v>2.29</c:v>
                </c:pt>
                <c:pt idx="9">
                  <c:v>2.25</c:v>
                </c:pt>
                <c:pt idx="10">
                  <c:v>38.72</c:v>
                </c:pt>
                <c:pt idx="11">
                  <c:v>1.25</c:v>
                </c:pt>
                <c:pt idx="12">
                  <c:v>1.1200000000000001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6-4138-8369-42EC5F92710A}"/>
            </c:ext>
          </c:extLst>
        </c:ser>
        <c:ser>
          <c:idx val="3"/>
          <c:order val="3"/>
          <c:tx>
            <c:strRef>
              <c:f>'STD SUV พ่นกาว_1'!$AM$10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 พ่นกาว_1'!$AM$11:$AM$41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D6-4138-8369-42EC5F92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27488"/>
        <c:axId val="100529280"/>
      </c:barChart>
      <c:catAx>
        <c:axId val="100527488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0529280"/>
        <c:crosses val="autoZero"/>
        <c:auto val="1"/>
        <c:lblAlgn val="ctr"/>
        <c:lblOffset val="100"/>
        <c:noMultiLvlLbl val="0"/>
      </c:catAx>
      <c:valAx>
        <c:axId val="100529280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0527488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141554670707417E-2"/>
          <c:y val="4.6648214076536444E-2"/>
          <c:w val="0.96162588783476777"/>
          <c:h val="0.9468254727430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'[4]STD C CAP_1'!$AI$10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CAP_1'!$AI$11:$AI$55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6-443C-B609-85094FEBCAE9}"/>
            </c:ext>
          </c:extLst>
        </c:ser>
        <c:ser>
          <c:idx val="1"/>
          <c:order val="1"/>
          <c:tx>
            <c:strRef>
              <c:f>'[4]STD C CAP_1'!$AJ$10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'[4]STD C CAP_1'!$AJ$11:$AJ$55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1</c:v>
                </c:pt>
                <c:pt idx="2">
                  <c:v>2.17</c:v>
                </c:pt>
                <c:pt idx="3">
                  <c:v>3.17</c:v>
                </c:pt>
                <c:pt idx="4">
                  <c:v>4.55</c:v>
                </c:pt>
                <c:pt idx="5">
                  <c:v>5.64</c:v>
                </c:pt>
                <c:pt idx="6">
                  <c:v>6.71</c:v>
                </c:pt>
                <c:pt idx="7">
                  <c:v>7.8599999999999994</c:v>
                </c:pt>
                <c:pt idx="8">
                  <c:v>8.8899999999999988</c:v>
                </c:pt>
                <c:pt idx="9">
                  <c:v>9.9099999999999984</c:v>
                </c:pt>
                <c:pt idx="10">
                  <c:v>11.919999999999998</c:v>
                </c:pt>
                <c:pt idx="11">
                  <c:v>12.929999999999998</c:v>
                </c:pt>
                <c:pt idx="12">
                  <c:v>14.039999999999997</c:v>
                </c:pt>
                <c:pt idx="13">
                  <c:v>15.049999999999997</c:v>
                </c:pt>
                <c:pt idx="14">
                  <c:v>16.119999999999997</c:v>
                </c:pt>
                <c:pt idx="15">
                  <c:v>17.29</c:v>
                </c:pt>
                <c:pt idx="16">
                  <c:v>20.299999999999997</c:v>
                </c:pt>
                <c:pt idx="17">
                  <c:v>21.429999999999996</c:v>
                </c:pt>
                <c:pt idx="18">
                  <c:v>22.549999999999997</c:v>
                </c:pt>
                <c:pt idx="19">
                  <c:v>23.72</c:v>
                </c:pt>
                <c:pt idx="20">
                  <c:v>24.72</c:v>
                </c:pt>
                <c:pt idx="21">
                  <c:v>25.83</c:v>
                </c:pt>
                <c:pt idx="22">
                  <c:v>26.83</c:v>
                </c:pt>
                <c:pt idx="23">
                  <c:v>27.849999999999998</c:v>
                </c:pt>
                <c:pt idx="24">
                  <c:v>74.39</c:v>
                </c:pt>
                <c:pt idx="25">
                  <c:v>75.39</c:v>
                </c:pt>
                <c:pt idx="26">
                  <c:v>76.56</c:v>
                </c:pt>
                <c:pt idx="27">
                  <c:v>77.56</c:v>
                </c:pt>
                <c:pt idx="28">
                  <c:v>78.81</c:v>
                </c:pt>
                <c:pt idx="29">
                  <c:v>79.820000000000007</c:v>
                </c:pt>
                <c:pt idx="30">
                  <c:v>81.970000000000013</c:v>
                </c:pt>
                <c:pt idx="31">
                  <c:v>82.980000000000018</c:v>
                </c:pt>
                <c:pt idx="32">
                  <c:v>83.980000000000018</c:v>
                </c:pt>
                <c:pt idx="33">
                  <c:v>85.070000000000022</c:v>
                </c:pt>
                <c:pt idx="34">
                  <c:v>86.070000000000022</c:v>
                </c:pt>
                <c:pt idx="35">
                  <c:v>89.160000000000025</c:v>
                </c:pt>
                <c:pt idx="36">
                  <c:v>89.160000000000025</c:v>
                </c:pt>
                <c:pt idx="37">
                  <c:v>89.160000000000025</c:v>
                </c:pt>
                <c:pt idx="38">
                  <c:v>89.160000000000025</c:v>
                </c:pt>
                <c:pt idx="39">
                  <c:v>89.160000000000025</c:v>
                </c:pt>
                <c:pt idx="40">
                  <c:v>89.160000000000025</c:v>
                </c:pt>
                <c:pt idx="41">
                  <c:v>89.160000000000025</c:v>
                </c:pt>
                <c:pt idx="42">
                  <c:v>89.160000000000025</c:v>
                </c:pt>
                <c:pt idx="43">
                  <c:v>89.160000000000025</c:v>
                </c:pt>
                <c:pt idx="44">
                  <c:v>89.160000000000025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6-443C-B609-85094FEBCAE9}"/>
            </c:ext>
          </c:extLst>
        </c:ser>
        <c:ser>
          <c:idx val="2"/>
          <c:order val="2"/>
          <c:tx>
            <c:strRef>
              <c:f>'[4]STD C CAP_1'!$AK$10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'[4]STD C CAP_1'!$AK$11:$AK$55</c:f>
              <c:numCache>
                <c:formatCode>General</c:formatCode>
                <c:ptCount val="45"/>
                <c:pt idx="0">
                  <c:v>0</c:v>
                </c:pt>
                <c:pt idx="1">
                  <c:v>1.17</c:v>
                </c:pt>
                <c:pt idx="2">
                  <c:v>0</c:v>
                </c:pt>
                <c:pt idx="3">
                  <c:v>1.38</c:v>
                </c:pt>
                <c:pt idx="4">
                  <c:v>1.0900000000000001</c:v>
                </c:pt>
                <c:pt idx="5">
                  <c:v>1.07</c:v>
                </c:pt>
                <c:pt idx="6">
                  <c:v>1.1499999999999999</c:v>
                </c:pt>
                <c:pt idx="7">
                  <c:v>1.03</c:v>
                </c:pt>
                <c:pt idx="8">
                  <c:v>1.02</c:v>
                </c:pt>
                <c:pt idx="9">
                  <c:v>2.0099999999999998</c:v>
                </c:pt>
                <c:pt idx="10">
                  <c:v>1.01</c:v>
                </c:pt>
                <c:pt idx="11">
                  <c:v>1.1100000000000001</c:v>
                </c:pt>
                <c:pt idx="12">
                  <c:v>1.01</c:v>
                </c:pt>
                <c:pt idx="13">
                  <c:v>1.07</c:v>
                </c:pt>
                <c:pt idx="14">
                  <c:v>1.17</c:v>
                </c:pt>
                <c:pt idx="15">
                  <c:v>3.01</c:v>
                </c:pt>
                <c:pt idx="16">
                  <c:v>1.1299999999999999</c:v>
                </c:pt>
                <c:pt idx="17">
                  <c:v>1.1200000000000001</c:v>
                </c:pt>
                <c:pt idx="18">
                  <c:v>1.17</c:v>
                </c:pt>
                <c:pt idx="19">
                  <c:v>0</c:v>
                </c:pt>
                <c:pt idx="20">
                  <c:v>1.1100000000000001</c:v>
                </c:pt>
                <c:pt idx="21">
                  <c:v>0</c:v>
                </c:pt>
                <c:pt idx="22">
                  <c:v>1.02</c:v>
                </c:pt>
                <c:pt idx="23">
                  <c:v>0</c:v>
                </c:pt>
                <c:pt idx="24">
                  <c:v>0</c:v>
                </c:pt>
                <c:pt idx="25">
                  <c:v>1.17</c:v>
                </c:pt>
                <c:pt idx="26">
                  <c:v>0</c:v>
                </c:pt>
                <c:pt idx="27">
                  <c:v>1.25</c:v>
                </c:pt>
                <c:pt idx="28">
                  <c:v>1.01</c:v>
                </c:pt>
                <c:pt idx="29">
                  <c:v>2.15</c:v>
                </c:pt>
                <c:pt idx="30">
                  <c:v>1.01</c:v>
                </c:pt>
                <c:pt idx="31">
                  <c:v>0</c:v>
                </c:pt>
                <c:pt idx="32">
                  <c:v>1.0900000000000001</c:v>
                </c:pt>
                <c:pt idx="33">
                  <c:v>0</c:v>
                </c:pt>
                <c:pt idx="34">
                  <c:v>1.0900000000000001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6-443C-B609-85094FEBCAE9}"/>
            </c:ext>
          </c:extLst>
        </c:ser>
        <c:ser>
          <c:idx val="3"/>
          <c:order val="3"/>
          <c:tx>
            <c:strRef>
              <c:f>'[4]STD C CAP_1'!$AM$10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CAP_1'!$AM$11:$AM$55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6-443C-B609-85094FEBC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460096"/>
        <c:axId val="105461632"/>
      </c:barChart>
      <c:catAx>
        <c:axId val="105460096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5461632"/>
        <c:crosses val="autoZero"/>
        <c:auto val="1"/>
        <c:lblAlgn val="ctr"/>
        <c:lblOffset val="100"/>
        <c:noMultiLvlLbl val="0"/>
      </c:catAx>
      <c:valAx>
        <c:axId val="105461632"/>
        <c:scaling>
          <c:orientation val="minMax"/>
          <c:max val="23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5460096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33" l="0.25" r="0.25" t="0.75000000000000233" header="0.30000000000000032" footer="0.30000000000000032"/>
    <c:pageSetup paperSize="258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SUVMC oven_2'!$AI$10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SUVMC oven_2'!$AI$11:$AI$41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19.200000000000003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2-4576-973E-E0FA2AE0469F}"/>
            </c:ext>
          </c:extLst>
        </c:ser>
        <c:ser>
          <c:idx val="1"/>
          <c:order val="1"/>
          <c:tx>
            <c:strRef>
              <c:f>'STD SUVMC oven_2'!$AJ$10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SUVMC oven_2'!$AJ$11:$AJ$41</c:f>
              <c:numCache>
                <c:formatCode>0</c:formatCode>
                <c:ptCount val="31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5.5</c:v>
                </c:pt>
                <c:pt idx="5">
                  <c:v>6.9</c:v>
                </c:pt>
                <c:pt idx="6">
                  <c:v>8.1</c:v>
                </c:pt>
                <c:pt idx="7">
                  <c:v>9.7999999999999989</c:v>
                </c:pt>
                <c:pt idx="8">
                  <c:v>11.299999999999999</c:v>
                </c:pt>
                <c:pt idx="9">
                  <c:v>13.5</c:v>
                </c:pt>
                <c:pt idx="10">
                  <c:v>-4.9000000000000021</c:v>
                </c:pt>
                <c:pt idx="11">
                  <c:v>14.3</c:v>
                </c:pt>
                <c:pt idx="12">
                  <c:v>15.100000000000001</c:v>
                </c:pt>
                <c:pt idx="13">
                  <c:v>16.400000000000002</c:v>
                </c:pt>
                <c:pt idx="14">
                  <c:v>17.600000000000001</c:v>
                </c:pt>
                <c:pt idx="15">
                  <c:v>18.700000000000003</c:v>
                </c:pt>
                <c:pt idx="16">
                  <c:v>20.300000000000004</c:v>
                </c:pt>
                <c:pt idx="17">
                  <c:v>21.200000000000003</c:v>
                </c:pt>
                <c:pt idx="18">
                  <c:v>22.300000000000004</c:v>
                </c:pt>
                <c:pt idx="19">
                  <c:v>23.500000000000004</c:v>
                </c:pt>
                <c:pt idx="20">
                  <c:v>24.700000000000003</c:v>
                </c:pt>
                <c:pt idx="21">
                  <c:v>25.400000000000002</c:v>
                </c:pt>
                <c:pt idx="22">
                  <c:v>26.500000000000004</c:v>
                </c:pt>
                <c:pt idx="23">
                  <c:v>30.400000000000002</c:v>
                </c:pt>
                <c:pt idx="24">
                  <c:v>32.1</c:v>
                </c:pt>
                <c:pt idx="25">
                  <c:v>32.9</c:v>
                </c:pt>
                <c:pt idx="26">
                  <c:v>47.9</c:v>
                </c:pt>
                <c:pt idx="27">
                  <c:v>49.5</c:v>
                </c:pt>
                <c:pt idx="28">
                  <c:v>55.1</c:v>
                </c:pt>
                <c:pt idx="29">
                  <c:v>55.1</c:v>
                </c:pt>
                <c:pt idx="30">
                  <c:v>55.1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2-4576-973E-E0FA2AE0469F}"/>
            </c:ext>
          </c:extLst>
        </c:ser>
        <c:ser>
          <c:idx val="2"/>
          <c:order val="2"/>
          <c:tx>
            <c:strRef>
              <c:f>'STD SUVMC oven_2'!$AK$10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SUVMC oven_2'!$AK$11:$AK$41</c:f>
              <c:numCache>
                <c:formatCode>0</c:formatCode>
                <c:ptCount val="31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</c:v>
                </c:pt>
                <c:pt idx="4">
                  <c:v>1.4</c:v>
                </c:pt>
                <c:pt idx="5">
                  <c:v>1.2</c:v>
                </c:pt>
                <c:pt idx="6">
                  <c:v>1.7</c:v>
                </c:pt>
                <c:pt idx="7">
                  <c:v>1.5</c:v>
                </c:pt>
                <c:pt idx="8">
                  <c:v>2.2000000000000002</c:v>
                </c:pt>
                <c:pt idx="9">
                  <c:v>0.8</c:v>
                </c:pt>
                <c:pt idx="10">
                  <c:v>0</c:v>
                </c:pt>
                <c:pt idx="11">
                  <c:v>0.8</c:v>
                </c:pt>
                <c:pt idx="12">
                  <c:v>1.3</c:v>
                </c:pt>
                <c:pt idx="13">
                  <c:v>1.2</c:v>
                </c:pt>
                <c:pt idx="14">
                  <c:v>1.1000000000000001</c:v>
                </c:pt>
                <c:pt idx="15">
                  <c:v>1.6</c:v>
                </c:pt>
                <c:pt idx="16">
                  <c:v>0.9</c:v>
                </c:pt>
                <c:pt idx="17">
                  <c:v>1.1000000000000001</c:v>
                </c:pt>
                <c:pt idx="18">
                  <c:v>1.2</c:v>
                </c:pt>
                <c:pt idx="19">
                  <c:v>1.2</c:v>
                </c:pt>
                <c:pt idx="20">
                  <c:v>0.7</c:v>
                </c:pt>
                <c:pt idx="21">
                  <c:v>1.1000000000000001</c:v>
                </c:pt>
                <c:pt idx="22">
                  <c:v>3.9</c:v>
                </c:pt>
                <c:pt idx="23">
                  <c:v>1.7</c:v>
                </c:pt>
                <c:pt idx="24">
                  <c:v>0.8</c:v>
                </c:pt>
                <c:pt idx="25">
                  <c:v>15</c:v>
                </c:pt>
                <c:pt idx="26">
                  <c:v>1.6</c:v>
                </c:pt>
                <c:pt idx="27">
                  <c:v>5.6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2-4576-973E-E0FA2AE0469F}"/>
            </c:ext>
          </c:extLst>
        </c:ser>
        <c:ser>
          <c:idx val="3"/>
          <c:order val="3"/>
          <c:tx>
            <c:strRef>
              <c:f>'STD SUVMC oven_2'!$AM$10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SUVMC oven_2'!$AM$11:$AM$41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40.799999999999997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22-4576-973E-E0FA2AE04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767296"/>
        <c:axId val="105768832"/>
      </c:barChart>
      <c:catAx>
        <c:axId val="105767296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5768832"/>
        <c:crosses val="autoZero"/>
        <c:auto val="1"/>
        <c:lblAlgn val="ctr"/>
        <c:lblOffset val="100"/>
        <c:noMultiLvlLbl val="0"/>
      </c:catAx>
      <c:valAx>
        <c:axId val="105768832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5767296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141554670707427E-2"/>
          <c:y val="5.2956367364661382E-2"/>
          <c:w val="0.96162588783476788"/>
          <c:h val="0.946825472743021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'[5]STD C CAP_1'!$AI$10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'[5]STD C CAP_1'!$AI$11:$AI$55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9-4A43-860D-AD4D7C1B9C75}"/>
            </c:ext>
          </c:extLst>
        </c:ser>
        <c:ser>
          <c:idx val="1"/>
          <c:order val="1"/>
          <c:tx>
            <c:strRef>
              <c:f>'[5]STD C CAP_1'!$AJ$10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'[5]STD C CAP_1'!$AJ$11:$AJ$55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1</c:v>
                </c:pt>
                <c:pt idx="2">
                  <c:v>2.17</c:v>
                </c:pt>
                <c:pt idx="3">
                  <c:v>3.17</c:v>
                </c:pt>
                <c:pt idx="4">
                  <c:v>4.55</c:v>
                </c:pt>
                <c:pt idx="5">
                  <c:v>5.64</c:v>
                </c:pt>
                <c:pt idx="6">
                  <c:v>6.71</c:v>
                </c:pt>
                <c:pt idx="7">
                  <c:v>7.8599999999999994</c:v>
                </c:pt>
                <c:pt idx="8">
                  <c:v>8.8899999999999988</c:v>
                </c:pt>
                <c:pt idx="9">
                  <c:v>9.9099999999999984</c:v>
                </c:pt>
                <c:pt idx="10">
                  <c:v>11.919999999999998</c:v>
                </c:pt>
                <c:pt idx="11">
                  <c:v>12.929999999999998</c:v>
                </c:pt>
                <c:pt idx="12">
                  <c:v>14.039999999999997</c:v>
                </c:pt>
                <c:pt idx="13">
                  <c:v>15.049999999999997</c:v>
                </c:pt>
                <c:pt idx="14">
                  <c:v>16.119999999999997</c:v>
                </c:pt>
                <c:pt idx="15">
                  <c:v>17.29</c:v>
                </c:pt>
                <c:pt idx="16">
                  <c:v>20.299999999999997</c:v>
                </c:pt>
                <c:pt idx="17">
                  <c:v>21.429999999999996</c:v>
                </c:pt>
                <c:pt idx="18">
                  <c:v>22.549999999999997</c:v>
                </c:pt>
                <c:pt idx="19">
                  <c:v>23.72</c:v>
                </c:pt>
                <c:pt idx="20">
                  <c:v>24.72</c:v>
                </c:pt>
                <c:pt idx="21">
                  <c:v>25.83</c:v>
                </c:pt>
                <c:pt idx="22">
                  <c:v>26.83</c:v>
                </c:pt>
                <c:pt idx="23">
                  <c:v>27.849999999999998</c:v>
                </c:pt>
                <c:pt idx="24">
                  <c:v>74.39</c:v>
                </c:pt>
                <c:pt idx="25">
                  <c:v>75.39</c:v>
                </c:pt>
                <c:pt idx="26">
                  <c:v>76.56</c:v>
                </c:pt>
                <c:pt idx="27">
                  <c:v>77.56</c:v>
                </c:pt>
                <c:pt idx="28">
                  <c:v>78.81</c:v>
                </c:pt>
                <c:pt idx="29">
                  <c:v>79.820000000000007</c:v>
                </c:pt>
                <c:pt idx="30">
                  <c:v>81.970000000000013</c:v>
                </c:pt>
                <c:pt idx="31">
                  <c:v>82.980000000000018</c:v>
                </c:pt>
                <c:pt idx="32">
                  <c:v>83.980000000000018</c:v>
                </c:pt>
                <c:pt idx="33">
                  <c:v>85.070000000000022</c:v>
                </c:pt>
                <c:pt idx="34">
                  <c:v>86.070000000000022</c:v>
                </c:pt>
                <c:pt idx="35">
                  <c:v>89.160000000000025</c:v>
                </c:pt>
                <c:pt idx="36">
                  <c:v>89.160000000000025</c:v>
                </c:pt>
                <c:pt idx="37">
                  <c:v>89.160000000000025</c:v>
                </c:pt>
                <c:pt idx="38">
                  <c:v>89.160000000000025</c:v>
                </c:pt>
                <c:pt idx="39">
                  <c:v>89.160000000000025</c:v>
                </c:pt>
                <c:pt idx="40">
                  <c:v>89.160000000000025</c:v>
                </c:pt>
                <c:pt idx="41">
                  <c:v>89.160000000000025</c:v>
                </c:pt>
                <c:pt idx="42">
                  <c:v>89.160000000000025</c:v>
                </c:pt>
                <c:pt idx="43">
                  <c:v>89.160000000000025</c:v>
                </c:pt>
                <c:pt idx="44">
                  <c:v>89.160000000000025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9-4A43-860D-AD4D7C1B9C75}"/>
            </c:ext>
          </c:extLst>
        </c:ser>
        <c:ser>
          <c:idx val="2"/>
          <c:order val="2"/>
          <c:tx>
            <c:strRef>
              <c:f>'[5]STD C CAP_1'!$AK$10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'[5]STD C CAP_1'!$AK$11:$AK$55</c:f>
              <c:numCache>
                <c:formatCode>General</c:formatCode>
                <c:ptCount val="45"/>
                <c:pt idx="0">
                  <c:v>0</c:v>
                </c:pt>
                <c:pt idx="1">
                  <c:v>1.17</c:v>
                </c:pt>
                <c:pt idx="2">
                  <c:v>0</c:v>
                </c:pt>
                <c:pt idx="3">
                  <c:v>1.38</c:v>
                </c:pt>
                <c:pt idx="4">
                  <c:v>1.0900000000000001</c:v>
                </c:pt>
                <c:pt idx="5">
                  <c:v>1.07</c:v>
                </c:pt>
                <c:pt idx="6">
                  <c:v>1.1499999999999999</c:v>
                </c:pt>
                <c:pt idx="7">
                  <c:v>1.03</c:v>
                </c:pt>
                <c:pt idx="8">
                  <c:v>1.02</c:v>
                </c:pt>
                <c:pt idx="9">
                  <c:v>2.0099999999999998</c:v>
                </c:pt>
                <c:pt idx="10">
                  <c:v>1.01</c:v>
                </c:pt>
                <c:pt idx="11">
                  <c:v>1.1100000000000001</c:v>
                </c:pt>
                <c:pt idx="12">
                  <c:v>1.01</c:v>
                </c:pt>
                <c:pt idx="13">
                  <c:v>1.07</c:v>
                </c:pt>
                <c:pt idx="14">
                  <c:v>1.17</c:v>
                </c:pt>
                <c:pt idx="15">
                  <c:v>3.01</c:v>
                </c:pt>
                <c:pt idx="16">
                  <c:v>1.1299999999999999</c:v>
                </c:pt>
                <c:pt idx="17">
                  <c:v>1.1200000000000001</c:v>
                </c:pt>
                <c:pt idx="18">
                  <c:v>1.17</c:v>
                </c:pt>
                <c:pt idx="19">
                  <c:v>0</c:v>
                </c:pt>
                <c:pt idx="20">
                  <c:v>1.1100000000000001</c:v>
                </c:pt>
                <c:pt idx="21">
                  <c:v>0</c:v>
                </c:pt>
                <c:pt idx="22">
                  <c:v>1.02</c:v>
                </c:pt>
                <c:pt idx="23">
                  <c:v>0</c:v>
                </c:pt>
                <c:pt idx="24">
                  <c:v>0</c:v>
                </c:pt>
                <c:pt idx="25">
                  <c:v>1.17</c:v>
                </c:pt>
                <c:pt idx="26">
                  <c:v>0</c:v>
                </c:pt>
                <c:pt idx="27">
                  <c:v>1.25</c:v>
                </c:pt>
                <c:pt idx="28">
                  <c:v>1.01</c:v>
                </c:pt>
                <c:pt idx="29">
                  <c:v>2.15</c:v>
                </c:pt>
                <c:pt idx="30">
                  <c:v>1.01</c:v>
                </c:pt>
                <c:pt idx="31">
                  <c:v>0</c:v>
                </c:pt>
                <c:pt idx="32">
                  <c:v>1.0900000000000001</c:v>
                </c:pt>
                <c:pt idx="33">
                  <c:v>0</c:v>
                </c:pt>
                <c:pt idx="34">
                  <c:v>1.0900000000000001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49-4A43-860D-AD4D7C1B9C75}"/>
            </c:ext>
          </c:extLst>
        </c:ser>
        <c:ser>
          <c:idx val="3"/>
          <c:order val="3"/>
          <c:tx>
            <c:strRef>
              <c:f>'[5]STD C CAP_1'!$AM$10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'[5]STD C CAP_1'!$AM$11:$AM$55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49-4A43-860D-AD4D7C1B9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23904"/>
        <c:axId val="106925440"/>
      </c:barChart>
      <c:catAx>
        <c:axId val="106923904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6925440"/>
        <c:crosses val="autoZero"/>
        <c:auto val="1"/>
        <c:lblAlgn val="ctr"/>
        <c:lblOffset val="100"/>
        <c:noMultiLvlLbl val="0"/>
      </c:catAx>
      <c:valAx>
        <c:axId val="106925440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6923904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44" l="0.25" r="0.25" t="0.75000000000000244" header="0.30000000000000032" footer="0.30000000000000032"/>
    <c:pageSetup paperSize="258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SUV หุ้มผ้า_3'!$AI$10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 หุ้มผ้า_3'!$AI$11:$AI$41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3-4CF2-809D-45F5AEBFB207}"/>
            </c:ext>
          </c:extLst>
        </c:ser>
        <c:ser>
          <c:idx val="1"/>
          <c:order val="1"/>
          <c:tx>
            <c:strRef>
              <c:f>'STD SUV หุ้มผ้า_3'!$AJ$10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SUV หุ้มผ้า_3'!$AJ$11:$AJ$41</c:f>
              <c:numCache>
                <c:formatCode>0</c:formatCode>
                <c:ptCount val="31"/>
                <c:pt idx="0">
                  <c:v>0</c:v>
                </c:pt>
                <c:pt idx="1">
                  <c:v>3.13</c:v>
                </c:pt>
                <c:pt idx="2">
                  <c:v>4.7300000000000004</c:v>
                </c:pt>
                <c:pt idx="3">
                  <c:v>10.32</c:v>
                </c:pt>
                <c:pt idx="4">
                  <c:v>11.92</c:v>
                </c:pt>
                <c:pt idx="5">
                  <c:v>13.93</c:v>
                </c:pt>
                <c:pt idx="6">
                  <c:v>18.25</c:v>
                </c:pt>
                <c:pt idx="7">
                  <c:v>25.41</c:v>
                </c:pt>
                <c:pt idx="8">
                  <c:v>27.77</c:v>
                </c:pt>
                <c:pt idx="9">
                  <c:v>31.02</c:v>
                </c:pt>
                <c:pt idx="10">
                  <c:v>35.22</c:v>
                </c:pt>
                <c:pt idx="11">
                  <c:v>45.62</c:v>
                </c:pt>
                <c:pt idx="12">
                  <c:v>47.64</c:v>
                </c:pt>
                <c:pt idx="13">
                  <c:v>51.9</c:v>
                </c:pt>
                <c:pt idx="14">
                  <c:v>65.209999999999994</c:v>
                </c:pt>
                <c:pt idx="15">
                  <c:v>67.169999999999987</c:v>
                </c:pt>
                <c:pt idx="16">
                  <c:v>71.059999999999988</c:v>
                </c:pt>
                <c:pt idx="17">
                  <c:v>82.419999999999987</c:v>
                </c:pt>
                <c:pt idx="18">
                  <c:v>83.779999999999987</c:v>
                </c:pt>
                <c:pt idx="19">
                  <c:v>87.97999999999999</c:v>
                </c:pt>
                <c:pt idx="20">
                  <c:v>97.329999999999984</c:v>
                </c:pt>
                <c:pt idx="21">
                  <c:v>98.489999999999981</c:v>
                </c:pt>
                <c:pt idx="22">
                  <c:v>102.04999999999998</c:v>
                </c:pt>
                <c:pt idx="23">
                  <c:v>115.06999999999998</c:v>
                </c:pt>
                <c:pt idx="24">
                  <c:v>117.07999999999998</c:v>
                </c:pt>
                <c:pt idx="25">
                  <c:v>119.48999999999998</c:v>
                </c:pt>
                <c:pt idx="26">
                  <c:v>121.46999999999998</c:v>
                </c:pt>
                <c:pt idx="27">
                  <c:v>123.79999999999998</c:v>
                </c:pt>
                <c:pt idx="28">
                  <c:v>123.79999999999998</c:v>
                </c:pt>
                <c:pt idx="29">
                  <c:v>123.79999999999998</c:v>
                </c:pt>
                <c:pt idx="30">
                  <c:v>123.79999999999998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3-4CF2-809D-45F5AEBFB207}"/>
            </c:ext>
          </c:extLst>
        </c:ser>
        <c:ser>
          <c:idx val="2"/>
          <c:order val="2"/>
          <c:tx>
            <c:strRef>
              <c:f>'STD SUV หุ้มผ้า_3'!$AK$10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SUV หุ้มผ้า_3'!$AK$11:$AK$41</c:f>
              <c:numCache>
                <c:formatCode>0</c:formatCode>
                <c:ptCount val="31"/>
                <c:pt idx="0">
                  <c:v>2.13</c:v>
                </c:pt>
                <c:pt idx="1">
                  <c:v>1.6</c:v>
                </c:pt>
                <c:pt idx="2">
                  <c:v>4.59</c:v>
                </c:pt>
                <c:pt idx="3">
                  <c:v>1.6</c:v>
                </c:pt>
                <c:pt idx="4">
                  <c:v>2.0099999999999998</c:v>
                </c:pt>
                <c:pt idx="5">
                  <c:v>4.32</c:v>
                </c:pt>
                <c:pt idx="6">
                  <c:v>7.16</c:v>
                </c:pt>
                <c:pt idx="7">
                  <c:v>2.36</c:v>
                </c:pt>
                <c:pt idx="8">
                  <c:v>3.25</c:v>
                </c:pt>
                <c:pt idx="9">
                  <c:v>4.2</c:v>
                </c:pt>
                <c:pt idx="10">
                  <c:v>10.4</c:v>
                </c:pt>
                <c:pt idx="11">
                  <c:v>2.02</c:v>
                </c:pt>
                <c:pt idx="12">
                  <c:v>4.26</c:v>
                </c:pt>
                <c:pt idx="13">
                  <c:v>13.31</c:v>
                </c:pt>
                <c:pt idx="14">
                  <c:v>1.96</c:v>
                </c:pt>
                <c:pt idx="15">
                  <c:v>3.89</c:v>
                </c:pt>
                <c:pt idx="16">
                  <c:v>11.36</c:v>
                </c:pt>
                <c:pt idx="17">
                  <c:v>1.36</c:v>
                </c:pt>
                <c:pt idx="18">
                  <c:v>4.2</c:v>
                </c:pt>
                <c:pt idx="19">
                  <c:v>9.35</c:v>
                </c:pt>
                <c:pt idx="20">
                  <c:v>1.1599999999999999</c:v>
                </c:pt>
                <c:pt idx="21">
                  <c:v>3.56</c:v>
                </c:pt>
                <c:pt idx="22">
                  <c:v>13.02</c:v>
                </c:pt>
                <c:pt idx="23">
                  <c:v>2.0099999999999998</c:v>
                </c:pt>
                <c:pt idx="24">
                  <c:v>2.41</c:v>
                </c:pt>
                <c:pt idx="25">
                  <c:v>1.98</c:v>
                </c:pt>
                <c:pt idx="26">
                  <c:v>2.33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3-4CF2-809D-45F5AEBFB207}"/>
            </c:ext>
          </c:extLst>
        </c:ser>
        <c:ser>
          <c:idx val="3"/>
          <c:order val="3"/>
          <c:tx>
            <c:strRef>
              <c:f>'STD SUV หุ้มผ้า_3'!$AM$10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 หุ้มผ้า_3'!$AM$11:$AM$41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53-4CF2-809D-45F5AEBFB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296640"/>
        <c:axId val="107298176"/>
      </c:barChart>
      <c:catAx>
        <c:axId val="107296640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7298176"/>
        <c:crosses val="autoZero"/>
        <c:auto val="1"/>
        <c:lblAlgn val="ctr"/>
        <c:lblOffset val="100"/>
        <c:noMultiLvlLbl val="0"/>
      </c:catAx>
      <c:valAx>
        <c:axId val="107298176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7296640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141554670707458E-2"/>
          <c:y val="4.2442778551119872E-2"/>
          <c:w val="0.96162588783476799"/>
          <c:h val="0.9468254727430216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'[4]Formaat STD'!$AI$10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'[4]Formaat STD'!$AI$11:$AI$55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1-4887-86D5-967F525CE741}"/>
            </c:ext>
          </c:extLst>
        </c:ser>
        <c:ser>
          <c:idx val="1"/>
          <c:order val="1"/>
          <c:tx>
            <c:strRef>
              <c:f>'[4]Formaat STD'!$AJ$10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'[4]Formaat STD'!$AJ$11:$AJ$55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25</c:v>
                </c:pt>
                <c:pt idx="7">
                  <c:v>29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43</c:v>
                </c:pt>
                <c:pt idx="12">
                  <c:v>46</c:v>
                </c:pt>
                <c:pt idx="13">
                  <c:v>50</c:v>
                </c:pt>
                <c:pt idx="14">
                  <c:v>54</c:v>
                </c:pt>
                <c:pt idx="15">
                  <c:v>17</c:v>
                </c:pt>
                <c:pt idx="16">
                  <c:v>65</c:v>
                </c:pt>
                <c:pt idx="17">
                  <c:v>70</c:v>
                </c:pt>
                <c:pt idx="18">
                  <c:v>74</c:v>
                </c:pt>
                <c:pt idx="19">
                  <c:v>79</c:v>
                </c:pt>
                <c:pt idx="20">
                  <c:v>89</c:v>
                </c:pt>
                <c:pt idx="21">
                  <c:v>99</c:v>
                </c:pt>
                <c:pt idx="22">
                  <c:v>103</c:v>
                </c:pt>
                <c:pt idx="23">
                  <c:v>108</c:v>
                </c:pt>
                <c:pt idx="24">
                  <c:v>113</c:v>
                </c:pt>
                <c:pt idx="25">
                  <c:v>115</c:v>
                </c:pt>
                <c:pt idx="26">
                  <c:v>117</c:v>
                </c:pt>
                <c:pt idx="27">
                  <c:v>119</c:v>
                </c:pt>
                <c:pt idx="28">
                  <c:v>121</c:v>
                </c:pt>
                <c:pt idx="29">
                  <c:v>123</c:v>
                </c:pt>
                <c:pt idx="30">
                  <c:v>125</c:v>
                </c:pt>
                <c:pt idx="31">
                  <c:v>127</c:v>
                </c:pt>
                <c:pt idx="32">
                  <c:v>129</c:v>
                </c:pt>
                <c:pt idx="33">
                  <c:v>135</c:v>
                </c:pt>
                <c:pt idx="34">
                  <c:v>138</c:v>
                </c:pt>
                <c:pt idx="35">
                  <c:v>140</c:v>
                </c:pt>
                <c:pt idx="36">
                  <c:v>142</c:v>
                </c:pt>
                <c:pt idx="37">
                  <c:v>144</c:v>
                </c:pt>
                <c:pt idx="38">
                  <c:v>146</c:v>
                </c:pt>
                <c:pt idx="39">
                  <c:v>148</c:v>
                </c:pt>
                <c:pt idx="40">
                  <c:v>161</c:v>
                </c:pt>
                <c:pt idx="41">
                  <c:v>161</c:v>
                </c:pt>
                <c:pt idx="42">
                  <c:v>161</c:v>
                </c:pt>
                <c:pt idx="43">
                  <c:v>161</c:v>
                </c:pt>
                <c:pt idx="44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1-4887-86D5-967F525CE741}"/>
            </c:ext>
          </c:extLst>
        </c:ser>
        <c:ser>
          <c:idx val="3"/>
          <c:order val="2"/>
          <c:tx>
            <c:strRef>
              <c:f>'[4]Formaat STD'!$AM$10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'[4]Formaat STD'!$AM$11:$AM$55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1-4887-86D5-967F525CE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619840"/>
        <c:axId val="109793664"/>
      </c:barChart>
      <c:catAx>
        <c:axId val="109619840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9793664"/>
        <c:crosses val="autoZero"/>
        <c:auto val="1"/>
        <c:lblAlgn val="ctr"/>
        <c:lblOffset val="100"/>
        <c:noMultiLvlLbl val="0"/>
      </c:catAx>
      <c:valAx>
        <c:axId val="109793664"/>
        <c:scaling>
          <c:orientation val="minMax"/>
          <c:max val="17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9619840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C CAP Assy Ornament_4'!$AI$10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C CAP Assy Ornament_4'!$AI$11:$AI$42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3-4A05-911B-D2396CEE3F1C}"/>
            </c:ext>
          </c:extLst>
        </c:ser>
        <c:ser>
          <c:idx val="1"/>
          <c:order val="1"/>
          <c:tx>
            <c:strRef>
              <c:f>'STD C CAP Assy Ornament_4'!$AJ$10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C CAP Assy Ornament_4'!$AJ$11:$AJ$42</c:f>
              <c:numCache>
                <c:formatCode>0</c:formatCode>
                <c:ptCount val="32"/>
                <c:pt idx="0">
                  <c:v>0</c:v>
                </c:pt>
                <c:pt idx="1">
                  <c:v>1.6</c:v>
                </c:pt>
                <c:pt idx="2">
                  <c:v>6.16</c:v>
                </c:pt>
                <c:pt idx="3">
                  <c:v>7.16</c:v>
                </c:pt>
                <c:pt idx="4">
                  <c:v>8.76</c:v>
                </c:pt>
                <c:pt idx="5">
                  <c:v>10.26</c:v>
                </c:pt>
                <c:pt idx="6">
                  <c:v>12.559999999999999</c:v>
                </c:pt>
                <c:pt idx="7">
                  <c:v>22.759999999999998</c:v>
                </c:pt>
                <c:pt idx="8">
                  <c:v>25.06</c:v>
                </c:pt>
                <c:pt idx="9">
                  <c:v>29.669999999999998</c:v>
                </c:pt>
                <c:pt idx="10">
                  <c:v>32.07</c:v>
                </c:pt>
                <c:pt idx="11">
                  <c:v>33.57</c:v>
                </c:pt>
                <c:pt idx="12">
                  <c:v>35.97</c:v>
                </c:pt>
                <c:pt idx="13">
                  <c:v>37.269999999999996</c:v>
                </c:pt>
                <c:pt idx="14">
                  <c:v>38.669999999999995</c:v>
                </c:pt>
                <c:pt idx="15">
                  <c:v>39.769999999999996</c:v>
                </c:pt>
                <c:pt idx="16">
                  <c:v>40.869999999999997</c:v>
                </c:pt>
                <c:pt idx="17">
                  <c:v>42.07</c:v>
                </c:pt>
                <c:pt idx="18">
                  <c:v>43.47</c:v>
                </c:pt>
                <c:pt idx="19">
                  <c:v>47.67</c:v>
                </c:pt>
                <c:pt idx="20">
                  <c:v>50.07</c:v>
                </c:pt>
                <c:pt idx="21">
                  <c:v>54.47</c:v>
                </c:pt>
                <c:pt idx="22">
                  <c:v>65.77</c:v>
                </c:pt>
                <c:pt idx="23">
                  <c:v>74.72999999999999</c:v>
                </c:pt>
                <c:pt idx="24">
                  <c:v>77.529999999999987</c:v>
                </c:pt>
                <c:pt idx="25">
                  <c:v>80.329999999999984</c:v>
                </c:pt>
                <c:pt idx="26">
                  <c:v>82.329999999999984</c:v>
                </c:pt>
                <c:pt idx="27">
                  <c:v>82.329999999999984</c:v>
                </c:pt>
                <c:pt idx="28">
                  <c:v>82.329999999999984</c:v>
                </c:pt>
                <c:pt idx="29">
                  <c:v>82.329999999999984</c:v>
                </c:pt>
                <c:pt idx="30">
                  <c:v>82.329999999999984</c:v>
                </c:pt>
                <c:pt idx="31">
                  <c:v>82.329999999999984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3-4A05-911B-D2396CEE3F1C}"/>
            </c:ext>
          </c:extLst>
        </c:ser>
        <c:ser>
          <c:idx val="2"/>
          <c:order val="2"/>
          <c:tx>
            <c:strRef>
              <c:f>'STD C CAP Assy Ornament_4'!$AK$10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C CAP Assy Ornament_4'!$AK$11:$AK$42</c:f>
              <c:numCache>
                <c:formatCode>0</c:formatCode>
                <c:ptCount val="32"/>
                <c:pt idx="0">
                  <c:v>1.6</c:v>
                </c:pt>
                <c:pt idx="1">
                  <c:v>4.5599999999999996</c:v>
                </c:pt>
                <c:pt idx="2">
                  <c:v>0</c:v>
                </c:pt>
                <c:pt idx="3">
                  <c:v>1.6</c:v>
                </c:pt>
                <c:pt idx="4">
                  <c:v>1.5</c:v>
                </c:pt>
                <c:pt idx="5">
                  <c:v>2.2999999999999998</c:v>
                </c:pt>
                <c:pt idx="6">
                  <c:v>10.199999999999999</c:v>
                </c:pt>
                <c:pt idx="7">
                  <c:v>2.2999999999999998</c:v>
                </c:pt>
                <c:pt idx="8">
                  <c:v>4.6100000000000003</c:v>
                </c:pt>
                <c:pt idx="9">
                  <c:v>2.4</c:v>
                </c:pt>
                <c:pt idx="10">
                  <c:v>1.5</c:v>
                </c:pt>
                <c:pt idx="11">
                  <c:v>2.4</c:v>
                </c:pt>
                <c:pt idx="12">
                  <c:v>1.3</c:v>
                </c:pt>
                <c:pt idx="13">
                  <c:v>1.4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1.2</c:v>
                </c:pt>
                <c:pt idx="17">
                  <c:v>1.4</c:v>
                </c:pt>
                <c:pt idx="18">
                  <c:v>4.2</c:v>
                </c:pt>
                <c:pt idx="19">
                  <c:v>2.4</c:v>
                </c:pt>
                <c:pt idx="20">
                  <c:v>4.4000000000000004</c:v>
                </c:pt>
                <c:pt idx="21">
                  <c:v>11.3</c:v>
                </c:pt>
                <c:pt idx="22">
                  <c:v>8.9600000000000009</c:v>
                </c:pt>
                <c:pt idx="23">
                  <c:v>2.8</c:v>
                </c:pt>
                <c:pt idx="24">
                  <c:v>2.8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3-4A05-911B-D2396CEE3F1C}"/>
            </c:ext>
          </c:extLst>
        </c:ser>
        <c:ser>
          <c:idx val="3"/>
          <c:order val="3"/>
          <c:tx>
            <c:strRef>
              <c:f>'STD C CAP Assy Ornament_4'!$AM$10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C CAP Assy Ornament_4'!$AM$11:$AM$42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53-4A05-911B-D2396CEE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896832"/>
        <c:axId val="109898368"/>
      </c:barChart>
      <c:catAx>
        <c:axId val="109896832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9898368"/>
        <c:crosses val="autoZero"/>
        <c:auto val="1"/>
        <c:lblAlgn val="ctr"/>
        <c:lblOffset val="100"/>
        <c:noMultiLvlLbl val="0"/>
      </c:catAx>
      <c:valAx>
        <c:axId val="109898368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9896832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46068974150696E-2"/>
          <c:y val="4.8267949569383947E-2"/>
          <c:w val="0.97594240915900143"/>
          <c:h val="0.92335170200083505"/>
        </c:manualLayout>
      </c:layout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  <a:ln w="25400">
              <a:noFill/>
            </a:ln>
          </c:spPr>
          <c:invertIfNegative val="0"/>
          <c:val>
            <c:numRef>
              <c:f>'std.com table'!$H$10:$H$39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 formatCode="0.0">
                  <c:v>2.17</c:v>
                </c:pt>
                <c:pt idx="3" formatCode="0.0">
                  <c:v>3.17</c:v>
                </c:pt>
                <c:pt idx="4" formatCode="0.0">
                  <c:v>4.76</c:v>
                </c:pt>
                <c:pt idx="5" formatCode="0.0">
                  <c:v>6.13</c:v>
                </c:pt>
                <c:pt idx="6" formatCode="0.0">
                  <c:v>7.32</c:v>
                </c:pt>
                <c:pt idx="7" formatCode="0.0">
                  <c:v>8.49</c:v>
                </c:pt>
                <c:pt idx="8" formatCode="0.0">
                  <c:v>9.52</c:v>
                </c:pt>
                <c:pt idx="9" formatCode="0.0">
                  <c:v>10.54</c:v>
                </c:pt>
                <c:pt idx="10" formatCode="0.0">
                  <c:v>12.669999999999998</c:v>
                </c:pt>
                <c:pt idx="11" formatCode="0.0">
                  <c:v>13.689999999999998</c:v>
                </c:pt>
                <c:pt idx="12" formatCode="0.0">
                  <c:v>14.819999999999997</c:v>
                </c:pt>
                <c:pt idx="13" formatCode="0.0">
                  <c:v>15.849999999999996</c:v>
                </c:pt>
                <c:pt idx="14" formatCode="0.0">
                  <c:v>16.939999999999998</c:v>
                </c:pt>
                <c:pt idx="15" formatCode="0.0">
                  <c:v>18.13</c:v>
                </c:pt>
                <c:pt idx="16" formatCode="0.0">
                  <c:v>21.2</c:v>
                </c:pt>
                <c:pt idx="17" formatCode="0.0">
                  <c:v>22.47</c:v>
                </c:pt>
                <c:pt idx="18" formatCode="0.0">
                  <c:v>23.64</c:v>
                </c:pt>
                <c:pt idx="19" formatCode="0.0">
                  <c:v>24.87</c:v>
                </c:pt>
                <c:pt idx="20" formatCode="0.0">
                  <c:v>25.87</c:v>
                </c:pt>
                <c:pt idx="21" formatCode="0.0">
                  <c:v>26.98</c:v>
                </c:pt>
                <c:pt idx="22" formatCode="0.0">
                  <c:v>27.98</c:v>
                </c:pt>
                <c:pt idx="23" formatCode="0.0">
                  <c:v>29.05</c:v>
                </c:pt>
                <c:pt idx="24" formatCode="0.0">
                  <c:v>29.05</c:v>
                </c:pt>
                <c:pt idx="25" formatCode="0.0">
                  <c:v>30.05</c:v>
                </c:pt>
                <c:pt idx="26" formatCode="0.0">
                  <c:v>31.94</c:v>
                </c:pt>
                <c:pt idx="27" formatCode="0.0">
                  <c:v>32.94</c:v>
                </c:pt>
                <c:pt idx="28" formatCode="0.0">
                  <c:v>34.19</c:v>
                </c:pt>
                <c:pt idx="29" formatCode="0.0">
                  <c:v>35.32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1-4948-B774-7AEC752FEC09}"/>
            </c:ext>
          </c:extLst>
        </c:ser>
        <c:ser>
          <c:idx val="1"/>
          <c:order val="1"/>
          <c:tx>
            <c:strRef>
              <c:f>'std.com table'!$E$9</c:f>
              <c:strCache>
                <c:ptCount val="1"/>
                <c:pt idx="0">
                  <c:v>คน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'std.com table'!$E$10:$E$39</c:f>
              <c:numCache>
                <c:formatCode>0.00</c:formatCode>
                <c:ptCount val="30"/>
                <c:pt idx="1">
                  <c:v>1.17</c:v>
                </c:pt>
                <c:pt idx="3">
                  <c:v>1.59</c:v>
                </c:pt>
                <c:pt idx="4">
                  <c:v>1.37</c:v>
                </c:pt>
                <c:pt idx="5">
                  <c:v>1.19</c:v>
                </c:pt>
                <c:pt idx="6">
                  <c:v>1.17</c:v>
                </c:pt>
                <c:pt idx="7">
                  <c:v>1.03</c:v>
                </c:pt>
                <c:pt idx="8">
                  <c:v>1.02</c:v>
                </c:pt>
                <c:pt idx="9">
                  <c:v>2.13</c:v>
                </c:pt>
                <c:pt idx="10">
                  <c:v>1.02</c:v>
                </c:pt>
                <c:pt idx="11">
                  <c:v>1.1299999999999999</c:v>
                </c:pt>
                <c:pt idx="12">
                  <c:v>1.03</c:v>
                </c:pt>
                <c:pt idx="13">
                  <c:v>1.0900000000000001</c:v>
                </c:pt>
                <c:pt idx="14">
                  <c:v>1.19</c:v>
                </c:pt>
                <c:pt idx="15">
                  <c:v>3.07</c:v>
                </c:pt>
                <c:pt idx="16">
                  <c:v>1.27</c:v>
                </c:pt>
                <c:pt idx="17">
                  <c:v>1.17</c:v>
                </c:pt>
                <c:pt idx="18">
                  <c:v>1.23</c:v>
                </c:pt>
                <c:pt idx="20">
                  <c:v>1.1100000000000001</c:v>
                </c:pt>
                <c:pt idx="22">
                  <c:v>1.07</c:v>
                </c:pt>
                <c:pt idx="25">
                  <c:v>1.89</c:v>
                </c:pt>
                <c:pt idx="27">
                  <c:v>1.25</c:v>
                </c:pt>
                <c:pt idx="28">
                  <c:v>1.1299999999999999</c:v>
                </c:pt>
                <c:pt idx="29">
                  <c:v>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1-4948-B774-7AEC752FE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111297664"/>
        <c:axId val="111299200"/>
      </c:barChart>
      <c:catAx>
        <c:axId val="111297664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11299200"/>
        <c:crosses val="autoZero"/>
        <c:auto val="1"/>
        <c:lblAlgn val="ctr"/>
        <c:lblOffset val="100"/>
        <c:tickMarkSkip val="1"/>
        <c:noMultiLvlLbl val="0"/>
      </c:catAx>
      <c:valAx>
        <c:axId val="111299200"/>
        <c:scaling>
          <c:orientation val="minMax"/>
          <c:max val="65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General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11297664"/>
        <c:crosses val="autoZero"/>
        <c:crossBetween val="between"/>
        <c:majorUnit val="2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15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 alignWithMargins="0"/>
    <c:pageMargins b="1" l="0.75000000000000444" r="0.75000000000000444" t="1" header="0.5" footer="0.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646068974150696E-2"/>
          <c:y val="4.8267949569383947E-2"/>
          <c:w val="0.97594240915900143"/>
          <c:h val="0.92335170200083505"/>
        </c:manualLayout>
      </c:layout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  <a:ln w="25400">
              <a:noFill/>
            </a:ln>
          </c:spPr>
          <c:invertIfNegative val="0"/>
          <c:val>
            <c:numRef>
              <c:f>'std.com table (2)'!$H$10:$H$45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 formatCode="0.0">
                  <c:v>2.17</c:v>
                </c:pt>
                <c:pt idx="3" formatCode="0.0">
                  <c:v>3.17</c:v>
                </c:pt>
                <c:pt idx="4" formatCode="0.0">
                  <c:v>4.76</c:v>
                </c:pt>
                <c:pt idx="5" formatCode="0.0">
                  <c:v>6.13</c:v>
                </c:pt>
                <c:pt idx="6" formatCode="0.0">
                  <c:v>7.32</c:v>
                </c:pt>
                <c:pt idx="7" formatCode="0.0">
                  <c:v>8.49</c:v>
                </c:pt>
                <c:pt idx="8" formatCode="0.0">
                  <c:v>9.52</c:v>
                </c:pt>
                <c:pt idx="9" formatCode="0.0">
                  <c:v>10.54</c:v>
                </c:pt>
                <c:pt idx="10" formatCode="0.0">
                  <c:v>12.669999999999998</c:v>
                </c:pt>
                <c:pt idx="11" formatCode="0.0">
                  <c:v>13.689999999999998</c:v>
                </c:pt>
                <c:pt idx="12" formatCode="0.0">
                  <c:v>14.819999999999997</c:v>
                </c:pt>
                <c:pt idx="13" formatCode="0.0">
                  <c:v>15.849999999999996</c:v>
                </c:pt>
                <c:pt idx="14" formatCode="0.0">
                  <c:v>16.939999999999998</c:v>
                </c:pt>
                <c:pt idx="15" formatCode="0.0">
                  <c:v>18.13</c:v>
                </c:pt>
                <c:pt idx="16" formatCode="0.0">
                  <c:v>21.2</c:v>
                </c:pt>
                <c:pt idx="17" formatCode="0.0">
                  <c:v>22.47</c:v>
                </c:pt>
                <c:pt idx="18" formatCode="0.0">
                  <c:v>23.64</c:v>
                </c:pt>
                <c:pt idx="19" formatCode="0.0">
                  <c:v>24.87</c:v>
                </c:pt>
                <c:pt idx="20" formatCode="0.0">
                  <c:v>25.87</c:v>
                </c:pt>
                <c:pt idx="21" formatCode="0.0">
                  <c:v>26.98</c:v>
                </c:pt>
                <c:pt idx="22" formatCode="0.0">
                  <c:v>27.98</c:v>
                </c:pt>
                <c:pt idx="29" formatCode="0.0">
                  <c:v>29.05</c:v>
                </c:pt>
                <c:pt idx="30" formatCode="0.0">
                  <c:v>31.22</c:v>
                </c:pt>
                <c:pt idx="31" formatCode="0.0">
                  <c:v>32.229999999999997</c:v>
                </c:pt>
                <c:pt idx="32" formatCode="0.0">
                  <c:v>33.229999999999997</c:v>
                </c:pt>
                <c:pt idx="33" formatCode="0.0">
                  <c:v>34.459999999999994</c:v>
                </c:pt>
                <c:pt idx="34" formatCode="0.0">
                  <c:v>35.459999999999994</c:v>
                </c:pt>
                <c:pt idx="35" formatCode="0.0">
                  <c:v>36.689999999999991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E-4167-A810-60EE4EDC8767}"/>
            </c:ext>
          </c:extLst>
        </c:ser>
        <c:ser>
          <c:idx val="1"/>
          <c:order val="1"/>
          <c:tx>
            <c:strRef>
              <c:f>'std.com table (2)'!$E$9</c:f>
              <c:strCache>
                <c:ptCount val="1"/>
                <c:pt idx="0">
                  <c:v>คน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'std.com table (2)'!$E$10:$E$45</c:f>
              <c:numCache>
                <c:formatCode>0.00</c:formatCode>
                <c:ptCount val="36"/>
                <c:pt idx="1">
                  <c:v>1.17</c:v>
                </c:pt>
                <c:pt idx="3">
                  <c:v>1.59</c:v>
                </c:pt>
                <c:pt idx="4">
                  <c:v>1.37</c:v>
                </c:pt>
                <c:pt idx="5">
                  <c:v>1.19</c:v>
                </c:pt>
                <c:pt idx="6">
                  <c:v>1.17</c:v>
                </c:pt>
                <c:pt idx="7">
                  <c:v>1.03</c:v>
                </c:pt>
                <c:pt idx="8">
                  <c:v>1.02</c:v>
                </c:pt>
                <c:pt idx="9">
                  <c:v>2.13</c:v>
                </c:pt>
                <c:pt idx="10">
                  <c:v>1.02</c:v>
                </c:pt>
                <c:pt idx="11">
                  <c:v>1.1299999999999999</c:v>
                </c:pt>
                <c:pt idx="12">
                  <c:v>1.03</c:v>
                </c:pt>
                <c:pt idx="13">
                  <c:v>1.0900000000000001</c:v>
                </c:pt>
                <c:pt idx="14">
                  <c:v>1.19</c:v>
                </c:pt>
                <c:pt idx="15">
                  <c:v>3.07</c:v>
                </c:pt>
                <c:pt idx="16">
                  <c:v>1.27</c:v>
                </c:pt>
                <c:pt idx="17">
                  <c:v>1.17</c:v>
                </c:pt>
                <c:pt idx="18">
                  <c:v>1.23</c:v>
                </c:pt>
                <c:pt idx="20">
                  <c:v>1.1100000000000001</c:v>
                </c:pt>
                <c:pt idx="22">
                  <c:v>1.07</c:v>
                </c:pt>
                <c:pt idx="25">
                  <c:v>1.89</c:v>
                </c:pt>
                <c:pt idx="27">
                  <c:v>1.25</c:v>
                </c:pt>
                <c:pt idx="28">
                  <c:v>1.1299999999999999</c:v>
                </c:pt>
                <c:pt idx="29">
                  <c:v>2.17</c:v>
                </c:pt>
                <c:pt idx="30">
                  <c:v>1.01</c:v>
                </c:pt>
                <c:pt idx="32">
                  <c:v>1.23</c:v>
                </c:pt>
                <c:pt idx="34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E-4167-A810-60EE4EDC8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117713920"/>
        <c:axId val="117723904"/>
      </c:barChart>
      <c:catAx>
        <c:axId val="117713920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17723904"/>
        <c:crosses val="autoZero"/>
        <c:auto val="1"/>
        <c:lblAlgn val="ctr"/>
        <c:lblOffset val="100"/>
        <c:tickMarkSkip val="1"/>
        <c:noMultiLvlLbl val="0"/>
      </c:catAx>
      <c:valAx>
        <c:axId val="117723904"/>
        <c:scaling>
          <c:orientation val="minMax"/>
          <c:max val="2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General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th-TH"/>
          </a:p>
        </c:txPr>
        <c:crossAx val="117713920"/>
        <c:crosses val="autoZero"/>
        <c:crossBetween val="between"/>
        <c:majorUnit val="2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15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th-TH"/>
    </a:p>
  </c:txPr>
  <c:printSettings>
    <c:headerFooter alignWithMargins="0"/>
    <c:pageMargins b="1" l="0.75000000000000444" r="0.75000000000000444" t="1" header="0.5" footer="0.5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5478887530539248E-2"/>
          <c:y val="4.2442740533392406E-2"/>
          <c:w val="0.96162588783476777"/>
          <c:h val="0.9468254727430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'[4]STD C CAP_1'!$AI$10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CAP_1'!$AI$11:$AI$55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3-491B-A2E9-1D1630D37229}"/>
            </c:ext>
          </c:extLst>
        </c:ser>
        <c:ser>
          <c:idx val="1"/>
          <c:order val="1"/>
          <c:tx>
            <c:strRef>
              <c:f>'[4]STD C CAP_1'!$AJ$10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'[4]STD C CAP_1'!$AJ$11:$AJ$55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1</c:v>
                </c:pt>
                <c:pt idx="2">
                  <c:v>2.17</c:v>
                </c:pt>
                <c:pt idx="3">
                  <c:v>3.17</c:v>
                </c:pt>
                <c:pt idx="4">
                  <c:v>4.55</c:v>
                </c:pt>
                <c:pt idx="5">
                  <c:v>5.64</c:v>
                </c:pt>
                <c:pt idx="6">
                  <c:v>6.71</c:v>
                </c:pt>
                <c:pt idx="7">
                  <c:v>7.8599999999999994</c:v>
                </c:pt>
                <c:pt idx="8">
                  <c:v>8.8899999999999988</c:v>
                </c:pt>
                <c:pt idx="9">
                  <c:v>9.9099999999999984</c:v>
                </c:pt>
                <c:pt idx="10">
                  <c:v>11.919999999999998</c:v>
                </c:pt>
                <c:pt idx="11">
                  <c:v>12.929999999999998</c:v>
                </c:pt>
                <c:pt idx="12">
                  <c:v>14.039999999999997</c:v>
                </c:pt>
                <c:pt idx="13">
                  <c:v>15.049999999999997</c:v>
                </c:pt>
                <c:pt idx="14">
                  <c:v>16.119999999999997</c:v>
                </c:pt>
                <c:pt idx="15">
                  <c:v>17.29</c:v>
                </c:pt>
                <c:pt idx="16">
                  <c:v>20.299999999999997</c:v>
                </c:pt>
                <c:pt idx="17">
                  <c:v>21.429999999999996</c:v>
                </c:pt>
                <c:pt idx="18">
                  <c:v>22.549999999999997</c:v>
                </c:pt>
                <c:pt idx="19">
                  <c:v>23.72</c:v>
                </c:pt>
                <c:pt idx="20">
                  <c:v>24.72</c:v>
                </c:pt>
                <c:pt idx="21">
                  <c:v>25.83</c:v>
                </c:pt>
                <c:pt idx="22">
                  <c:v>26.83</c:v>
                </c:pt>
                <c:pt idx="23">
                  <c:v>27.849999999999998</c:v>
                </c:pt>
                <c:pt idx="24">
                  <c:v>74.39</c:v>
                </c:pt>
                <c:pt idx="25">
                  <c:v>75.39</c:v>
                </c:pt>
                <c:pt idx="26">
                  <c:v>76.56</c:v>
                </c:pt>
                <c:pt idx="27">
                  <c:v>77.56</c:v>
                </c:pt>
                <c:pt idx="28">
                  <c:v>78.81</c:v>
                </c:pt>
                <c:pt idx="29">
                  <c:v>79.820000000000007</c:v>
                </c:pt>
                <c:pt idx="30">
                  <c:v>81.970000000000013</c:v>
                </c:pt>
                <c:pt idx="31">
                  <c:v>82.980000000000018</c:v>
                </c:pt>
                <c:pt idx="32">
                  <c:v>83.980000000000018</c:v>
                </c:pt>
                <c:pt idx="33">
                  <c:v>85.070000000000022</c:v>
                </c:pt>
                <c:pt idx="34">
                  <c:v>86.070000000000022</c:v>
                </c:pt>
                <c:pt idx="35">
                  <c:v>89.160000000000025</c:v>
                </c:pt>
                <c:pt idx="36">
                  <c:v>89.160000000000025</c:v>
                </c:pt>
                <c:pt idx="37">
                  <c:v>89.160000000000025</c:v>
                </c:pt>
                <c:pt idx="38">
                  <c:v>89.160000000000025</c:v>
                </c:pt>
                <c:pt idx="39">
                  <c:v>89.160000000000025</c:v>
                </c:pt>
                <c:pt idx="40">
                  <c:v>89.160000000000025</c:v>
                </c:pt>
                <c:pt idx="41">
                  <c:v>89.160000000000025</c:v>
                </c:pt>
                <c:pt idx="42">
                  <c:v>89.160000000000025</c:v>
                </c:pt>
                <c:pt idx="43">
                  <c:v>89.160000000000025</c:v>
                </c:pt>
                <c:pt idx="44">
                  <c:v>89.160000000000025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3-491B-A2E9-1D1630D37229}"/>
            </c:ext>
          </c:extLst>
        </c:ser>
        <c:ser>
          <c:idx val="2"/>
          <c:order val="2"/>
          <c:tx>
            <c:strRef>
              <c:f>'[4]STD C CAP_1'!$AK$10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'[4]STD C CAP_1'!$AK$11:$AK$55</c:f>
              <c:numCache>
                <c:formatCode>General</c:formatCode>
                <c:ptCount val="45"/>
                <c:pt idx="0">
                  <c:v>0</c:v>
                </c:pt>
                <c:pt idx="1">
                  <c:v>1.17</c:v>
                </c:pt>
                <c:pt idx="2">
                  <c:v>0</c:v>
                </c:pt>
                <c:pt idx="3">
                  <c:v>1.38</c:v>
                </c:pt>
                <c:pt idx="4">
                  <c:v>1.0900000000000001</c:v>
                </c:pt>
                <c:pt idx="5">
                  <c:v>1.07</c:v>
                </c:pt>
                <c:pt idx="6">
                  <c:v>1.1499999999999999</c:v>
                </c:pt>
                <c:pt idx="7">
                  <c:v>1.03</c:v>
                </c:pt>
                <c:pt idx="8">
                  <c:v>1.02</c:v>
                </c:pt>
                <c:pt idx="9">
                  <c:v>2.0099999999999998</c:v>
                </c:pt>
                <c:pt idx="10">
                  <c:v>1.01</c:v>
                </c:pt>
                <c:pt idx="11">
                  <c:v>1.1100000000000001</c:v>
                </c:pt>
                <c:pt idx="12">
                  <c:v>1.01</c:v>
                </c:pt>
                <c:pt idx="13">
                  <c:v>1.07</c:v>
                </c:pt>
                <c:pt idx="14">
                  <c:v>1.17</c:v>
                </c:pt>
                <c:pt idx="15">
                  <c:v>3.01</c:v>
                </c:pt>
                <c:pt idx="16">
                  <c:v>1.1299999999999999</c:v>
                </c:pt>
                <c:pt idx="17">
                  <c:v>1.1200000000000001</c:v>
                </c:pt>
                <c:pt idx="18">
                  <c:v>1.17</c:v>
                </c:pt>
                <c:pt idx="19">
                  <c:v>0</c:v>
                </c:pt>
                <c:pt idx="20">
                  <c:v>1.1100000000000001</c:v>
                </c:pt>
                <c:pt idx="21">
                  <c:v>0</c:v>
                </c:pt>
                <c:pt idx="22">
                  <c:v>1.02</c:v>
                </c:pt>
                <c:pt idx="23">
                  <c:v>0</c:v>
                </c:pt>
                <c:pt idx="24">
                  <c:v>0</c:v>
                </c:pt>
                <c:pt idx="25">
                  <c:v>1.17</c:v>
                </c:pt>
                <c:pt idx="26">
                  <c:v>0</c:v>
                </c:pt>
                <c:pt idx="27">
                  <c:v>1.25</c:v>
                </c:pt>
                <c:pt idx="28">
                  <c:v>1.01</c:v>
                </c:pt>
                <c:pt idx="29">
                  <c:v>2.15</c:v>
                </c:pt>
                <c:pt idx="30">
                  <c:v>1.01</c:v>
                </c:pt>
                <c:pt idx="31">
                  <c:v>0</c:v>
                </c:pt>
                <c:pt idx="32">
                  <c:v>1.0900000000000001</c:v>
                </c:pt>
                <c:pt idx="33">
                  <c:v>0</c:v>
                </c:pt>
                <c:pt idx="34">
                  <c:v>1.0900000000000001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3-491B-A2E9-1D1630D37229}"/>
            </c:ext>
          </c:extLst>
        </c:ser>
        <c:ser>
          <c:idx val="3"/>
          <c:order val="3"/>
          <c:tx>
            <c:strRef>
              <c:f>'[4]STD C CAP_1'!$AM$10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CAP_1'!$AM$11:$AM$55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53-491B-A2E9-1D1630D37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64960"/>
        <c:axId val="125870848"/>
      </c:barChart>
      <c:catAx>
        <c:axId val="125864960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25870848"/>
        <c:crosses val="autoZero"/>
        <c:auto val="1"/>
        <c:lblAlgn val="ctr"/>
        <c:lblOffset val="100"/>
        <c:noMultiLvlLbl val="0"/>
      </c:catAx>
      <c:valAx>
        <c:axId val="125870848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5864960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33" l="0.25" r="0.25" t="0.75000000000000233" header="0.30000000000000032" footer="0.30000000000000032"/>
    <c:pageSetup paperSize="258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SUVMC Ultra_5'!$AI$10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SUVMC Ultra_5'!$AI$11:$AI$41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7-4267-91FE-094C26324736}"/>
            </c:ext>
          </c:extLst>
        </c:ser>
        <c:ser>
          <c:idx val="1"/>
          <c:order val="1"/>
          <c:tx>
            <c:strRef>
              <c:f>'STD SUVMC Ultra_5'!$AJ$10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SUVMC Ultra_5'!$AJ$11:$AJ$41</c:f>
              <c:numCache>
                <c:formatCode>0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6.1</c:v>
                </c:pt>
                <c:pt idx="3">
                  <c:v>9.3000000000000007</c:v>
                </c:pt>
                <c:pt idx="4">
                  <c:v>11.700000000000001</c:v>
                </c:pt>
                <c:pt idx="5">
                  <c:v>13.700000000000001</c:v>
                </c:pt>
                <c:pt idx="6">
                  <c:v>32.4</c:v>
                </c:pt>
                <c:pt idx="7">
                  <c:v>38.299999999999997</c:v>
                </c:pt>
                <c:pt idx="8">
                  <c:v>54.849999999999994</c:v>
                </c:pt>
                <c:pt idx="9">
                  <c:v>62.149999999999991</c:v>
                </c:pt>
                <c:pt idx="10">
                  <c:v>64.549999999999983</c:v>
                </c:pt>
                <c:pt idx="11">
                  <c:v>68.149999999999977</c:v>
                </c:pt>
                <c:pt idx="12">
                  <c:v>76.149999999999977</c:v>
                </c:pt>
                <c:pt idx="13">
                  <c:v>78.549999999999983</c:v>
                </c:pt>
                <c:pt idx="14">
                  <c:v>80.149999999999977</c:v>
                </c:pt>
                <c:pt idx="15">
                  <c:v>85.149999999999977</c:v>
                </c:pt>
                <c:pt idx="16">
                  <c:v>88.649999999999977</c:v>
                </c:pt>
                <c:pt idx="17">
                  <c:v>90.84999999999998</c:v>
                </c:pt>
                <c:pt idx="18">
                  <c:v>91.84999999999998</c:v>
                </c:pt>
                <c:pt idx="19">
                  <c:v>96.049999999999983</c:v>
                </c:pt>
                <c:pt idx="20">
                  <c:v>99.249999999999986</c:v>
                </c:pt>
                <c:pt idx="21">
                  <c:v>102.94999999999999</c:v>
                </c:pt>
                <c:pt idx="22">
                  <c:v>108.44999999999999</c:v>
                </c:pt>
                <c:pt idx="23">
                  <c:v>109.54999999999998</c:v>
                </c:pt>
                <c:pt idx="24">
                  <c:v>123.84999999999998</c:v>
                </c:pt>
                <c:pt idx="25">
                  <c:v>130.04999999999998</c:v>
                </c:pt>
                <c:pt idx="26">
                  <c:v>131.74999999999997</c:v>
                </c:pt>
                <c:pt idx="27">
                  <c:v>135.64999999999998</c:v>
                </c:pt>
                <c:pt idx="28">
                  <c:v>137.74999999999997</c:v>
                </c:pt>
                <c:pt idx="29">
                  <c:v>141.54999999999998</c:v>
                </c:pt>
                <c:pt idx="30">
                  <c:v>141.54999999999998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7-4267-91FE-094C26324736}"/>
            </c:ext>
          </c:extLst>
        </c:ser>
        <c:ser>
          <c:idx val="2"/>
          <c:order val="2"/>
          <c:tx>
            <c:strRef>
              <c:f>'STD SUVMC Ultra_5'!$AK$10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SUVMC Ultra_5'!$AK$11:$AK$41</c:f>
              <c:numCache>
                <c:formatCode>0</c:formatCode>
                <c:ptCount val="31"/>
                <c:pt idx="0">
                  <c:v>1.8</c:v>
                </c:pt>
                <c:pt idx="1">
                  <c:v>2.2999999999999998</c:v>
                </c:pt>
                <c:pt idx="2">
                  <c:v>2.2000000000000002</c:v>
                </c:pt>
                <c:pt idx="3">
                  <c:v>2.4</c:v>
                </c:pt>
                <c:pt idx="4">
                  <c:v>1</c:v>
                </c:pt>
                <c:pt idx="5">
                  <c:v>18.7</c:v>
                </c:pt>
                <c:pt idx="6">
                  <c:v>5.9</c:v>
                </c:pt>
                <c:pt idx="7">
                  <c:v>16.55</c:v>
                </c:pt>
                <c:pt idx="8">
                  <c:v>5.3</c:v>
                </c:pt>
                <c:pt idx="9">
                  <c:v>1.4</c:v>
                </c:pt>
                <c:pt idx="10">
                  <c:v>3.6</c:v>
                </c:pt>
                <c:pt idx="11">
                  <c:v>6</c:v>
                </c:pt>
                <c:pt idx="12">
                  <c:v>2.4</c:v>
                </c:pt>
                <c:pt idx="13">
                  <c:v>1.6</c:v>
                </c:pt>
                <c:pt idx="14">
                  <c:v>5</c:v>
                </c:pt>
                <c:pt idx="15">
                  <c:v>3.5</c:v>
                </c:pt>
                <c:pt idx="16">
                  <c:v>2.2000000000000002</c:v>
                </c:pt>
                <c:pt idx="17">
                  <c:v>1</c:v>
                </c:pt>
                <c:pt idx="18">
                  <c:v>3.2</c:v>
                </c:pt>
                <c:pt idx="19">
                  <c:v>2.2000000000000002</c:v>
                </c:pt>
                <c:pt idx="20">
                  <c:v>3.7</c:v>
                </c:pt>
                <c:pt idx="21">
                  <c:v>5.5</c:v>
                </c:pt>
                <c:pt idx="22">
                  <c:v>1.1000000000000001</c:v>
                </c:pt>
                <c:pt idx="23">
                  <c:v>14.3</c:v>
                </c:pt>
                <c:pt idx="24">
                  <c:v>6.2</c:v>
                </c:pt>
                <c:pt idx="25">
                  <c:v>1.7</c:v>
                </c:pt>
                <c:pt idx="26">
                  <c:v>3.9</c:v>
                </c:pt>
                <c:pt idx="27">
                  <c:v>2.1</c:v>
                </c:pt>
                <c:pt idx="28">
                  <c:v>2.8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7-4267-91FE-094C26324736}"/>
            </c:ext>
          </c:extLst>
        </c:ser>
        <c:ser>
          <c:idx val="3"/>
          <c:order val="3"/>
          <c:tx>
            <c:strRef>
              <c:f>'STD SUVMC Ultra_5'!$AM$10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SUVMC Ultra_5'!$AM$11:$AM$41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A7-4267-91FE-094C26324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950976"/>
        <c:axId val="125956864"/>
      </c:barChart>
      <c:catAx>
        <c:axId val="125950976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25956864"/>
        <c:crosses val="autoZero"/>
        <c:auto val="1"/>
        <c:lblAlgn val="ctr"/>
        <c:lblOffset val="100"/>
        <c:noMultiLvlLbl val="0"/>
      </c:catAx>
      <c:valAx>
        <c:axId val="125956864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5950976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5478864060248575E-2"/>
          <c:y val="4.6648214076536444E-2"/>
          <c:w val="0.96162588783476777"/>
          <c:h val="0.9468254727430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'[4]STD C CAP_1'!$AI$10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CAP_1'!$AI$11:$AI$55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0-4558-91F4-C109256D1CB0}"/>
            </c:ext>
          </c:extLst>
        </c:ser>
        <c:ser>
          <c:idx val="1"/>
          <c:order val="1"/>
          <c:tx>
            <c:strRef>
              <c:f>'[4]STD C CAP_1'!$AJ$10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'[4]STD C CAP_1'!$AJ$11:$AJ$55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1</c:v>
                </c:pt>
                <c:pt idx="2">
                  <c:v>2.17</c:v>
                </c:pt>
                <c:pt idx="3">
                  <c:v>3.17</c:v>
                </c:pt>
                <c:pt idx="4">
                  <c:v>4.55</c:v>
                </c:pt>
                <c:pt idx="5">
                  <c:v>5.64</c:v>
                </c:pt>
                <c:pt idx="6">
                  <c:v>6.71</c:v>
                </c:pt>
                <c:pt idx="7">
                  <c:v>7.8599999999999994</c:v>
                </c:pt>
                <c:pt idx="8">
                  <c:v>8.8899999999999988</c:v>
                </c:pt>
                <c:pt idx="9">
                  <c:v>9.9099999999999984</c:v>
                </c:pt>
                <c:pt idx="10">
                  <c:v>11.919999999999998</c:v>
                </c:pt>
                <c:pt idx="11">
                  <c:v>12.929999999999998</c:v>
                </c:pt>
                <c:pt idx="12">
                  <c:v>14.039999999999997</c:v>
                </c:pt>
                <c:pt idx="13">
                  <c:v>15.049999999999997</c:v>
                </c:pt>
                <c:pt idx="14">
                  <c:v>16.119999999999997</c:v>
                </c:pt>
                <c:pt idx="15">
                  <c:v>17.29</c:v>
                </c:pt>
                <c:pt idx="16">
                  <c:v>20.299999999999997</c:v>
                </c:pt>
                <c:pt idx="17">
                  <c:v>21.429999999999996</c:v>
                </c:pt>
                <c:pt idx="18">
                  <c:v>22.549999999999997</c:v>
                </c:pt>
                <c:pt idx="19">
                  <c:v>23.72</c:v>
                </c:pt>
                <c:pt idx="20">
                  <c:v>24.72</c:v>
                </c:pt>
                <c:pt idx="21">
                  <c:v>25.83</c:v>
                </c:pt>
                <c:pt idx="22">
                  <c:v>26.83</c:v>
                </c:pt>
                <c:pt idx="23">
                  <c:v>27.849999999999998</c:v>
                </c:pt>
                <c:pt idx="24">
                  <c:v>74.39</c:v>
                </c:pt>
                <c:pt idx="25">
                  <c:v>75.39</c:v>
                </c:pt>
                <c:pt idx="26">
                  <c:v>76.56</c:v>
                </c:pt>
                <c:pt idx="27">
                  <c:v>77.56</c:v>
                </c:pt>
                <c:pt idx="28">
                  <c:v>78.81</c:v>
                </c:pt>
                <c:pt idx="29">
                  <c:v>79.820000000000007</c:v>
                </c:pt>
                <c:pt idx="30">
                  <c:v>81.970000000000013</c:v>
                </c:pt>
                <c:pt idx="31">
                  <c:v>82.980000000000018</c:v>
                </c:pt>
                <c:pt idx="32">
                  <c:v>83.980000000000018</c:v>
                </c:pt>
                <c:pt idx="33">
                  <c:v>85.070000000000022</c:v>
                </c:pt>
                <c:pt idx="34">
                  <c:v>86.070000000000022</c:v>
                </c:pt>
                <c:pt idx="35">
                  <c:v>89.160000000000025</c:v>
                </c:pt>
                <c:pt idx="36">
                  <c:v>89.160000000000025</c:v>
                </c:pt>
                <c:pt idx="37">
                  <c:v>89.160000000000025</c:v>
                </c:pt>
                <c:pt idx="38">
                  <c:v>89.160000000000025</c:v>
                </c:pt>
                <c:pt idx="39">
                  <c:v>89.160000000000025</c:v>
                </c:pt>
                <c:pt idx="40">
                  <c:v>89.160000000000025</c:v>
                </c:pt>
                <c:pt idx="41">
                  <c:v>89.160000000000025</c:v>
                </c:pt>
                <c:pt idx="42">
                  <c:v>89.160000000000025</c:v>
                </c:pt>
                <c:pt idx="43">
                  <c:v>89.160000000000025</c:v>
                </c:pt>
                <c:pt idx="44">
                  <c:v>89.160000000000025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0-4558-91F4-C109256D1CB0}"/>
            </c:ext>
          </c:extLst>
        </c:ser>
        <c:ser>
          <c:idx val="2"/>
          <c:order val="2"/>
          <c:tx>
            <c:strRef>
              <c:f>'[4]STD C CAP_1'!$AK$10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'[4]STD C CAP_1'!$AK$11:$AK$55</c:f>
              <c:numCache>
                <c:formatCode>General</c:formatCode>
                <c:ptCount val="45"/>
                <c:pt idx="0">
                  <c:v>0</c:v>
                </c:pt>
                <c:pt idx="1">
                  <c:v>1.17</c:v>
                </c:pt>
                <c:pt idx="2">
                  <c:v>0</c:v>
                </c:pt>
                <c:pt idx="3">
                  <c:v>1.38</c:v>
                </c:pt>
                <c:pt idx="4">
                  <c:v>1.0900000000000001</c:v>
                </c:pt>
                <c:pt idx="5">
                  <c:v>1.07</c:v>
                </c:pt>
                <c:pt idx="6">
                  <c:v>1.1499999999999999</c:v>
                </c:pt>
                <c:pt idx="7">
                  <c:v>1.03</c:v>
                </c:pt>
                <c:pt idx="8">
                  <c:v>1.02</c:v>
                </c:pt>
                <c:pt idx="9">
                  <c:v>2.0099999999999998</c:v>
                </c:pt>
                <c:pt idx="10">
                  <c:v>1.01</c:v>
                </c:pt>
                <c:pt idx="11">
                  <c:v>1.1100000000000001</c:v>
                </c:pt>
                <c:pt idx="12">
                  <c:v>1.01</c:v>
                </c:pt>
                <c:pt idx="13">
                  <c:v>1.07</c:v>
                </c:pt>
                <c:pt idx="14">
                  <c:v>1.17</c:v>
                </c:pt>
                <c:pt idx="15">
                  <c:v>3.01</c:v>
                </c:pt>
                <c:pt idx="16">
                  <c:v>1.1299999999999999</c:v>
                </c:pt>
                <c:pt idx="17">
                  <c:v>1.1200000000000001</c:v>
                </c:pt>
                <c:pt idx="18">
                  <c:v>1.17</c:v>
                </c:pt>
                <c:pt idx="19">
                  <c:v>0</c:v>
                </c:pt>
                <c:pt idx="20">
                  <c:v>1.1100000000000001</c:v>
                </c:pt>
                <c:pt idx="21">
                  <c:v>0</c:v>
                </c:pt>
                <c:pt idx="22">
                  <c:v>1.02</c:v>
                </c:pt>
                <c:pt idx="23">
                  <c:v>0</c:v>
                </c:pt>
                <c:pt idx="24">
                  <c:v>0</c:v>
                </c:pt>
                <c:pt idx="25">
                  <c:v>1.17</c:v>
                </c:pt>
                <c:pt idx="26">
                  <c:v>0</c:v>
                </c:pt>
                <c:pt idx="27">
                  <c:v>1.25</c:v>
                </c:pt>
                <c:pt idx="28">
                  <c:v>1.01</c:v>
                </c:pt>
                <c:pt idx="29">
                  <c:v>2.15</c:v>
                </c:pt>
                <c:pt idx="30">
                  <c:v>1.01</c:v>
                </c:pt>
                <c:pt idx="31">
                  <c:v>0</c:v>
                </c:pt>
                <c:pt idx="32">
                  <c:v>1.0900000000000001</c:v>
                </c:pt>
                <c:pt idx="33">
                  <c:v>0</c:v>
                </c:pt>
                <c:pt idx="34">
                  <c:v>1.0900000000000001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0-4558-91F4-C109256D1CB0}"/>
            </c:ext>
          </c:extLst>
        </c:ser>
        <c:ser>
          <c:idx val="3"/>
          <c:order val="3"/>
          <c:tx>
            <c:strRef>
              <c:f>'[4]STD C CAP_1'!$AM$10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CAP_1'!$AM$11:$AM$55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0-4558-91F4-C109256D1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272256"/>
        <c:axId val="126273792"/>
      </c:barChart>
      <c:catAx>
        <c:axId val="126272256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26273792"/>
        <c:crosses val="autoZero"/>
        <c:auto val="1"/>
        <c:lblAlgn val="ctr"/>
        <c:lblOffset val="100"/>
        <c:noMultiLvlLbl val="0"/>
      </c:catAx>
      <c:valAx>
        <c:axId val="126273792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6272256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33" l="0.25" r="0.25" t="0.75000000000000233" header="0.30000000000000032" footer="0.30000000000000032"/>
    <c:pageSetup paperSize="258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SUV_6'!$AI$10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SUV_6'!$AI$11:$AI$40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9-4A37-B499-5303DCB6558E}"/>
            </c:ext>
          </c:extLst>
        </c:ser>
        <c:ser>
          <c:idx val="1"/>
          <c:order val="1"/>
          <c:tx>
            <c:strRef>
              <c:f>'STD SUV_6'!$AJ$10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SUV_6'!$AJ$11:$AJ$40</c:f>
              <c:numCache>
                <c:formatCode>0</c:formatCode>
                <c:ptCount val="30"/>
                <c:pt idx="0">
                  <c:v>0</c:v>
                </c:pt>
                <c:pt idx="1">
                  <c:v>5.91</c:v>
                </c:pt>
                <c:pt idx="2">
                  <c:v>11.18</c:v>
                </c:pt>
                <c:pt idx="3">
                  <c:v>25.6</c:v>
                </c:pt>
                <c:pt idx="4">
                  <c:v>41.68</c:v>
                </c:pt>
                <c:pt idx="5">
                  <c:v>53.7</c:v>
                </c:pt>
                <c:pt idx="6">
                  <c:v>62.45</c:v>
                </c:pt>
                <c:pt idx="7">
                  <c:v>68.900000000000006</c:v>
                </c:pt>
                <c:pt idx="8">
                  <c:v>77.95</c:v>
                </c:pt>
                <c:pt idx="9">
                  <c:v>82.01</c:v>
                </c:pt>
                <c:pt idx="10">
                  <c:v>121.28</c:v>
                </c:pt>
                <c:pt idx="11">
                  <c:v>124.6</c:v>
                </c:pt>
                <c:pt idx="12">
                  <c:v>128.69999999999999</c:v>
                </c:pt>
                <c:pt idx="13">
                  <c:v>135.79</c:v>
                </c:pt>
                <c:pt idx="14">
                  <c:v>135.79</c:v>
                </c:pt>
                <c:pt idx="15">
                  <c:v>135.79</c:v>
                </c:pt>
                <c:pt idx="16">
                  <c:v>135.79</c:v>
                </c:pt>
                <c:pt idx="17">
                  <c:v>135.79</c:v>
                </c:pt>
                <c:pt idx="18">
                  <c:v>135.79</c:v>
                </c:pt>
                <c:pt idx="19">
                  <c:v>135.79</c:v>
                </c:pt>
                <c:pt idx="20">
                  <c:v>135.79</c:v>
                </c:pt>
                <c:pt idx="21">
                  <c:v>135.79</c:v>
                </c:pt>
                <c:pt idx="22">
                  <c:v>135.79</c:v>
                </c:pt>
                <c:pt idx="23">
                  <c:v>135.79</c:v>
                </c:pt>
                <c:pt idx="24">
                  <c:v>135.79</c:v>
                </c:pt>
                <c:pt idx="25">
                  <c:v>135.79</c:v>
                </c:pt>
                <c:pt idx="26">
                  <c:v>135.79</c:v>
                </c:pt>
                <c:pt idx="27">
                  <c:v>135.79</c:v>
                </c:pt>
                <c:pt idx="28">
                  <c:v>135.79</c:v>
                </c:pt>
                <c:pt idx="29">
                  <c:v>135.79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9-4A37-B499-5303DCB6558E}"/>
            </c:ext>
          </c:extLst>
        </c:ser>
        <c:ser>
          <c:idx val="2"/>
          <c:order val="2"/>
          <c:tx>
            <c:strRef>
              <c:f>'STD SUV_6'!$AK$10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SUV_6'!$AK$11:$AK$40</c:f>
              <c:numCache>
                <c:formatCode>0</c:formatCode>
                <c:ptCount val="30"/>
                <c:pt idx="0">
                  <c:v>0</c:v>
                </c:pt>
                <c:pt idx="1">
                  <c:v>5.27</c:v>
                </c:pt>
                <c:pt idx="2">
                  <c:v>14.42</c:v>
                </c:pt>
                <c:pt idx="3">
                  <c:v>16.079999999999998</c:v>
                </c:pt>
                <c:pt idx="4">
                  <c:v>12.02</c:v>
                </c:pt>
                <c:pt idx="5">
                  <c:v>8.75</c:v>
                </c:pt>
                <c:pt idx="6">
                  <c:v>6.45</c:v>
                </c:pt>
                <c:pt idx="7">
                  <c:v>9.0500000000000007</c:v>
                </c:pt>
                <c:pt idx="8">
                  <c:v>4.0599999999999996</c:v>
                </c:pt>
                <c:pt idx="9">
                  <c:v>39.270000000000003</c:v>
                </c:pt>
                <c:pt idx="10">
                  <c:v>3.32</c:v>
                </c:pt>
                <c:pt idx="11">
                  <c:v>4.0999999999999996</c:v>
                </c:pt>
                <c:pt idx="12">
                  <c:v>6.09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49-4A37-B499-5303DCB6558E}"/>
            </c:ext>
          </c:extLst>
        </c:ser>
        <c:ser>
          <c:idx val="3"/>
          <c:order val="3"/>
          <c:tx>
            <c:strRef>
              <c:f>'STD SUV_6'!$AM$10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SUV_6'!$AM$11:$AM$40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49-4A37-B499-5303DCB65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691648"/>
        <c:axId val="109693184"/>
      </c:barChart>
      <c:catAx>
        <c:axId val="109691648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09693184"/>
        <c:crosses val="autoZero"/>
        <c:auto val="1"/>
        <c:lblAlgn val="ctr"/>
        <c:lblOffset val="100"/>
        <c:noMultiLvlLbl val="0"/>
      </c:catAx>
      <c:valAx>
        <c:axId val="109693184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09691648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5478887530539248E-2"/>
          <c:y val="4.2442740533392406E-2"/>
          <c:w val="0.96162588783476777"/>
          <c:h val="0.9468254727430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'[4]STD C CAP_2'!$AI$10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CAP_2'!$AI$11:$AI$55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1-42A2-AE4B-E3FF5034683D}"/>
            </c:ext>
          </c:extLst>
        </c:ser>
        <c:ser>
          <c:idx val="1"/>
          <c:order val="1"/>
          <c:tx>
            <c:strRef>
              <c:f>'[4]STD C CAP_2'!$AJ$10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'[4]STD C CAP_2'!$AJ$11:$AJ$55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1.61</c:v>
                </c:pt>
                <c:pt idx="2">
                  <c:v>2.68</c:v>
                </c:pt>
                <c:pt idx="3">
                  <c:v>3.71</c:v>
                </c:pt>
                <c:pt idx="4">
                  <c:v>12.690000000000001</c:v>
                </c:pt>
                <c:pt idx="5">
                  <c:v>38.799999999999997</c:v>
                </c:pt>
                <c:pt idx="6">
                  <c:v>66.650000000000006</c:v>
                </c:pt>
                <c:pt idx="7">
                  <c:v>68.62</c:v>
                </c:pt>
                <c:pt idx="8">
                  <c:v>69.69</c:v>
                </c:pt>
                <c:pt idx="9">
                  <c:v>70.759999999999991</c:v>
                </c:pt>
                <c:pt idx="10">
                  <c:v>71.759999999999991</c:v>
                </c:pt>
                <c:pt idx="11">
                  <c:v>72.88</c:v>
                </c:pt>
                <c:pt idx="12">
                  <c:v>73.88</c:v>
                </c:pt>
                <c:pt idx="13">
                  <c:v>78.009999999999991</c:v>
                </c:pt>
                <c:pt idx="14">
                  <c:v>78.009999999999991</c:v>
                </c:pt>
                <c:pt idx="15">
                  <c:v>78.009999999999991</c:v>
                </c:pt>
                <c:pt idx="16">
                  <c:v>78.009999999999991</c:v>
                </c:pt>
                <c:pt idx="17">
                  <c:v>78.009999999999991</c:v>
                </c:pt>
                <c:pt idx="18">
                  <c:v>78.009999999999991</c:v>
                </c:pt>
                <c:pt idx="19">
                  <c:v>78.009999999999991</c:v>
                </c:pt>
                <c:pt idx="20">
                  <c:v>78.009999999999991</c:v>
                </c:pt>
                <c:pt idx="21">
                  <c:v>78.009999999999991</c:v>
                </c:pt>
                <c:pt idx="22">
                  <c:v>78.009999999999991</c:v>
                </c:pt>
                <c:pt idx="23">
                  <c:v>78.009999999999991</c:v>
                </c:pt>
                <c:pt idx="24">
                  <c:v>78.009999999999991</c:v>
                </c:pt>
                <c:pt idx="25">
                  <c:v>78.009999999999991</c:v>
                </c:pt>
                <c:pt idx="26">
                  <c:v>78.009999999999991</c:v>
                </c:pt>
                <c:pt idx="27">
                  <c:v>78.009999999999991</c:v>
                </c:pt>
                <c:pt idx="28">
                  <c:v>78.009999999999991</c:v>
                </c:pt>
                <c:pt idx="29">
                  <c:v>78.009999999999991</c:v>
                </c:pt>
                <c:pt idx="30">
                  <c:v>78.009999999999991</c:v>
                </c:pt>
                <c:pt idx="31">
                  <c:v>78.009999999999991</c:v>
                </c:pt>
                <c:pt idx="32">
                  <c:v>78.009999999999991</c:v>
                </c:pt>
                <c:pt idx="33">
                  <c:v>78.009999999999991</c:v>
                </c:pt>
                <c:pt idx="34">
                  <c:v>78.009999999999991</c:v>
                </c:pt>
                <c:pt idx="35">
                  <c:v>78.009999999999991</c:v>
                </c:pt>
                <c:pt idx="36">
                  <c:v>78.009999999999991</c:v>
                </c:pt>
                <c:pt idx="37">
                  <c:v>78.009999999999991</c:v>
                </c:pt>
                <c:pt idx="38">
                  <c:v>78.009999999999991</c:v>
                </c:pt>
                <c:pt idx="39">
                  <c:v>78.009999999999991</c:v>
                </c:pt>
                <c:pt idx="40">
                  <c:v>78.009999999999991</c:v>
                </c:pt>
                <c:pt idx="41">
                  <c:v>78.009999999999991</c:v>
                </c:pt>
                <c:pt idx="42">
                  <c:v>78.009999999999991</c:v>
                </c:pt>
                <c:pt idx="43">
                  <c:v>78.009999999999991</c:v>
                </c:pt>
                <c:pt idx="44">
                  <c:v>78.009999999999991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1-42A2-AE4B-E3FF5034683D}"/>
            </c:ext>
          </c:extLst>
        </c:ser>
        <c:ser>
          <c:idx val="2"/>
          <c:order val="2"/>
          <c:tx>
            <c:strRef>
              <c:f>'[4]STD C CAP_2'!$AK$10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'[4]STD C CAP_2'!$AK$11:$AK$55</c:f>
              <c:numCache>
                <c:formatCode>General</c:formatCode>
                <c:ptCount val="45"/>
                <c:pt idx="0">
                  <c:v>1.61</c:v>
                </c:pt>
                <c:pt idx="1">
                  <c:v>1.07</c:v>
                </c:pt>
                <c:pt idx="2">
                  <c:v>1.03</c:v>
                </c:pt>
                <c:pt idx="3">
                  <c:v>8.98</c:v>
                </c:pt>
                <c:pt idx="4">
                  <c:v>26.11</c:v>
                </c:pt>
                <c:pt idx="5">
                  <c:v>27.85</c:v>
                </c:pt>
                <c:pt idx="6">
                  <c:v>1.97</c:v>
                </c:pt>
                <c:pt idx="7">
                  <c:v>1.07</c:v>
                </c:pt>
                <c:pt idx="8">
                  <c:v>1.07</c:v>
                </c:pt>
                <c:pt idx="9">
                  <c:v>0</c:v>
                </c:pt>
                <c:pt idx="10">
                  <c:v>1.1200000000000001</c:v>
                </c:pt>
                <c:pt idx="11">
                  <c:v>0</c:v>
                </c:pt>
                <c:pt idx="12">
                  <c:v>2.13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1-42A2-AE4B-E3FF5034683D}"/>
            </c:ext>
          </c:extLst>
        </c:ser>
        <c:ser>
          <c:idx val="3"/>
          <c:order val="3"/>
          <c:tx>
            <c:strRef>
              <c:f>'[4]STD C CAP_2'!$AM$10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'[4]STD C CAP_2'!$AM$11:$AM$55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E1-42A2-AE4B-E3FF5034683D}"/>
            </c:ext>
          </c:extLst>
        </c:ser>
        <c:ser>
          <c:idx val="4"/>
          <c:order val="4"/>
          <c:tx>
            <c:strRef>
              <c:f>'[4]STD C CAP_2'!$D$1:$D$8</c:f>
              <c:strCache>
                <c:ptCount val="1"/>
                <c:pt idx="0">
                  <c:v>STANDARDIZE WORK
COMBINATION CHART LINE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CAP_2'!$D$9:$D$57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4-C9E1-42A2-AE4B-E3FF5034683D}"/>
            </c:ext>
          </c:extLst>
        </c:ser>
        <c:ser>
          <c:idx val="5"/>
          <c:order val="5"/>
          <c:tx>
            <c:strRef>
              <c:f>'[4]STD C CAP_2'!$E$1:$E$8</c:f>
              <c:strCache>
                <c:ptCount val="1"/>
                <c:pt idx="0">
                  <c:v>STANDARDIZE WORK
COMBINATION CHART LINE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CAP_2'!$E$9:$E$57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5-C9E1-42A2-AE4B-E3FF5034683D}"/>
            </c:ext>
          </c:extLst>
        </c:ser>
        <c:ser>
          <c:idx val="6"/>
          <c:order val="6"/>
          <c:tx>
            <c:strRef>
              <c:f>'[4]STD C CAP_2'!$F$1:$F$8</c:f>
              <c:strCache>
                <c:ptCount val="1"/>
                <c:pt idx="0">
                  <c:v>STANDARDIZE WORK
COMBINATION CHART LINE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CAP_2'!$F$9:$F$57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6-C9E1-42A2-AE4B-E3FF5034683D}"/>
            </c:ext>
          </c:extLst>
        </c:ser>
        <c:ser>
          <c:idx val="7"/>
          <c:order val="7"/>
          <c:tx>
            <c:strRef>
              <c:f>'[4]STD C CAP_2'!$G$1:$G$8</c:f>
              <c:strCache>
                <c:ptCount val="1"/>
                <c:pt idx="0">
                  <c:v>STANDARDIZE WORK
COMBINATION CHART PART NO.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CAP_2'!$G$9:$G$57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7-C9E1-42A2-AE4B-E3FF5034683D}"/>
            </c:ext>
          </c:extLst>
        </c:ser>
        <c:ser>
          <c:idx val="8"/>
          <c:order val="8"/>
          <c:tx>
            <c:strRef>
              <c:f>'[4]STD C CAP_2'!$H$1:$H$8</c:f>
              <c:strCache>
                <c:ptCount val="1"/>
                <c:pt idx="0">
                  <c:v>STANDARDIZE WORK
COMBINATION CHART PART NO.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CAP_2'!$H$9:$H$57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8-C9E1-42A2-AE4B-E3FF5034683D}"/>
            </c:ext>
          </c:extLst>
        </c:ser>
        <c:ser>
          <c:idx val="9"/>
          <c:order val="9"/>
          <c:tx>
            <c:strRef>
              <c:f>'[4]STD C CAP_2'!$I$1:$I$8</c:f>
              <c:strCache>
                <c:ptCount val="1"/>
                <c:pt idx="0">
                  <c:v>STANDARDIZE WORK
COMBINATION CHART PART NO.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CAP_2'!$I$9:$I$57</c:f>
              <c:numCache>
                <c:formatCode>General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1.61</c:v>
                </c:pt>
                <c:pt idx="3">
                  <c:v>1.07</c:v>
                </c:pt>
                <c:pt idx="4">
                  <c:v>1.03</c:v>
                </c:pt>
                <c:pt idx="5">
                  <c:v>8.98</c:v>
                </c:pt>
                <c:pt idx="6">
                  <c:v>26.11</c:v>
                </c:pt>
                <c:pt idx="7">
                  <c:v>27.85</c:v>
                </c:pt>
                <c:pt idx="8">
                  <c:v>1.97</c:v>
                </c:pt>
                <c:pt idx="9">
                  <c:v>1.07</c:v>
                </c:pt>
                <c:pt idx="10">
                  <c:v>1.07</c:v>
                </c:pt>
                <c:pt idx="12">
                  <c:v>1.1200000000000001</c:v>
                </c:pt>
                <c:pt idx="14">
                  <c:v>2.13</c:v>
                </c:pt>
                <c:pt idx="47">
                  <c:v>74.009999999999991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E1-42A2-AE4B-E3FF5034683D}"/>
            </c:ext>
          </c:extLst>
        </c:ser>
        <c:ser>
          <c:idx val="10"/>
          <c:order val="10"/>
          <c:tx>
            <c:strRef>
              <c:f>'[4]STD C CAP_2'!$J$1:$J$8</c:f>
              <c:strCache>
                <c:ptCount val="1"/>
                <c:pt idx="0">
                  <c:v>STANDARDIZE WORK
COMBINATION CHART PART NO.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CAP_2'!$J$9:$J$57</c:f>
              <c:numCache>
                <c:formatCode>General</c:formatCode>
                <c:ptCount val="49"/>
                <c:pt idx="1">
                  <c:v>0</c:v>
                </c:pt>
                <c:pt idx="47">
                  <c:v>0</c:v>
                </c:pt>
                <c:pt idx="48">
                  <c:v>1.4210854715202004E-14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E1-42A2-AE4B-E3FF5034683D}"/>
            </c:ext>
          </c:extLst>
        </c:ser>
        <c:ser>
          <c:idx val="11"/>
          <c:order val="11"/>
          <c:tx>
            <c:strRef>
              <c:f>'[4]STD C CAP_2'!$K$1:$K$8</c:f>
              <c:strCache>
                <c:ptCount val="1"/>
                <c:pt idx="0">
                  <c:v>STANDARDIZE WORK
COMBINATION CHART PART NO.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CAP_2'!$K$9:$K$57</c:f>
              <c:numCache>
                <c:formatCode>General</c:formatCode>
                <c:ptCount val="49"/>
                <c:pt idx="1">
                  <c:v>0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4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E1-42A2-AE4B-E3FF5034683D}"/>
            </c:ext>
          </c:extLst>
        </c:ser>
        <c:ser>
          <c:idx val="12"/>
          <c:order val="12"/>
          <c:tx>
            <c:strRef>
              <c:f>'[4]STD C CAP_2'!$L$1:$L$8</c:f>
              <c:strCache>
                <c:ptCount val="1"/>
                <c:pt idx="0">
                  <c:v>Document No. PART NAME Door trim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CAP_2'!$L$9:$L$57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C-C9E1-42A2-AE4B-E3FF5034683D}"/>
            </c:ext>
          </c:extLst>
        </c:ser>
        <c:ser>
          <c:idx val="13"/>
          <c:order val="13"/>
          <c:tx>
            <c:strRef>
              <c:f>'[4]STD C CAP_2'!$M$1:$M$8</c:f>
              <c:strCache>
                <c:ptCount val="1"/>
                <c:pt idx="0">
                  <c:v>Document No. PART NAME Door trim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CAP_2'!$M$9:$M$57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D-C9E1-42A2-AE4B-E3FF5034683D}"/>
            </c:ext>
          </c:extLst>
        </c:ser>
        <c:ser>
          <c:idx val="14"/>
          <c:order val="14"/>
          <c:tx>
            <c:strRef>
              <c:f>'[4]STD C CAP_2'!$N$1:$N$8</c:f>
              <c:strCache>
                <c:ptCount val="1"/>
                <c:pt idx="0">
                  <c:v>Document No. PART NAME Door trim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CAP_2'!$N$9:$N$57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E-C9E1-42A2-AE4B-E3FF5034683D}"/>
            </c:ext>
          </c:extLst>
        </c:ser>
        <c:ser>
          <c:idx val="15"/>
          <c:order val="15"/>
          <c:tx>
            <c:strRef>
              <c:f>'[4]STD C CAP_2'!$O$1:$O$8</c:f>
              <c:strCache>
                <c:ptCount val="1"/>
                <c:pt idx="0">
                  <c:v>Document No. PART NAME Door trim C CAP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CAP_2'!$O$9:$O$57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0F-C9E1-42A2-AE4B-E3FF5034683D}"/>
            </c:ext>
          </c:extLst>
        </c:ser>
        <c:ser>
          <c:idx val="16"/>
          <c:order val="16"/>
          <c:tx>
            <c:strRef>
              <c:f>'[4]STD C CAP_2'!$P$1:$P$8</c:f>
              <c:strCache>
                <c:ptCount val="1"/>
                <c:pt idx="0">
                  <c:v>Revision CUSTOMER TMT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CAP_2'!$P$9:$P$57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0-C9E1-42A2-AE4B-E3FF5034683D}"/>
            </c:ext>
          </c:extLst>
        </c:ser>
        <c:ser>
          <c:idx val="17"/>
          <c:order val="17"/>
          <c:tx>
            <c:strRef>
              <c:f>'[4]STD C CAP_2'!$Q$1:$Q$8</c:f>
              <c:strCache>
                <c:ptCount val="1"/>
                <c:pt idx="0">
                  <c:v>Revision CUSTOMER TMT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CAP_2'!$Q$9:$Q$57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1-C9E1-42A2-AE4B-E3FF5034683D}"/>
            </c:ext>
          </c:extLst>
        </c:ser>
        <c:ser>
          <c:idx val="18"/>
          <c:order val="18"/>
          <c:tx>
            <c:strRef>
              <c:f>'[4]STD C CAP_2'!$R$1:$R$8</c:f>
              <c:strCache>
                <c:ptCount val="1"/>
                <c:pt idx="0">
                  <c:v>Eff. Date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CAP_2'!$R$9:$R$57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2-C9E1-42A2-AE4B-E3FF5034683D}"/>
            </c:ext>
          </c:extLst>
        </c:ser>
        <c:ser>
          <c:idx val="19"/>
          <c:order val="19"/>
          <c:tx>
            <c:strRef>
              <c:f>'[4]STD C CAP_2'!$S$1:$S$8</c:f>
              <c:strCache>
                <c:ptCount val="1"/>
                <c:pt idx="0">
                  <c:v>Eff. Date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CAP_2'!$S$9:$S$57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3-C9E1-42A2-AE4B-E3FF5034683D}"/>
            </c:ext>
          </c:extLst>
        </c:ser>
        <c:ser>
          <c:idx val="20"/>
          <c:order val="20"/>
          <c:tx>
            <c:strRef>
              <c:f>'[4]STD C CAP_2'!$T$1:$T$8</c:f>
              <c:strCache>
                <c:ptCount val="1"/>
                <c:pt idx="0">
                  <c:v>Page ORDER/DAY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CAP_2'!$T$9:$T$57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4-C9E1-42A2-AE4B-E3FF5034683D}"/>
            </c:ext>
          </c:extLst>
        </c:ser>
        <c:ser>
          <c:idx val="21"/>
          <c:order val="21"/>
          <c:tx>
            <c:strRef>
              <c:f>'[4]STD C CAP_2'!$U$1:$U$8</c:f>
              <c:strCache>
                <c:ptCount val="1"/>
                <c:pt idx="0">
                  <c:v>Page ORDER/DAY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CAP_2'!$U$9:$U$57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5-C9E1-42A2-AE4B-E3FF5034683D}"/>
            </c:ext>
          </c:extLst>
        </c:ser>
        <c:ser>
          <c:idx val="22"/>
          <c:order val="22"/>
          <c:tx>
            <c:strRef>
              <c:f>'[4]STD C CAP_2'!$V$1:$V$8</c:f>
              <c:strCache>
                <c:ptCount val="1"/>
                <c:pt idx="0">
                  <c:v>APPROVED Mgr-PC TAKT TIME 171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CAP_2'!$V$9:$V$57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6-C9E1-42A2-AE4B-E3FF5034683D}"/>
            </c:ext>
          </c:extLst>
        </c:ser>
        <c:ser>
          <c:idx val="23"/>
          <c:order val="23"/>
          <c:tx>
            <c:strRef>
              <c:f>'[4]STD C CAP_2'!$W$1:$W$8</c:f>
              <c:strCache>
                <c:ptCount val="1"/>
                <c:pt idx="0">
                  <c:v>APPROVED Mgr-PC TAKT TIME 171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CAP_2'!$W$9:$W$57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7-C9E1-42A2-AE4B-E3FF5034683D}"/>
            </c:ext>
          </c:extLst>
        </c:ser>
        <c:ser>
          <c:idx val="24"/>
          <c:order val="24"/>
          <c:tx>
            <c:strRef>
              <c:f>'[4]STD C CAP_2'!$X$1:$X$8</c:f>
              <c:strCache>
                <c:ptCount val="1"/>
                <c:pt idx="0">
                  <c:v>CHECKED S/H-GC CYCLE TIME 78.01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CAP_2'!$X$9:$X$57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8-C9E1-42A2-AE4B-E3FF5034683D}"/>
            </c:ext>
          </c:extLst>
        </c:ser>
        <c:ser>
          <c:idx val="25"/>
          <c:order val="25"/>
          <c:tx>
            <c:strRef>
              <c:f>'[4]STD C CAP_2'!$Y$1:$Y$8</c:f>
              <c:strCache>
                <c:ptCount val="1"/>
                <c:pt idx="0">
                  <c:v>CHECKED S/H-GC CYCLE TIME 78.01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CAP_2'!$Y$9:$Y$57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9-C9E1-42A2-AE4B-E3FF5034683D}"/>
            </c:ext>
          </c:extLst>
        </c:ser>
        <c:ser>
          <c:idx val="26"/>
          <c:order val="26"/>
          <c:tx>
            <c:strRef>
              <c:f>'[4]STD C CAP_2'!$Z$1:$Z$8</c:f>
              <c:strCache>
                <c:ptCount val="1"/>
                <c:pt idx="0">
                  <c:v>CHECKED S/H-OMC Symbol : 78.01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CAP_2'!$Z$9:$Z$57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A-C9E1-42A2-AE4B-E3FF5034683D}"/>
            </c:ext>
          </c:extLst>
        </c:ser>
        <c:ser>
          <c:idx val="27"/>
          <c:order val="27"/>
          <c:tx>
            <c:strRef>
              <c:f>'[4]STD C CAP_2'!$AA$1:$AA$8</c:f>
              <c:strCache>
                <c:ptCount val="1"/>
                <c:pt idx="0">
                  <c:v>CHECKED S/H-OMC Symbol : 78.01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CAP_2'!$AA$9:$AA$57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B-C9E1-42A2-AE4B-E3FF5034683D}"/>
            </c:ext>
          </c:extLst>
        </c:ser>
        <c:ser>
          <c:idx val="28"/>
          <c:order val="28"/>
          <c:tx>
            <c:strRef>
              <c:f>'[4]STD C CAP_2'!$AB$1:$AB$8</c:f>
              <c:strCache>
                <c:ptCount val="1"/>
                <c:pt idx="0">
                  <c:v>ISSUED F/M-GC Man M/C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CAP_2'!$AB$9:$AB$57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C-C9E1-42A2-AE4B-E3FF5034683D}"/>
            </c:ext>
          </c:extLst>
        </c:ser>
        <c:ser>
          <c:idx val="29"/>
          <c:order val="29"/>
          <c:tx>
            <c:strRef>
              <c:f>'[4]STD C CAP_2'!$AC$1:$AC$8</c:f>
              <c:strCache>
                <c:ptCount val="1"/>
                <c:pt idx="0">
                  <c:v>ISSUED F/M-GC Man M/C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CAP_2'!$AC$9:$AC$57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D-C9E1-42A2-AE4B-E3FF5034683D}"/>
            </c:ext>
          </c:extLst>
        </c:ser>
        <c:ser>
          <c:idx val="30"/>
          <c:order val="30"/>
          <c:tx>
            <c:strRef>
              <c:f>'[4]STD C CAP_2'!$AD$1:$AD$8</c:f>
              <c:strCache>
                <c:ptCount val="1"/>
                <c:pt idx="0">
                  <c:v>ISSUED F/M-GC Man M/C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CAP_2'!$AD$9:$AD$57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E-C9E1-42A2-AE4B-E3FF5034683D}"/>
            </c:ext>
          </c:extLst>
        </c:ser>
        <c:ser>
          <c:idx val="31"/>
          <c:order val="31"/>
          <c:tx>
            <c:strRef>
              <c:f>'[4]STD C CAP_2'!$AE$1:$AE$8</c:f>
              <c:strCache>
                <c:ptCount val="1"/>
                <c:pt idx="0">
                  <c:v>ISSUED F/M-GC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CAP_2'!$AE$9:$AE$57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1F-C9E1-42A2-AE4B-E3FF5034683D}"/>
            </c:ext>
          </c:extLst>
        </c:ser>
        <c:ser>
          <c:idx val="32"/>
          <c:order val="32"/>
          <c:tx>
            <c:strRef>
              <c:f>'[4]STD C CAP_2'!$AF$1:$AF$8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CAP_2'!$AF$9:$AF$57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20-C9E1-42A2-AE4B-E3FF5034683D}"/>
            </c:ext>
          </c:extLst>
        </c:ser>
        <c:ser>
          <c:idx val="33"/>
          <c:order val="33"/>
          <c:tx>
            <c:strRef>
              <c:f>'[4]STD C CAP_2'!$AG$1:$AG$8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CAP_2'!$AG$9:$AG$57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21-C9E1-42A2-AE4B-E3FF5034683D}"/>
            </c:ext>
          </c:extLst>
        </c:ser>
        <c:ser>
          <c:idx val="34"/>
          <c:order val="34"/>
          <c:tx>
            <c:strRef>
              <c:f>'[4]STD C CAP_2'!$AH$1:$AH$8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CAP_2'!$AH$9:$AH$57</c:f>
              <c:numCache>
                <c:formatCode>General</c:formatCode>
                <c:ptCount val="49"/>
              </c:numCache>
            </c:numRef>
          </c:val>
          <c:extLst>
            <c:ext xmlns:c16="http://schemas.microsoft.com/office/drawing/2014/chart" uri="{C3380CC4-5D6E-409C-BE32-E72D297353CC}">
              <c16:uniqueId val="{00000022-C9E1-42A2-AE4B-E3FF5034683D}"/>
            </c:ext>
          </c:extLst>
        </c:ser>
        <c:ser>
          <c:idx val="35"/>
          <c:order val="35"/>
          <c:tx>
            <c:strRef>
              <c:f>'[4]STD C CAP_2'!$AI$1:$AI$8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CAP_2'!$AI$9:$AI$57</c:f>
              <c:numCache>
                <c:formatCode>General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9E1-42A2-AE4B-E3FF5034683D}"/>
            </c:ext>
          </c:extLst>
        </c:ser>
        <c:ser>
          <c:idx val="36"/>
          <c:order val="36"/>
          <c:tx>
            <c:strRef>
              <c:f>'[4]STD C CAP_2'!$AJ$1:$AJ$8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CAP_2'!$AJ$9:$AJ$57</c:f>
              <c:numCache>
                <c:formatCode>General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1.61</c:v>
                </c:pt>
                <c:pt idx="4">
                  <c:v>2.68</c:v>
                </c:pt>
                <c:pt idx="5">
                  <c:v>3.71</c:v>
                </c:pt>
                <c:pt idx="6">
                  <c:v>12.690000000000001</c:v>
                </c:pt>
                <c:pt idx="7">
                  <c:v>38.799999999999997</c:v>
                </c:pt>
                <c:pt idx="8">
                  <c:v>66.650000000000006</c:v>
                </c:pt>
                <c:pt idx="9">
                  <c:v>68.62</c:v>
                </c:pt>
                <c:pt idx="10">
                  <c:v>69.69</c:v>
                </c:pt>
                <c:pt idx="11">
                  <c:v>70.759999999999991</c:v>
                </c:pt>
                <c:pt idx="12">
                  <c:v>71.759999999999991</c:v>
                </c:pt>
                <c:pt idx="13">
                  <c:v>72.88</c:v>
                </c:pt>
                <c:pt idx="14">
                  <c:v>73.88</c:v>
                </c:pt>
                <c:pt idx="15">
                  <c:v>78.009999999999991</c:v>
                </c:pt>
                <c:pt idx="16">
                  <c:v>78.009999999999991</c:v>
                </c:pt>
                <c:pt idx="17">
                  <c:v>78.009999999999991</c:v>
                </c:pt>
                <c:pt idx="18">
                  <c:v>78.009999999999991</c:v>
                </c:pt>
                <c:pt idx="19">
                  <c:v>78.009999999999991</c:v>
                </c:pt>
                <c:pt idx="20">
                  <c:v>78.009999999999991</c:v>
                </c:pt>
                <c:pt idx="21">
                  <c:v>78.009999999999991</c:v>
                </c:pt>
                <c:pt idx="22">
                  <c:v>78.009999999999991</c:v>
                </c:pt>
                <c:pt idx="23">
                  <c:v>78.009999999999991</c:v>
                </c:pt>
                <c:pt idx="24">
                  <c:v>78.009999999999991</c:v>
                </c:pt>
                <c:pt idx="25">
                  <c:v>78.009999999999991</c:v>
                </c:pt>
                <c:pt idx="26">
                  <c:v>78.009999999999991</c:v>
                </c:pt>
                <c:pt idx="27">
                  <c:v>78.009999999999991</c:v>
                </c:pt>
                <c:pt idx="28">
                  <c:v>78.009999999999991</c:v>
                </c:pt>
                <c:pt idx="29">
                  <c:v>78.009999999999991</c:v>
                </c:pt>
                <c:pt idx="30">
                  <c:v>78.009999999999991</c:v>
                </c:pt>
                <c:pt idx="31">
                  <c:v>78.009999999999991</c:v>
                </c:pt>
                <c:pt idx="32">
                  <c:v>78.009999999999991</c:v>
                </c:pt>
                <c:pt idx="33">
                  <c:v>78.009999999999991</c:v>
                </c:pt>
                <c:pt idx="34">
                  <c:v>78.009999999999991</c:v>
                </c:pt>
                <c:pt idx="35">
                  <c:v>78.009999999999991</c:v>
                </c:pt>
                <c:pt idx="36">
                  <c:v>78.009999999999991</c:v>
                </c:pt>
                <c:pt idx="37">
                  <c:v>78.009999999999991</c:v>
                </c:pt>
                <c:pt idx="38">
                  <c:v>78.009999999999991</c:v>
                </c:pt>
                <c:pt idx="39">
                  <c:v>78.009999999999991</c:v>
                </c:pt>
                <c:pt idx="40">
                  <c:v>78.009999999999991</c:v>
                </c:pt>
                <c:pt idx="41">
                  <c:v>78.009999999999991</c:v>
                </c:pt>
                <c:pt idx="42">
                  <c:v>78.009999999999991</c:v>
                </c:pt>
                <c:pt idx="43">
                  <c:v>78.009999999999991</c:v>
                </c:pt>
                <c:pt idx="44">
                  <c:v>78.009999999999991</c:v>
                </c:pt>
                <c:pt idx="45">
                  <c:v>78.009999999999991</c:v>
                </c:pt>
                <c:pt idx="46">
                  <c:v>78.009999999999991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9E1-42A2-AE4B-E3FF5034683D}"/>
            </c:ext>
          </c:extLst>
        </c:ser>
        <c:ser>
          <c:idx val="37"/>
          <c:order val="37"/>
          <c:tx>
            <c:strRef>
              <c:f>'[4]STD C CAP_2'!$AK$1:$AK$8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CAP_2'!$AK$9:$AK$57</c:f>
              <c:numCache>
                <c:formatCode>General</c:formatCode>
                <c:ptCount val="49"/>
                <c:pt idx="1">
                  <c:v>0</c:v>
                </c:pt>
                <c:pt idx="2">
                  <c:v>1.61</c:v>
                </c:pt>
                <c:pt idx="3">
                  <c:v>1.07</c:v>
                </c:pt>
                <c:pt idx="4">
                  <c:v>1.03</c:v>
                </c:pt>
                <c:pt idx="5">
                  <c:v>8.98</c:v>
                </c:pt>
                <c:pt idx="6">
                  <c:v>26.11</c:v>
                </c:pt>
                <c:pt idx="7">
                  <c:v>27.85</c:v>
                </c:pt>
                <c:pt idx="8">
                  <c:v>1.97</c:v>
                </c:pt>
                <c:pt idx="9">
                  <c:v>1.07</c:v>
                </c:pt>
                <c:pt idx="10">
                  <c:v>1.07</c:v>
                </c:pt>
                <c:pt idx="11">
                  <c:v>0</c:v>
                </c:pt>
                <c:pt idx="12">
                  <c:v>1.1200000000000001</c:v>
                </c:pt>
                <c:pt idx="13">
                  <c:v>0</c:v>
                </c:pt>
                <c:pt idx="14">
                  <c:v>2.13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9E1-42A2-AE4B-E3FF5034683D}"/>
            </c:ext>
          </c:extLst>
        </c:ser>
        <c:ser>
          <c:idx val="38"/>
          <c:order val="38"/>
          <c:tx>
            <c:strRef>
              <c:f>'[4]STD C CAP_2'!$AL$1:$AL$8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CAP_2'!$AL$9:$AL$57</c:f>
              <c:numCache>
                <c:formatCode>General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9E1-42A2-AE4B-E3FF5034683D}"/>
            </c:ext>
          </c:extLst>
        </c:ser>
        <c:ser>
          <c:idx val="39"/>
          <c:order val="39"/>
          <c:tx>
            <c:strRef>
              <c:f>'[4]STD C CAP_2'!$AM$1:$AM$8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CAP_2'!$AM$9:$AM$57</c:f>
              <c:numCache>
                <c:formatCode>General</c:formatCode>
                <c:ptCount val="4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9E1-42A2-AE4B-E3FF5034683D}"/>
            </c:ext>
          </c:extLst>
        </c:ser>
        <c:ser>
          <c:idx val="40"/>
          <c:order val="40"/>
          <c:tx>
            <c:strRef>
              <c:f>'[4]STD C CAP_2'!$AN$1:$AN$8</c:f>
              <c:strCache>
                <c:ptCount val="1"/>
                <c:pt idx="0">
                  <c:v>ISSUED OMC Walk Wait</c:v>
                </c:pt>
              </c:strCache>
            </c:strRef>
          </c:tx>
          <c:invertIfNegative val="0"/>
          <c:cat>
            <c:multiLvlStrRef>
              <c:f>'[4]STD C CAP_2'!$A$9:$C$57</c:f>
              <c:multiLvlStrCache>
                <c:ptCount val="49"/>
                <c:lvl>
                  <c:pt idx="0">
                    <c:v>DESCRIPTION</c:v>
                  </c:pt>
                  <c:pt idx="2">
                    <c:v>หยิบชิ้นงานบน rack wip</c:v>
                  </c:pt>
                  <c:pt idx="3">
                    <c:v>วางงานลงบนโต๊ะ</c:v>
                  </c:pt>
                  <c:pt idx="4">
                    <c:v>หยิบ clip ขนาดใหญ่ </c:v>
                  </c:pt>
                  <c:pt idx="5">
                    <c:v>ประกอบ clip ขนาดใหญ่ 7 จุด</c:v>
                  </c:pt>
                  <c:pt idx="6">
                    <c:v>แกะผ้า non ประกอบไปที่ชิ้นงาน 4 จุด</c:v>
                  </c:pt>
                  <c:pt idx="7">
                    <c:v>ตรวจสอบ coponent partรอบชิ้นงานโดยใช้ mark เหลือง </c:v>
                  </c:pt>
                  <c:pt idx="8">
                    <c:v>ติด label ที่ขิ้นงาน</c:v>
                  </c:pt>
                  <c:pt idx="9">
                    <c:v>mark เหลืองที่ชิ้นงานและ label</c:v>
                  </c:pt>
                  <c:pt idx="10">
                    <c:v>หยิบชิ้นงาน </c:v>
                  </c:pt>
                  <c:pt idx="11">
                    <c:v>เดินไปที่ rack wip</c:v>
                  </c:pt>
                  <c:pt idx="12">
                    <c:v>วางชิ้นงานลงบน rack wip เพื่อส่งไปยัง  process ต่อไป</c:v>
                  </c:pt>
                  <c:pt idx="13">
                    <c:v>เดินกลับมาที่โต๊ะ</c:v>
                  </c:pt>
                  <c:pt idx="14">
                    <c:v>ทำการบันทึก sheck sheet</c:v>
                  </c:pt>
                </c:lvl>
                <c:lvl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8</c:v>
                  </c:pt>
                  <c:pt idx="10">
                    <c:v>9</c:v>
                  </c:pt>
                  <c:pt idx="11">
                    <c:v>10</c:v>
                  </c:pt>
                  <c:pt idx="12">
                    <c:v>11</c:v>
                  </c:pt>
                  <c:pt idx="13">
                    <c:v>12</c:v>
                  </c:pt>
                  <c:pt idx="14">
                    <c:v>13</c:v>
                  </c:pt>
                  <c:pt idx="42">
                    <c:v>41</c:v>
                  </c:pt>
                  <c:pt idx="43">
                    <c:v>42</c:v>
                  </c:pt>
                  <c:pt idx="44">
                    <c:v>43</c:v>
                  </c:pt>
                  <c:pt idx="45">
                    <c:v>44</c:v>
                  </c:pt>
                  <c:pt idx="46">
                    <c:v>45</c:v>
                  </c:pt>
                </c:lvl>
                <c:lvl>
                  <c:pt idx="0">
                    <c:v>SEQUENCE</c:v>
                  </c:pt>
                  <c:pt idx="47">
                    <c:v>TOTAL</c:v>
                  </c:pt>
                </c:lvl>
              </c:multiLvlStrCache>
            </c:multiLvlStrRef>
          </c:cat>
          <c:val>
            <c:numRef>
              <c:f>'[4]STD C CAP_2'!$AN$9:$AN$57</c:f>
              <c:numCache>
                <c:formatCode>General</c:formatCode>
                <c:ptCount val="49"/>
                <c:pt idx="2">
                  <c:v>0</c:v>
                </c:pt>
                <c:pt idx="3">
                  <c:v>2.68</c:v>
                </c:pt>
                <c:pt idx="4">
                  <c:v>3.71</c:v>
                </c:pt>
                <c:pt idx="5">
                  <c:v>12.690000000000001</c:v>
                </c:pt>
                <c:pt idx="6">
                  <c:v>38.799999999999997</c:v>
                </c:pt>
                <c:pt idx="7">
                  <c:v>66.650000000000006</c:v>
                </c:pt>
                <c:pt idx="8">
                  <c:v>68.62</c:v>
                </c:pt>
                <c:pt idx="9">
                  <c:v>69.69</c:v>
                </c:pt>
                <c:pt idx="10">
                  <c:v>70.759999999999991</c:v>
                </c:pt>
                <c:pt idx="11">
                  <c:v>70.759999999999991</c:v>
                </c:pt>
                <c:pt idx="12">
                  <c:v>72.88</c:v>
                </c:pt>
                <c:pt idx="13">
                  <c:v>72.88</c:v>
                </c:pt>
                <c:pt idx="14">
                  <c:v>76.009999999999991</c:v>
                </c:pt>
                <c:pt idx="15">
                  <c:v>78.009999999999991</c:v>
                </c:pt>
                <c:pt idx="16">
                  <c:v>78.009999999999991</c:v>
                </c:pt>
                <c:pt idx="17">
                  <c:v>78.009999999999991</c:v>
                </c:pt>
                <c:pt idx="18">
                  <c:v>78.009999999999991</c:v>
                </c:pt>
                <c:pt idx="19">
                  <c:v>78.009999999999991</c:v>
                </c:pt>
                <c:pt idx="20">
                  <c:v>78.009999999999991</c:v>
                </c:pt>
                <c:pt idx="21">
                  <c:v>78.009999999999991</c:v>
                </c:pt>
                <c:pt idx="22">
                  <c:v>78.009999999999991</c:v>
                </c:pt>
                <c:pt idx="23">
                  <c:v>78.009999999999991</c:v>
                </c:pt>
                <c:pt idx="24">
                  <c:v>78.009999999999991</c:v>
                </c:pt>
                <c:pt idx="25">
                  <c:v>78.009999999999991</c:v>
                </c:pt>
                <c:pt idx="26">
                  <c:v>78.009999999999991</c:v>
                </c:pt>
                <c:pt idx="27">
                  <c:v>78.009999999999991</c:v>
                </c:pt>
                <c:pt idx="28">
                  <c:v>78.009999999999991</c:v>
                </c:pt>
                <c:pt idx="29">
                  <c:v>78.009999999999991</c:v>
                </c:pt>
                <c:pt idx="30">
                  <c:v>78.009999999999991</c:v>
                </c:pt>
                <c:pt idx="31">
                  <c:v>78.009999999999991</c:v>
                </c:pt>
                <c:pt idx="32">
                  <c:v>78.009999999999991</c:v>
                </c:pt>
                <c:pt idx="33">
                  <c:v>78.009999999999991</c:v>
                </c:pt>
                <c:pt idx="34">
                  <c:v>78.009999999999991</c:v>
                </c:pt>
                <c:pt idx="35">
                  <c:v>78.009999999999991</c:v>
                </c:pt>
                <c:pt idx="36">
                  <c:v>78.009999999999991</c:v>
                </c:pt>
                <c:pt idx="37">
                  <c:v>78.009999999999991</c:v>
                </c:pt>
                <c:pt idx="38">
                  <c:v>78.009999999999991</c:v>
                </c:pt>
                <c:pt idx="39">
                  <c:v>78.009999999999991</c:v>
                </c:pt>
                <c:pt idx="40">
                  <c:v>78.009999999999991</c:v>
                </c:pt>
                <c:pt idx="41">
                  <c:v>78.009999999999991</c:v>
                </c:pt>
                <c:pt idx="42">
                  <c:v>78.009999999999991</c:v>
                </c:pt>
                <c:pt idx="43">
                  <c:v>78.009999999999991</c:v>
                </c:pt>
                <c:pt idx="44">
                  <c:v>78.009999999999991</c:v>
                </c:pt>
                <c:pt idx="45">
                  <c:v>78.009999999999991</c:v>
                </c:pt>
                <c:pt idx="46">
                  <c:v>78.009999999999991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9E1-42A2-AE4B-E3FF50346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308544"/>
        <c:axId val="127310080"/>
      </c:barChart>
      <c:catAx>
        <c:axId val="127308544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27310080"/>
        <c:crosses val="autoZero"/>
        <c:auto val="1"/>
        <c:lblAlgn val="ctr"/>
        <c:lblOffset val="100"/>
        <c:noMultiLvlLbl val="0"/>
      </c:catAx>
      <c:valAx>
        <c:axId val="127310080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7308544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33" l="0.25" r="0.25" t="0.75000000000000233" header="0.30000000000000032" footer="0.30000000000000032"/>
    <c:pageSetup paperSize="258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796438396738288E-2"/>
          <c:y val="4.8859189762011215E-2"/>
          <c:w val="0.9616258878347681"/>
          <c:h val="0.946825472743021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'STD SUV Q gate_7'!$AI$10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 Q gate_7'!$AI$11:$AI$41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D-42D6-84AC-9CE3A286ABFB}"/>
            </c:ext>
          </c:extLst>
        </c:ser>
        <c:ser>
          <c:idx val="1"/>
          <c:order val="1"/>
          <c:tx>
            <c:strRef>
              <c:f>'STD SUV Q gate_7'!$AJ$10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'STD SUV Q gate_7'!$AJ$11:$AJ$41</c:f>
              <c:numCache>
                <c:formatCode>0</c:formatCode>
                <c:ptCount val="31"/>
                <c:pt idx="0">
                  <c:v>0</c:v>
                </c:pt>
                <c:pt idx="1">
                  <c:v>6.1</c:v>
                </c:pt>
                <c:pt idx="2">
                  <c:v>14.09</c:v>
                </c:pt>
                <c:pt idx="3">
                  <c:v>21.38</c:v>
                </c:pt>
                <c:pt idx="4">
                  <c:v>39.159999999999997</c:v>
                </c:pt>
                <c:pt idx="5">
                  <c:v>45.26</c:v>
                </c:pt>
                <c:pt idx="6">
                  <c:v>75.33</c:v>
                </c:pt>
                <c:pt idx="7">
                  <c:v>86.33</c:v>
                </c:pt>
                <c:pt idx="8">
                  <c:v>95.73</c:v>
                </c:pt>
                <c:pt idx="9">
                  <c:v>105.02000000000001</c:v>
                </c:pt>
                <c:pt idx="10">
                  <c:v>108.58000000000001</c:v>
                </c:pt>
                <c:pt idx="11">
                  <c:v>110.11000000000001</c:v>
                </c:pt>
                <c:pt idx="12">
                  <c:v>123.68</c:v>
                </c:pt>
                <c:pt idx="13">
                  <c:v>123.68</c:v>
                </c:pt>
                <c:pt idx="14">
                  <c:v>123.68</c:v>
                </c:pt>
                <c:pt idx="15">
                  <c:v>123.68</c:v>
                </c:pt>
                <c:pt idx="16">
                  <c:v>123.68</c:v>
                </c:pt>
                <c:pt idx="17">
                  <c:v>123.68</c:v>
                </c:pt>
                <c:pt idx="18">
                  <c:v>123.68</c:v>
                </c:pt>
                <c:pt idx="19">
                  <c:v>123.68</c:v>
                </c:pt>
                <c:pt idx="20">
                  <c:v>123.68</c:v>
                </c:pt>
                <c:pt idx="21">
                  <c:v>123.68</c:v>
                </c:pt>
                <c:pt idx="22">
                  <c:v>123.68</c:v>
                </c:pt>
                <c:pt idx="23">
                  <c:v>123.68</c:v>
                </c:pt>
                <c:pt idx="24">
                  <c:v>123.68</c:v>
                </c:pt>
                <c:pt idx="25">
                  <c:v>123.68</c:v>
                </c:pt>
                <c:pt idx="26">
                  <c:v>123.68</c:v>
                </c:pt>
                <c:pt idx="27">
                  <c:v>123.68</c:v>
                </c:pt>
                <c:pt idx="28">
                  <c:v>123.68</c:v>
                </c:pt>
                <c:pt idx="29">
                  <c:v>123.68</c:v>
                </c:pt>
                <c:pt idx="30">
                  <c:v>123.68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D-42D6-84AC-9CE3A286ABFB}"/>
            </c:ext>
          </c:extLst>
        </c:ser>
        <c:ser>
          <c:idx val="2"/>
          <c:order val="2"/>
          <c:tx>
            <c:strRef>
              <c:f>'STD SUV Q gate_7'!$AK$10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'STD SUV Q gate_7'!$AK$11:$AK$41</c:f>
              <c:numCache>
                <c:formatCode>0</c:formatCode>
                <c:ptCount val="31"/>
                <c:pt idx="0">
                  <c:v>4.0999999999999996</c:v>
                </c:pt>
                <c:pt idx="1">
                  <c:v>7.99</c:v>
                </c:pt>
                <c:pt idx="2">
                  <c:v>7.29</c:v>
                </c:pt>
                <c:pt idx="3">
                  <c:v>17.78</c:v>
                </c:pt>
                <c:pt idx="4">
                  <c:v>6.1</c:v>
                </c:pt>
                <c:pt idx="5">
                  <c:v>30.07</c:v>
                </c:pt>
                <c:pt idx="6">
                  <c:v>11</c:v>
                </c:pt>
                <c:pt idx="7">
                  <c:v>9.4</c:v>
                </c:pt>
                <c:pt idx="8">
                  <c:v>9.2899999999999991</c:v>
                </c:pt>
                <c:pt idx="9">
                  <c:v>3.56</c:v>
                </c:pt>
                <c:pt idx="10">
                  <c:v>0.53</c:v>
                </c:pt>
                <c:pt idx="11">
                  <c:v>12.57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D-42D6-84AC-9CE3A286ABFB}"/>
            </c:ext>
          </c:extLst>
        </c:ser>
        <c:ser>
          <c:idx val="3"/>
          <c:order val="3"/>
          <c:tx>
            <c:strRef>
              <c:f>'STD SUV Q gate_7'!$AM$10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'STD SUV Q gate_7'!$AM$11:$AM$41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D-42D6-84AC-9CE3A286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945536"/>
        <c:axId val="126951424"/>
      </c:barChart>
      <c:catAx>
        <c:axId val="126945536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26951424"/>
        <c:crosses val="autoZero"/>
        <c:auto val="1"/>
        <c:lblAlgn val="ctr"/>
        <c:lblOffset val="100"/>
        <c:noMultiLvlLbl val="0"/>
      </c:catAx>
      <c:valAx>
        <c:axId val="126951424"/>
        <c:scaling>
          <c:orientation val="minMax"/>
          <c:max val="18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6945536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0.75000000000000266" l="0.25" r="0.25" t="0.75000000000000266" header="0.30000000000000032" footer="0.30000000000000032"/>
    <c:pageSetup paperSize="258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141554670707451E-2"/>
          <c:y val="4.2442778551119872E-2"/>
          <c:w val="0.96162588783476777"/>
          <c:h val="0.9468254727430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'[4]Formaat STD'!$AI$10</c:f>
              <c:strCache>
                <c:ptCount val="1"/>
                <c:pt idx="0">
                  <c:v>Auto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'[4]Formaat STD'!$AI$11:$AI$55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A-4CFF-A178-109287AF4B16}"/>
            </c:ext>
          </c:extLst>
        </c:ser>
        <c:ser>
          <c:idx val="1"/>
          <c:order val="1"/>
          <c:tx>
            <c:strRef>
              <c:f>'[4]Formaat STD'!$AJ$10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val>
            <c:numRef>
              <c:f>'[4]Formaat STD'!$AJ$11:$AJ$55</c:f>
              <c:numCache>
                <c:formatCode>General</c:formatCode>
                <c:ptCount val="4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17</c:v>
                </c:pt>
                <c:pt idx="6">
                  <c:v>25</c:v>
                </c:pt>
                <c:pt idx="7">
                  <c:v>29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43</c:v>
                </c:pt>
                <c:pt idx="12">
                  <c:v>46</c:v>
                </c:pt>
                <c:pt idx="13">
                  <c:v>50</c:v>
                </c:pt>
                <c:pt idx="14">
                  <c:v>54</c:v>
                </c:pt>
                <c:pt idx="15">
                  <c:v>17</c:v>
                </c:pt>
                <c:pt idx="16">
                  <c:v>65</c:v>
                </c:pt>
                <c:pt idx="17">
                  <c:v>70</c:v>
                </c:pt>
                <c:pt idx="18">
                  <c:v>74</c:v>
                </c:pt>
                <c:pt idx="19">
                  <c:v>79</c:v>
                </c:pt>
                <c:pt idx="20">
                  <c:v>89</c:v>
                </c:pt>
                <c:pt idx="21">
                  <c:v>99</c:v>
                </c:pt>
                <c:pt idx="22">
                  <c:v>103</c:v>
                </c:pt>
                <c:pt idx="23">
                  <c:v>108</c:v>
                </c:pt>
                <c:pt idx="24">
                  <c:v>113</c:v>
                </c:pt>
                <c:pt idx="25">
                  <c:v>115</c:v>
                </c:pt>
                <c:pt idx="26">
                  <c:v>117</c:v>
                </c:pt>
                <c:pt idx="27">
                  <c:v>119</c:v>
                </c:pt>
                <c:pt idx="28">
                  <c:v>121</c:v>
                </c:pt>
                <c:pt idx="29">
                  <c:v>123</c:v>
                </c:pt>
                <c:pt idx="30">
                  <c:v>125</c:v>
                </c:pt>
                <c:pt idx="31">
                  <c:v>127</c:v>
                </c:pt>
                <c:pt idx="32">
                  <c:v>129</c:v>
                </c:pt>
                <c:pt idx="33">
                  <c:v>135</c:v>
                </c:pt>
                <c:pt idx="34">
                  <c:v>138</c:v>
                </c:pt>
                <c:pt idx="35">
                  <c:v>140</c:v>
                </c:pt>
                <c:pt idx="36">
                  <c:v>142</c:v>
                </c:pt>
                <c:pt idx="37">
                  <c:v>144</c:v>
                </c:pt>
                <c:pt idx="38">
                  <c:v>146</c:v>
                </c:pt>
                <c:pt idx="39">
                  <c:v>148</c:v>
                </c:pt>
                <c:pt idx="40">
                  <c:v>161</c:v>
                </c:pt>
                <c:pt idx="41">
                  <c:v>161</c:v>
                </c:pt>
                <c:pt idx="42">
                  <c:v>161</c:v>
                </c:pt>
                <c:pt idx="43">
                  <c:v>161</c:v>
                </c:pt>
                <c:pt idx="44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A-4CFF-A178-109287AF4B16}"/>
            </c:ext>
          </c:extLst>
        </c:ser>
        <c:ser>
          <c:idx val="2"/>
          <c:order val="2"/>
          <c:tx>
            <c:strRef>
              <c:f>'[4]Formaat STD'!$AK$10</c:f>
              <c:strCache>
                <c:ptCount val="1"/>
                <c:pt idx="0">
                  <c:v>Man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'[4]Formaat STD'!$AK$11:$AK$55</c:f>
              <c:numCache>
                <c:formatCode>General</c:formatCode>
                <c:ptCount val="4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5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A-4CFF-A178-109287AF4B16}"/>
            </c:ext>
          </c:extLst>
        </c:ser>
        <c:ser>
          <c:idx val="3"/>
          <c:order val="3"/>
          <c:tx>
            <c:strRef>
              <c:f>'[4]Formaat STD'!$AM$10</c:f>
              <c:strCache>
                <c:ptCount val="1"/>
                <c:pt idx="0">
                  <c:v>Auto</c:v>
                </c:pt>
              </c:strCache>
            </c:strRef>
          </c:tx>
          <c:spPr>
            <a:blipFill dpi="0" rotWithShape="0">
              <a:blip xmlns:r="http://schemas.openxmlformats.org/officeDocument/2006/relationships" r:embed="rId1"/>
              <a:srcRect/>
              <a:stretch>
                <a:fillRect/>
              </a:stretch>
            </a:blipFill>
            <a:ln w="25400">
              <a:noFill/>
            </a:ln>
          </c:spPr>
          <c:invertIfNegative val="0"/>
          <c:pictureOptions>
            <c:pictureFormat val="stack"/>
          </c:pictureOptions>
          <c:val>
            <c:numRef>
              <c:f>'[4]Formaat STD'!$AM$11:$AM$55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DA-4CFF-A178-109287AF4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820928"/>
        <c:axId val="127822464"/>
      </c:barChart>
      <c:catAx>
        <c:axId val="127820928"/>
        <c:scaling>
          <c:orientation val="maxMin"/>
        </c:scaling>
        <c:delete val="1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out"/>
        <c:minorTickMark val="none"/>
        <c:tickLblPos val="none"/>
        <c:crossAx val="127822464"/>
        <c:crosses val="autoZero"/>
        <c:auto val="1"/>
        <c:lblAlgn val="ctr"/>
        <c:lblOffset val="100"/>
        <c:noMultiLvlLbl val="0"/>
      </c:catAx>
      <c:valAx>
        <c:axId val="127822464"/>
        <c:scaling>
          <c:orientation val="minMax"/>
          <c:max val="17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7820928"/>
        <c:crosses val="autoZero"/>
        <c:crossBetween val="between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1" l="0.75000000000001465" r="0.75000000000001465" t="1" header="0.5" footer="0.5"/>
    <c:pageSetup/>
  </c:printSettings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667052464883383E-2"/>
          <c:y val="9.0468348421104322E-2"/>
          <c:w val="0.95152444252926094"/>
          <c:h val="0.8346709470305251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999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Chart_Current'!$H$31,'[6]Yamazumi Chart_Current'!$N$31,'[6]Yamazumi Chart_Current'!$T$31,'[6]Yamazumi Chart_Current'!$Z$31,'[6]Yamazumi Chart_Current'!$AF$31)</c:f>
              <c:numCache>
                <c:formatCode>General</c:formatCode>
                <c:ptCount val="5"/>
                <c:pt idx="0">
                  <c:v>1</c:v>
                </c:pt>
                <c:pt idx="1">
                  <c:v>1.62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4-4FC7-A768-8FF37BFD754D}"/>
            </c:ext>
          </c:extLst>
        </c:ser>
        <c:ser>
          <c:idx val="1"/>
          <c:order val="1"/>
          <c:spPr>
            <a:solidFill>
              <a:srgbClr val="993366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>
                    <a:solidFill>
                      <a:schemeClr val="bg1"/>
                    </a:solidFill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Chart_Current'!$H$33,'[6]Yamazumi Chart_Current'!$N$33,'[6]Yamazumi Chart_Current'!$T$33,'[6]Yamazumi Chart_Current'!$Z$33,'[6]Yamazumi Chart_Current'!$AF$33)</c:f>
              <c:numCache>
                <c:formatCode>General</c:formatCode>
                <c:ptCount val="5"/>
                <c:pt idx="0">
                  <c:v>1</c:v>
                </c:pt>
                <c:pt idx="1">
                  <c:v>1.1200000000000001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4-4FC7-A768-8FF37BFD754D}"/>
            </c:ext>
          </c:extLst>
        </c:ser>
        <c:ser>
          <c:idx val="2"/>
          <c:order val="2"/>
          <c:spPr>
            <a:solidFill>
              <a:srgbClr val="00CC0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Chart_Current'!$H$34,'[6]Yamazumi Chart_Current'!$N$34,'[6]Yamazumi Chart_Current'!$T$34,'[6]Yamazumi Chart_Current'!$Z$34,'[6]Yamazumi Chart_Current'!$AF$34)</c:f>
              <c:numCache>
                <c:formatCode>General</c:formatCode>
                <c:ptCount val="5"/>
                <c:pt idx="0">
                  <c:v>1.59</c:v>
                </c:pt>
                <c:pt idx="1">
                  <c:v>10.08</c:v>
                </c:pt>
                <c:pt idx="2">
                  <c:v>1.1299999999999999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4-4FC7-A768-8FF37BFD754D}"/>
            </c:ext>
          </c:extLst>
        </c:ser>
        <c:ser>
          <c:idx val="3"/>
          <c:order val="3"/>
          <c:spPr>
            <a:solidFill>
              <a:srgbClr val="FF660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Chart_Current'!$H$36,'[6]Yamazumi Chart_Current'!$N$36,'[6]Yamazumi Chart_Current'!$T$36,'[6]Yamazumi Chart_Current'!$Z$36,'[6]Yamazumi Chart_Current'!$AF$36)</c:f>
              <c:numCache>
                <c:formatCode>General</c:formatCode>
                <c:ptCount val="5"/>
                <c:pt idx="0">
                  <c:v>1.19</c:v>
                </c:pt>
                <c:pt idx="1">
                  <c:v>29.08</c:v>
                </c:pt>
                <c:pt idx="2">
                  <c:v>14.15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94-4FC7-A768-8FF37BFD754D}"/>
            </c:ext>
          </c:extLst>
        </c:ser>
        <c:ser>
          <c:idx val="4"/>
          <c:order val="4"/>
          <c:spPr>
            <a:solidFill>
              <a:srgbClr val="CC00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>
                    <a:solidFill>
                      <a:schemeClr val="bg1"/>
                    </a:solidFill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Chart_Current'!$H$38,'[6]Yamazumi Chart_Current'!$N$38,'[6]Yamazumi Chart_Current'!$T$38,'[6]Yamazumi Chart_Current'!$Z$38,'[6]Yamazumi Chart_Current'!$AF$38)</c:f>
              <c:numCache>
                <c:formatCode>General</c:formatCode>
                <c:ptCount val="5"/>
                <c:pt idx="0">
                  <c:v>1.03</c:v>
                </c:pt>
                <c:pt idx="1">
                  <c:v>2.94</c:v>
                </c:pt>
                <c:pt idx="2">
                  <c:v>19.149999999999999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94-4FC7-A768-8FF37BFD754D}"/>
            </c:ext>
          </c:extLst>
        </c:ser>
        <c:ser>
          <c:idx val="5"/>
          <c:order val="5"/>
          <c:spPr>
            <a:solidFill>
              <a:srgbClr val="FF808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Chart_Current'!$H$39,'[6]Yamazumi Chart_Current'!$N$39,'[6]Yamazumi Chart_Current'!$T$39,'[6]Yamazumi Chart_Current'!$Z$39,'[6]Yamazumi Chart_Current'!$AF$39)</c:f>
              <c:numCache>
                <c:formatCode>General</c:formatCode>
                <c:ptCount val="5"/>
                <c:pt idx="0">
                  <c:v>1.02</c:v>
                </c:pt>
                <c:pt idx="1">
                  <c:v>1.1299999999999999</c:v>
                </c:pt>
                <c:pt idx="2">
                  <c:v>15.17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94-4FC7-A768-8FF37BFD754D}"/>
            </c:ext>
          </c:extLst>
        </c:ser>
        <c:ser>
          <c:idx val="6"/>
          <c:order val="6"/>
          <c:spPr>
            <a:solidFill>
              <a:srgbClr val="FFC00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>
                    <a:solidFill>
                      <a:schemeClr val="bg1"/>
                    </a:solidFill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Chart_Current'!$H$40,'[6]Yamazumi Chart_Current'!$N$40,'[6]Yamazumi Chart_Current'!$T$40,'[6]Yamazumi Chart_Current'!$Z$40,'[6]Yamazumi Chart_Current'!$AF$40)</c:f>
              <c:numCache>
                <c:formatCode>General</c:formatCode>
                <c:ptCount val="5"/>
                <c:pt idx="0">
                  <c:v>2.13</c:v>
                </c:pt>
                <c:pt idx="1">
                  <c:v>1.19</c:v>
                </c:pt>
                <c:pt idx="2">
                  <c:v>1.1200000000000001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94-4FC7-A768-8FF37BFD754D}"/>
            </c:ext>
          </c:extLst>
        </c:ser>
        <c:ser>
          <c:idx val="7"/>
          <c:order val="7"/>
          <c:spPr>
            <a:solidFill>
              <a:srgbClr val="CCCC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Chart_Current'!$H$42,'[6]Yamazumi Chart_Current'!$N$42,'[6]Yamazumi Chart_Current'!$T$42,'[6]Yamazumi Chart_Current'!$Z$42,'[6]Yamazumi Chart_Current'!$AF$42)</c:f>
              <c:numCache>
                <c:formatCode>General</c:formatCode>
                <c:ptCount val="5"/>
                <c:pt idx="0">
                  <c:v>1.1299999999999999</c:v>
                </c:pt>
                <c:pt idx="1">
                  <c:v>1.86</c:v>
                </c:pt>
                <c:pt idx="2">
                  <c:v>1.28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94-4FC7-A768-8FF37BFD754D}"/>
            </c:ext>
          </c:extLst>
        </c:ser>
        <c:ser>
          <c:idx val="8"/>
          <c:order val="8"/>
          <c:spPr>
            <a:solidFill>
              <a:srgbClr val="00008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>
                    <a:solidFill>
                      <a:schemeClr val="bg1"/>
                    </a:solidFill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Chart_Current'!$H$44,'[6]Yamazumi Chart_Current'!$N$44,'[6]Yamazumi Chart_Current'!$T$44,'[6]Yamazumi Chart_Current'!$Z$44,'[6]Yamazumi Chart_Current'!$AF$44)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94-4FC7-A768-8FF37BFD754D}"/>
            </c:ext>
          </c:extLst>
        </c:ser>
        <c:ser>
          <c:idx val="9"/>
          <c:order val="9"/>
          <c:spPr>
            <a:solidFill>
              <a:srgbClr val="FF00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Chart_Current'!$H$46,'[6]Yamazumi Chart_Current'!$N$46,'[6]Yamazumi Chart_Current'!$T$46,'[6]Yamazumi Chart_Current'!$Z$46,'[6]Yamazumi Chart_Current'!$AF$46)</c:f>
              <c:numCache>
                <c:formatCode>General</c:formatCode>
                <c:ptCount val="5"/>
                <c:pt idx="0">
                  <c:v>3.07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94-4FC7-A768-8FF37BFD754D}"/>
            </c:ext>
          </c:extLst>
        </c:ser>
        <c:ser>
          <c:idx val="10"/>
          <c:order val="10"/>
          <c:spPr>
            <a:solidFill>
              <a:srgbClr val="FFFF0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Chart_Current'!$H$48,'[6]Yamazumi Chart_Current'!$N$48,'[6]Yamazumi Chart_Current'!$T$48,'[6]Yamazumi Chart_Current'!$Z$48,'[6]Yamazumi Chart_Current'!$AF$48)</c:f>
              <c:numCache>
                <c:formatCode>General</c:formatCode>
                <c:ptCount val="5"/>
                <c:pt idx="0">
                  <c:v>1.17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94-4FC7-A768-8FF37BFD754D}"/>
            </c:ext>
          </c:extLst>
        </c:ser>
        <c:ser>
          <c:idx val="11"/>
          <c:order val="11"/>
          <c:spPr>
            <a:solidFill>
              <a:srgbClr val="00FF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Chart_Current'!$H$50,'[6]Yamazumi Chart_Current'!$N$50,'[6]Yamazumi Chart_Current'!$T$50,'[6]Yamazumi Chart_Current'!$Z$50,'[6]Yamazumi Chart_Current'!$AF$50)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94-4FC7-A768-8FF37BFD754D}"/>
            </c:ext>
          </c:extLst>
        </c:ser>
        <c:ser>
          <c:idx val="12"/>
          <c:order val="12"/>
          <c:spPr>
            <a:solidFill>
              <a:srgbClr val="80008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Chart_Current'!$H$51,'[6]Yamazumi Chart_Current'!$N$51,'[6]Yamazumi Chart_Current'!$T$51,'[6]Yamazumi Chart_Current'!$Z$51,'[6]Yamazumi Chart_Current'!$AF$51)</c:f>
              <c:numCache>
                <c:formatCode>General</c:formatCode>
                <c:ptCount val="5"/>
                <c:pt idx="0">
                  <c:v>1.1100000000000001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94-4FC7-A768-8FF37BFD754D}"/>
            </c:ext>
          </c:extLst>
        </c:ser>
        <c:ser>
          <c:idx val="13"/>
          <c:order val="13"/>
          <c:spPr>
            <a:solidFill>
              <a:srgbClr val="FF99CC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Chart_Current'!$H$53,'[6]Yamazumi Chart_Current'!$N$53,'[6]Yamazumi Chart_Current'!$T$53,'[6]Yamazumi Chart_Current'!$Z$53,'[6]Yamazumi Chart_Current'!$AF$53)</c:f>
              <c:numCache>
                <c:formatCode>General</c:formatCode>
                <c:ptCount val="5"/>
                <c:pt idx="0">
                  <c:v>1.07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94-4FC7-A768-8FF37BFD754D}"/>
            </c:ext>
          </c:extLst>
        </c:ser>
        <c:ser>
          <c:idx val="14"/>
          <c:order val="14"/>
          <c:spPr>
            <a:solidFill>
              <a:srgbClr val="008080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en-US" sz="900" b="0" i="0" u="none" strike="noStrike" kern="1200" baseline="0">
                    <a:solidFill>
                      <a:srgbClr val="000000"/>
                    </a:solidFill>
                    <a:latin typeface="Arial" pitchFamily="34" charset="0"/>
                    <a:ea typeface="Arial"/>
                    <a:cs typeface="Arial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Chart_Current'!$H$55,'[6]Yamazumi Chart_Current'!$N$55,'[6]Yamazumi Chart_Current'!$T$55,'[6]Yamazumi Chart_Current'!$Z$55,'[6]Yamazumi Chart_Current'!$AF$55)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94-4FC7-A768-8FF37BFD754D}"/>
            </c:ext>
          </c:extLst>
        </c:ser>
        <c:ser>
          <c:idx val="15"/>
          <c:order val="15"/>
          <c:spPr>
            <a:solidFill>
              <a:srgbClr val="0000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en-US" sz="1000" b="0" i="0" u="none" strike="noStrike" kern="1200" baseline="0">
                    <a:solidFill>
                      <a:schemeClr val="bg1"/>
                    </a:solidFill>
                    <a:latin typeface="Arial" pitchFamily="34" charset="0"/>
                    <a:ea typeface="Arial"/>
                    <a:cs typeface="Arial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Chart_Current'!$H$56,'[6]Yamazumi Chart_Current'!$N$56,'[6]Yamazumi Chart_Current'!$T$56,'[6]Yamazumi Chart_Current'!$Z$56,'[6]Yamazumi Chart_Current'!$AF$56)</c:f>
              <c:numCache>
                <c:formatCode>General</c:formatCode>
                <c:ptCount val="5"/>
                <c:pt idx="0">
                  <c:v>1.89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94-4FC7-A768-8FF37BFD754D}"/>
            </c:ext>
          </c:extLst>
        </c:ser>
        <c:ser>
          <c:idx val="16"/>
          <c:order val="16"/>
          <c:spPr>
            <a:solidFill>
              <a:srgbClr val="00CC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Chart_Current'!$H$57,'[6]Yamazumi Chart_Current'!$N$57,'[6]Yamazumi Chart_Current'!$T$57,'[6]Yamazumi Chart_Current'!$Z$57,'[6]Yamazumi Chart_Current'!$AF$57)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694-4FC7-A768-8FF37BFD754D}"/>
            </c:ext>
          </c:extLst>
        </c:ser>
        <c:ser>
          <c:idx val="17"/>
          <c:order val="17"/>
          <c:spPr>
            <a:solidFill>
              <a:srgbClr val="CCFFFF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Chart'!$H$48,'[6]Yamazumi Chart'!$N$48,'[6]Yamazumi Chart'!$T$48,'[6]Yamazumi Chart'!$Z$48,'[6]Yamazumi Chart'!$AF$48)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94-4FC7-A768-8FF37BFD754D}"/>
            </c:ext>
          </c:extLst>
        </c:ser>
        <c:ser>
          <c:idx val="18"/>
          <c:order val="18"/>
          <c:spPr>
            <a:solidFill>
              <a:srgbClr val="CCFFCC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Chart'!$H$49,'[6]Yamazumi Chart'!$N$49,'[6]Yamazumi Chart'!$T$49,'[6]Yamazumi Chart'!$Z$49,'[6]Yamazumi Chart'!$AF$49)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694-4FC7-A768-8FF37BFD754D}"/>
            </c:ext>
          </c:extLst>
        </c:ser>
        <c:ser>
          <c:idx val="19"/>
          <c:order val="19"/>
          <c:spPr>
            <a:solidFill>
              <a:srgbClr val="FFFF99"/>
            </a:solidFill>
            <a:ln w="635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Chart'!$H$50,'[6]Yamazumi Chart'!$N$50,'[6]Yamazumi Chart'!$T$50,'[6]Yamazumi Chart'!$Z$50,'[6]Yamazumi Chart'!$AF$50)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694-4FC7-A768-8FF37BFD754D}"/>
            </c:ext>
          </c:extLst>
        </c:ser>
        <c:ser>
          <c:idx val="21"/>
          <c:order val="20"/>
          <c:spPr>
            <a:ln w="63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en-US" sz="1000" b="0" i="0" u="none" strike="noStrike" kern="1200" baseline="0">
                    <a:solidFill>
                      <a:srgbClr val="000000"/>
                    </a:solidFill>
                    <a:latin typeface="Arial" pitchFamily="34" charset="0"/>
                    <a:ea typeface="Arial"/>
                    <a:cs typeface="Arial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Chart'!$H$51,'[6]Yamazumi Chart'!$N$51,'[6]Yamazumi Chart'!$T$51,'[6]Yamazumi Chart'!$Z$51,'[6]Yamazumi Chart'!$AF$51)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694-4FC7-A768-8FF37BFD754D}"/>
            </c:ext>
          </c:extLst>
        </c:ser>
        <c:ser>
          <c:idx val="22"/>
          <c:order val="21"/>
          <c:spPr>
            <a:ln w="63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en-US" sz="1000" b="0" i="0" u="none" strike="noStrike" kern="1200" baseline="0">
                    <a:solidFill>
                      <a:srgbClr val="000000"/>
                    </a:solidFill>
                    <a:latin typeface="Arial" pitchFamily="34" charset="0"/>
                    <a:ea typeface="Arial"/>
                    <a:cs typeface="Arial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Chart'!$H$52,'[6]Yamazumi Chart'!$N$52,'[6]Yamazumi Chart'!$T$52,'[6]Yamazumi Chart'!$Z$52,'[6]Yamazumi Chart'!$AF$52)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94-4FC7-A768-8FF37BFD754D}"/>
            </c:ext>
          </c:extLst>
        </c:ser>
        <c:ser>
          <c:idx val="23"/>
          <c:order val="22"/>
          <c:spPr>
            <a:ln w="63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Chart'!$H$53,'[6]Yamazumi Chart'!$N$53,'[6]Yamazumi Chart'!$T$53,'[6]Yamazumi Chart'!$Z$53,'[6]Yamazumi Chart'!$AF$53)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94-4FC7-A768-8FF37BFD754D}"/>
            </c:ext>
          </c:extLst>
        </c:ser>
        <c:ser>
          <c:idx val="24"/>
          <c:order val="23"/>
          <c:spPr>
            <a:solidFill>
              <a:srgbClr val="FFC000"/>
            </a:solidFill>
            <a:ln w="63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 lang="en-US" sz="1000" b="0" i="0" u="none" strike="noStrike" kern="1200" baseline="0">
                    <a:solidFill>
                      <a:srgbClr val="000000"/>
                    </a:solidFill>
                    <a:latin typeface="Arial" pitchFamily="34" charset="0"/>
                    <a:ea typeface="Arial"/>
                    <a:cs typeface="Arial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Chart'!$H$54,'[6]Yamazumi Chart'!$N$54,'[6]Yamazumi Chart'!$T$54,'[6]Yamazumi Chart'!$Z$54,'[6]Yamazumi Chart'!$AF$54)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694-4FC7-A768-8FF37BFD754D}"/>
            </c:ext>
          </c:extLst>
        </c:ser>
        <c:ser>
          <c:idx val="25"/>
          <c:order val="24"/>
          <c:spPr>
            <a:ln w="63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>
                    <a:latin typeface="Arial" pitchFamily="34" charset="0"/>
                    <a:cs typeface="Arial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Chart'!$H$55,'[6]Yamazumi Chart'!$N$55,'[6]Yamazumi Chart'!$T$55,'[6]Yamazumi Chart'!$Z$55,'[6]Yamazumi Chart'!$AF$55)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694-4FC7-A768-8FF37BFD754D}"/>
            </c:ext>
          </c:extLst>
        </c:ser>
        <c:ser>
          <c:idx val="26"/>
          <c:order val="25"/>
          <c:spPr>
            <a:ln w="635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Chart'!$H$56,'[6]Yamazumi Chart'!$N$56,'[6]Yamazumi Chart'!$T$56,'[6]Yamazumi Chart'!$Z$56,'[6]Yamazumi Chart'!$AF$56)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694-4FC7-A768-8FF37BFD754D}"/>
            </c:ext>
          </c:extLst>
        </c:ser>
        <c:ser>
          <c:idx val="27"/>
          <c:order val="26"/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Chart'!$H$57,'[6]Yamazumi Chart'!$N$57,'[6]Yamazumi Chart'!$T$57,'[6]Yamazumi Chart'!$Z$57,'[6]Yamazumi Chart'!$AF$57)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694-4FC7-A768-8FF37BFD754D}"/>
            </c:ext>
          </c:extLst>
        </c:ser>
        <c:ser>
          <c:idx val="28"/>
          <c:order val="27"/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Chart'!$H$58,'[6]Yamazumi Chart'!$N$58,'[6]Yamazumi Chart'!$T$58,'[6]Yamazumi Chart'!$Z$58,'[6]Yamazumi Chart'!$AF$58)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694-4FC7-A768-8FF37BFD754D}"/>
            </c:ext>
          </c:extLst>
        </c:ser>
        <c:ser>
          <c:idx val="29"/>
          <c:order val="28"/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Chart'!$H$59,'[6]Yamazumi Chart'!$N$59,'[6]Yamazumi Chart'!$T$59,'[6]Yamazumi Chart'!$Z$59,'[6]Yamazumi Chart'!$AF$59)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694-4FC7-A768-8FF37BFD754D}"/>
            </c:ext>
          </c:extLst>
        </c:ser>
        <c:ser>
          <c:idx val="30"/>
          <c:order val="29"/>
          <c:spPr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Chart'!$C$29,'[6]Yamazumi Chart'!$I$29,'[6]Yamazumi Chart'!$O$29:$T$29,'[6]Yamazumi Chart'!$U$29,'[6]Yamazumi Chart'!$AA$29)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Chart'!$H$60,'[6]Yamazumi Chart'!$N$60,'[6]Yamazumi Chart'!$T$60,'[6]Yamazumi Chart'!$Z$60,'[6]Yamazumi Chart'!$AF$60)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694-4FC7-A768-8FF37BFD754D}"/>
            </c:ext>
          </c:extLst>
        </c:ser>
        <c:ser>
          <c:idx val="20"/>
          <c:order val="30"/>
          <c:spPr>
            <a:noFill/>
            <a:ln>
              <a:noFill/>
            </a:ln>
          </c:spPr>
          <c:invertIfNegative val="0"/>
          <c:dLbls>
            <c:dLbl>
              <c:idx val="2"/>
              <c:layout>
                <c:manualLayout>
                  <c:x val="2.8764344461495684E-3"/>
                  <c:y val="-8.4901106923250744E-3"/>
                </c:manualLayout>
              </c:layout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694-4FC7-A768-8FF37BFD75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900">
                    <a:latin typeface="+mn-lt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Chart_Current'!$C$29,'[6]Yamazumi Chart_Current'!$I$29,'[6]Yamazumi Chart_Current'!$O$29:$T$29,'[6]Yamazumi Chart_Current'!$U$29,'[6]Yamazumi Chart_Current'!$AA$29)</c:f>
              <c:strCache>
                <c:ptCount val="10"/>
                <c:pt idx="0">
                  <c:v>MAN 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('[6]Yamazumi Chart_Current'!$H$72,'[6]Yamazumi Chart_Current'!$N$72,'[6]Yamazumi Chart_Current'!$T$72,'[6]Yamazumi Chart_Current'!$Z$72,'[6]Yamazumi Chart_Current'!$AF$72)</c:f>
              <c:numCache>
                <c:formatCode>General</c:formatCode>
                <c:ptCount val="5"/>
                <c:pt idx="0">
                  <c:v>89.5</c:v>
                </c:pt>
                <c:pt idx="1">
                  <c:v>80.42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694-4FC7-A768-8FF37BFD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23452416"/>
        <c:axId val="123478784"/>
      </c:barChart>
      <c:catAx>
        <c:axId val="12345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3478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3478784"/>
        <c:scaling>
          <c:orientation val="minMax"/>
          <c:max val="17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lang="en-U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sec.</a:t>
                </a:r>
              </a:p>
            </c:rich>
          </c:tx>
          <c:layout>
            <c:manualLayout>
              <c:xMode val="edge"/>
              <c:yMode val="edge"/>
              <c:x val="5.9501268809060881E-4"/>
              <c:y val="3.9300087489064139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th-TH"/>
          </a:p>
        </c:txPr>
        <c:crossAx val="123452416"/>
        <c:crosses val="autoZero"/>
        <c:crossBetween val="between"/>
        <c:majorUnit val="10"/>
        <c:minorUnit val="1"/>
      </c:valAx>
      <c:spPr>
        <a:noFill/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th-TH"/>
    </a:p>
  </c:txPr>
  <c:printSettings>
    <c:headerFooter alignWithMargins="0"/>
    <c:pageMargins b="1" l="0.75000000000001465" r="0.75000000000001465" t="1" header="0.5" footer="0.5"/>
    <c:pageSetup paperSize="9"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07324387362551E-2"/>
          <c:y val="7.4278536599295328E-2"/>
          <c:w val="0.916659497773608"/>
          <c:h val="0.8344388530072830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'[6]Yamazumi Chart_Current'!$F$75</c:f>
              <c:strCache>
                <c:ptCount val="1"/>
                <c:pt idx="0">
                  <c:v>HT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Chart_Current'!$E$76,'[6]Yamazumi Chart_Current'!$E$77,'[6]Yamazumi Chart_Current'!$E$78,'[6]Yamazumi Chart_Current'!$E$79,'[6]Yamazumi Chart_Current'!$E$80)</c:f>
              <c:strCache>
                <c:ptCount val="5"/>
                <c:pt idx="0">
                  <c:v>GC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('[6]Yamazumi Chart_Current'!$F$76,'[6]Yamazumi Chart_Current'!$F$77,'[6]Yamazumi Chart_Current'!$F$78,'[6]Yamazumi Chart_Current'!$F$79,'[6]Yamazumi Chart_Current'!$F$80)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7-4BB7-9705-DF79CA5C61AF}"/>
            </c:ext>
          </c:extLst>
        </c:ser>
        <c:ser>
          <c:idx val="2"/>
          <c:order val="1"/>
          <c:tx>
            <c:strRef>
              <c:f>'[6]Yamazumi Chart_Current'!$G$75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ysClr val="window" lastClr="FFFFFF"/>
            </a:solidFill>
            <a:ln w="952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Chart_Current'!$E$76,'[6]Yamazumi Chart_Current'!$E$77,'[6]Yamazumi Chart_Current'!$E$78,'[6]Yamazumi Chart_Current'!$E$79,'[6]Yamazumi Chart_Current'!$E$80)</c:f>
              <c:strCache>
                <c:ptCount val="5"/>
                <c:pt idx="0">
                  <c:v>GC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('[6]Yamazumi Chart_Current'!$G$76,'[6]Yamazumi Chart_Current'!$G$77,'[6]Yamazumi Chart_Current'!$G$78,'[6]Yamazumi Chart_Current'!$G$79,'[6]Yamazumi Chart_Current'!$G$80)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7-4BB7-9705-DF79CA5C61AF}"/>
            </c:ext>
          </c:extLst>
        </c:ser>
        <c:ser>
          <c:idx val="0"/>
          <c:order val="2"/>
          <c:tx>
            <c:strRef>
              <c:f>'[6]Yamazumi Chart_Current'!$H$75</c:f>
              <c:strCache>
                <c:ptCount val="1"/>
                <c:pt idx="0">
                  <c:v>MCT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Chart_Current'!$E$76,'[6]Yamazumi Chart_Current'!$E$77,'[6]Yamazumi Chart_Current'!$E$78,'[6]Yamazumi Chart_Current'!$E$79,'[6]Yamazumi Chart_Current'!$E$80)</c:f>
              <c:strCache>
                <c:ptCount val="5"/>
                <c:pt idx="0">
                  <c:v>GC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('[6]Yamazumi Chart_Current'!$H$76,'[6]Yamazumi Chart_Current'!$H$77,'[6]Yamazumi Chart_Current'!$H$78,'[6]Yamazumi Chart_Current'!$H$79,'[6]Yamazumi Chart_Current'!$H$80)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C7-4BB7-9705-DF79CA5C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3488896"/>
        <c:axId val="123498880"/>
      </c:barChart>
      <c:catAx>
        <c:axId val="12348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123498880"/>
        <c:crosses val="autoZero"/>
        <c:auto val="1"/>
        <c:lblAlgn val="ctr"/>
        <c:lblOffset val="100"/>
        <c:noMultiLvlLbl val="0"/>
      </c:catAx>
      <c:valAx>
        <c:axId val="123498880"/>
        <c:scaling>
          <c:orientation val="minMax"/>
          <c:max val="14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200">
                <a:solidFill>
                  <a:schemeClr val="bg1"/>
                </a:solidFill>
              </a:defRPr>
            </a:pPr>
            <a:endParaRPr lang="th-TH"/>
          </a:p>
        </c:txPr>
        <c:crossAx val="123488896"/>
        <c:crosses val="autoZero"/>
        <c:crossBetween val="between"/>
        <c:majorUnit val="1000"/>
        <c:minorUnit val="1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th-TH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07324387362551E-2"/>
          <c:y val="7.4278536599295328E-2"/>
          <c:w val="0.916659497773608"/>
          <c:h val="0.8344388530072830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'[6]Yamazumi Chart_Current'!$F$75</c:f>
              <c:strCache>
                <c:ptCount val="1"/>
                <c:pt idx="0">
                  <c:v>HT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Chart_Current'!$E$76,'[6]Yamazumi Chart_Current'!$E$77,'[6]Yamazumi Chart_Current'!$E$78,'[6]Yamazumi Chart_Current'!$E$79,'[6]Yamazumi Chart_Current'!$E$80)</c:f>
              <c:strCache>
                <c:ptCount val="5"/>
                <c:pt idx="0">
                  <c:v>GC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'[6]Yamazumi Chart_Current'!$L$76:$L$80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A-408A-9F96-5EA27AB9D210}"/>
            </c:ext>
          </c:extLst>
        </c:ser>
        <c:ser>
          <c:idx val="2"/>
          <c:order val="1"/>
          <c:tx>
            <c:strRef>
              <c:f>'[6]Yamazumi Chart_Current'!$G$75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ysClr val="window" lastClr="FFFFFF"/>
            </a:solidFill>
            <a:ln w="952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Chart_Current'!$E$76,'[6]Yamazumi Chart_Current'!$E$77,'[6]Yamazumi Chart_Current'!$E$78,'[6]Yamazumi Chart_Current'!$E$79,'[6]Yamazumi Chart_Current'!$E$80)</c:f>
              <c:strCache>
                <c:ptCount val="5"/>
                <c:pt idx="0">
                  <c:v>GC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'[6]Yamazumi Chart_Current'!$M$76:$M$80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4A-408A-9F96-5EA27AB9D210}"/>
            </c:ext>
          </c:extLst>
        </c:ser>
        <c:ser>
          <c:idx val="0"/>
          <c:order val="2"/>
          <c:tx>
            <c:strRef>
              <c:f>'[6]Yamazumi Chart_Current'!$H$75</c:f>
              <c:strCache>
                <c:ptCount val="1"/>
                <c:pt idx="0">
                  <c:v>MCT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('[6]Yamazumi Chart_Current'!$E$76,'[6]Yamazumi Chart_Current'!$E$77,'[6]Yamazumi Chart_Current'!$E$78,'[6]Yamazumi Chart_Current'!$E$79,'[6]Yamazumi Chart_Current'!$E$80)</c:f>
              <c:strCache>
                <c:ptCount val="5"/>
                <c:pt idx="0">
                  <c:v>GC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'[6]Yamazumi Chart_Current'!$N$76:$N$80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4A-408A-9F96-5EA27AB9D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954560"/>
        <c:axId val="3956096"/>
      </c:barChart>
      <c:catAx>
        <c:axId val="395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3956096"/>
        <c:crosses val="autoZero"/>
        <c:auto val="1"/>
        <c:lblAlgn val="ctr"/>
        <c:lblOffset val="100"/>
        <c:noMultiLvlLbl val="0"/>
      </c:catAx>
      <c:valAx>
        <c:axId val="3956096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200">
                <a:solidFill>
                  <a:schemeClr val="bg1"/>
                </a:solidFill>
              </a:defRPr>
            </a:pPr>
            <a:endParaRPr lang="th-TH"/>
          </a:p>
        </c:txPr>
        <c:crossAx val="3954560"/>
        <c:crosses val="autoZero"/>
        <c:crossBetween val="between"/>
        <c:majorUnit val="1000"/>
        <c:minorUnit val="1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th-TH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07324387362551E-2"/>
          <c:y val="7.4278536599295328E-2"/>
          <c:w val="0.916659497773608"/>
          <c:h val="0.8344388530072830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'[6]Yamazumi Chart_Current'!$R$75</c:f>
              <c:strCache>
                <c:ptCount val="1"/>
                <c:pt idx="0">
                  <c:v>HT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Chart_Current'!$Q$76,'[6]Yamazumi Chart_Current'!$Q$77,'[6]Yamazumi Chart_Current'!$Q$78,'[6]Yamazumi Chart_Current'!$Q$79,'[6]Yamazumi Chart_Current'!$Q$80)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Chart_Current'!$R$76,'[6]Yamazumi Chart_Current'!$R$77,'[6]Yamazumi Chart_Current'!$R$78,'[6]Yamazumi Chart_Current'!$R$79,'[6]Yamazumi Chart_Current'!$R$80)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E-4D0B-99D0-AFA327405274}"/>
            </c:ext>
          </c:extLst>
        </c:ser>
        <c:ser>
          <c:idx val="2"/>
          <c:order val="1"/>
          <c:tx>
            <c:strRef>
              <c:f>'[6]Yamazumi Chart_Current'!$S$75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ysClr val="window" lastClr="FFFFFF"/>
            </a:solidFill>
            <a:ln w="952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Chart_Current'!$Q$76,'[6]Yamazumi Chart_Current'!$Q$77,'[6]Yamazumi Chart_Current'!$Q$78,'[6]Yamazumi Chart_Current'!$Q$79,'[6]Yamazumi Chart_Current'!$Q$80)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Chart_Current'!$S$76,'[6]Yamazumi Chart_Current'!$S$77,'[6]Yamazumi Chart_Current'!$S$78,'[6]Yamazumi Chart_Current'!$S$79,'[6]Yamazumi Chart_Current'!$S$80)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DE-4D0B-99D0-AFA327405274}"/>
            </c:ext>
          </c:extLst>
        </c:ser>
        <c:ser>
          <c:idx val="0"/>
          <c:order val="2"/>
          <c:tx>
            <c:strRef>
              <c:f>'[6]Yamazumi Chart_Current'!$T$75</c:f>
              <c:strCache>
                <c:ptCount val="1"/>
                <c:pt idx="0">
                  <c:v>MCT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Chart_Current'!$Q$76,'[6]Yamazumi Chart_Current'!$Q$77,'[6]Yamazumi Chart_Current'!$Q$78,'[6]Yamazumi Chart_Current'!$Q$79,'[6]Yamazumi Chart_Current'!$Q$80)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Chart_Current'!$T$76,'[6]Yamazumi Chart_Current'!$T$77,'[6]Yamazumi Chart_Current'!$T$78,'[6]Yamazumi Chart_Current'!$T$79,'[6]Yamazumi Chart_Current'!$T$80)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DE-4D0B-99D0-AFA32740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9507200"/>
        <c:axId val="123539456"/>
      </c:barChart>
      <c:catAx>
        <c:axId val="11950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123539456"/>
        <c:crosses val="autoZero"/>
        <c:auto val="1"/>
        <c:lblAlgn val="ctr"/>
        <c:lblOffset val="100"/>
        <c:noMultiLvlLbl val="0"/>
      </c:catAx>
      <c:valAx>
        <c:axId val="123539456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200">
                <a:solidFill>
                  <a:schemeClr val="bg1"/>
                </a:solidFill>
              </a:defRPr>
            </a:pPr>
            <a:endParaRPr lang="th-TH"/>
          </a:p>
        </c:txPr>
        <c:crossAx val="119507200"/>
        <c:crosses val="autoZero"/>
        <c:crossBetween val="between"/>
        <c:majorUnit val="1000"/>
        <c:minorUnit val="1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th-TH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07324387362551E-2"/>
          <c:y val="7.4278536599295328E-2"/>
          <c:w val="0.916659497773608"/>
          <c:h val="0.8344388530072830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'[6]Yamazumi Chart_Current'!$X$75</c:f>
              <c:strCache>
                <c:ptCount val="1"/>
                <c:pt idx="0">
                  <c:v>HT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Chart_Current'!$W$76,'[6]Yamazumi Chart_Current'!$W$77,'[6]Yamazumi Chart_Current'!$W$78,'[6]Yamazumi Chart_Current'!$W$79,'[6]Yamazumi Chart_Current'!$W$80)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Chart_Current'!$X$76,'[6]Yamazumi Chart_Current'!$X$77,'[6]Yamazumi Chart_Current'!$X$78,'[6]Yamazumi Chart_Current'!$X$79,'[6]Yamazumi Chart_Current'!$X$80)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4-45A9-BB82-29866B9E28D7}"/>
            </c:ext>
          </c:extLst>
        </c:ser>
        <c:ser>
          <c:idx val="2"/>
          <c:order val="1"/>
          <c:tx>
            <c:strRef>
              <c:f>'[6]Yamazumi Chart_Current'!$Y$75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ysClr val="window" lastClr="FFFFFF"/>
            </a:solidFill>
            <a:ln w="952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Chart_Current'!$W$76,'[6]Yamazumi Chart_Current'!$W$77,'[6]Yamazumi Chart_Current'!$W$78,'[6]Yamazumi Chart_Current'!$W$79,'[6]Yamazumi Chart_Current'!$W$80)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Chart_Current'!$Y$76,'[6]Yamazumi Chart_Current'!$Y$77,'[6]Yamazumi Chart_Current'!$Y$78,'[6]Yamazumi Chart_Current'!$Y$79,'[6]Yamazumi Chart_Current'!$Y$80)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4-45A9-BB82-29866B9E28D7}"/>
            </c:ext>
          </c:extLst>
        </c:ser>
        <c:ser>
          <c:idx val="0"/>
          <c:order val="2"/>
          <c:tx>
            <c:strRef>
              <c:f>'[6]Yamazumi Chart_Current'!$Z$75</c:f>
              <c:strCache>
                <c:ptCount val="1"/>
                <c:pt idx="0">
                  <c:v>MCT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Chart_Current'!$W$76,'[6]Yamazumi Chart_Current'!$W$77,'[6]Yamazumi Chart_Current'!$W$78,'[6]Yamazumi Chart_Current'!$W$79,'[6]Yamazumi Chart_Current'!$W$80)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Chart_Current'!$Z$76,'[6]Yamazumi Chart_Current'!$Z$77,'[6]Yamazumi Chart_Current'!$Z$78,'[6]Yamazumi Chart_Current'!$Z$79,'[6]Yamazumi Chart_Current'!$Z$80)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4-45A9-BB82-29866B9E2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3561472"/>
        <c:axId val="123563008"/>
      </c:barChart>
      <c:catAx>
        <c:axId val="12356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123563008"/>
        <c:crosses val="autoZero"/>
        <c:auto val="1"/>
        <c:lblAlgn val="ctr"/>
        <c:lblOffset val="100"/>
        <c:noMultiLvlLbl val="0"/>
      </c:catAx>
      <c:valAx>
        <c:axId val="123563008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200">
                <a:solidFill>
                  <a:schemeClr val="bg1"/>
                </a:solidFill>
              </a:defRPr>
            </a:pPr>
            <a:endParaRPr lang="th-TH"/>
          </a:p>
        </c:txPr>
        <c:crossAx val="123561472"/>
        <c:crosses val="autoZero"/>
        <c:crossBetween val="between"/>
        <c:majorUnit val="1000"/>
        <c:minorUnit val="1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th-TH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407324387362551E-2"/>
          <c:y val="7.4278536599295328E-2"/>
          <c:w val="0.916659497773608"/>
          <c:h val="0.8344388530072830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'[6]Yamazumi Chart_Current'!$AD$75</c:f>
              <c:strCache>
                <c:ptCount val="1"/>
                <c:pt idx="0">
                  <c:v>HT</c:v>
                </c:pt>
              </c:strCache>
            </c:strRef>
          </c:tx>
          <c:spPr>
            <a:solidFill>
              <a:srgbClr val="FFC000"/>
            </a:solidFill>
            <a:ln w="9525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Chart_Current'!$AC$76,'[6]Yamazumi Chart_Current'!$AC$77,'[6]Yamazumi Chart_Current'!$AC$78,'[6]Yamazumi Chart_Current'!$AC$79,'[6]Yamazumi Chart_Current'!$AC$80)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Chart_Current'!$AD$76,'[6]Yamazumi Chart_Current'!$AD$77,'[6]Yamazumi Chart_Current'!$AD$78,'[6]Yamazumi Chart_Current'!$AD$79,'[6]Yamazumi Chart_Current'!$AD$80)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1-462D-A1FF-D2117805D12D}"/>
            </c:ext>
          </c:extLst>
        </c:ser>
        <c:ser>
          <c:idx val="2"/>
          <c:order val="1"/>
          <c:tx>
            <c:strRef>
              <c:f>'[6]Yamazumi Chart_Current'!$AE$75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ysClr val="window" lastClr="FFFFFF"/>
            </a:solidFill>
            <a:ln w="952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Chart_Current'!$AC$76,'[6]Yamazumi Chart_Current'!$AC$77,'[6]Yamazumi Chart_Current'!$AC$78,'[6]Yamazumi Chart_Current'!$AC$79,'[6]Yamazumi Chart_Current'!$AC$80)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Chart_Current'!$AE$76,'[6]Yamazumi Chart_Current'!$AE$77,'[6]Yamazumi Chart_Current'!$AE$78,'[6]Yamazumi Chart_Current'!$AE$79,'[6]Yamazumi Chart_Current'!$AE$80)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1-462D-A1FF-D2117805D12D}"/>
            </c:ext>
          </c:extLst>
        </c:ser>
        <c:ser>
          <c:idx val="0"/>
          <c:order val="2"/>
          <c:tx>
            <c:strRef>
              <c:f>'[6]Yamazumi Chart_Current'!$AF$75</c:f>
              <c:strCache>
                <c:ptCount val="1"/>
                <c:pt idx="0">
                  <c:v>MCT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spPr>
              <a:noFill/>
            </c:spPr>
            <c:txPr>
              <a:bodyPr/>
              <a:lstStyle/>
              <a:p>
                <a:pPr>
                  <a:defRPr sz="900"/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('[6]Yamazumi Chart_Current'!$AC$76,'[6]Yamazumi Chart_Current'!$AC$77,'[6]Yamazumi Chart_Current'!$AC$78,'[6]Yamazumi Chart_Current'!$AC$79,'[6]Yamazumi Chart_Current'!$AC$80)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('[6]Yamazumi Chart_Current'!$AF$76,'[6]Yamazumi Chart_Current'!$AF$77,'[6]Yamazumi Chart_Current'!$AF$78,'[6]Yamazumi Chart_Current'!$AF$79,'[6]Yamazumi Chart_Current'!$AF$80)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1-462D-A1FF-D2117805D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3613952"/>
        <c:axId val="123615488"/>
      </c:barChart>
      <c:catAx>
        <c:axId val="12361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123615488"/>
        <c:crosses val="autoZero"/>
        <c:auto val="1"/>
        <c:lblAlgn val="ctr"/>
        <c:lblOffset val="100"/>
        <c:noMultiLvlLbl val="0"/>
      </c:catAx>
      <c:valAx>
        <c:axId val="123615488"/>
        <c:scaling>
          <c:orientation val="minMax"/>
          <c:max val="3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200">
                <a:solidFill>
                  <a:schemeClr val="bg1"/>
                </a:solidFill>
              </a:defRPr>
            </a:pPr>
            <a:endParaRPr lang="th-TH"/>
          </a:p>
        </c:txPr>
        <c:crossAx val="123613952"/>
        <c:crosses val="autoZero"/>
        <c:crossBetween val="between"/>
        <c:majorUnit val="1000"/>
        <c:minorUnit val="1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th-TH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294605850962706E-2"/>
          <c:y val="6.9832497480165928E-2"/>
          <c:w val="0.97670539414904178"/>
          <c:h val="0.815643570568335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'yamazumi chart_C CAP'!$A$23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CAP'!$G$23,'yamazumi chart_C CAP'!$N$23,'yamazumi chart_C CAP'!$U$23,'yamazumi chart_C CAP'!$AB$23,'yamazumi chart_C CAP'!$AI$23,'yamazumi chart_C CAP'!$AP$23,'yamazumi chart_C CAP'!$AW$23,'yamazumi chart_C CAP'!$BD$23)</c:f>
              <c:numCache>
                <c:formatCode>0.00</c:formatCode>
                <c:ptCount val="8"/>
                <c:pt idx="0">
                  <c:v>20.62</c:v>
                </c:pt>
                <c:pt idx="1">
                  <c:v>40.01</c:v>
                </c:pt>
                <c:pt idx="2">
                  <c:v>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0-4DA7-8CBA-13D4FB9AF539}"/>
            </c:ext>
          </c:extLst>
        </c:ser>
        <c:ser>
          <c:idx val="1"/>
          <c:order val="1"/>
          <c:tx>
            <c:strRef>
              <c:f>'yamazumi chart_C CAP'!$A$24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CAP'!$G$24,'yamazumi chart_C CAP'!$N$24,'yamazumi chart_C CAP'!$U$24,'yamazumi chart_C CAP'!$AB$24,'yamazumi chart_C CAP'!$AI$24,'yamazumi chart_C CAP'!$AP$24,'yamazumi chart_C CAP'!$AW$24,'yamazumi chart_C CAP'!$BD$24)</c:f>
              <c:numCache>
                <c:formatCode>General</c:formatCode>
                <c:ptCount val="8"/>
                <c:pt idx="0" formatCode="0.00">
                  <c:v>38.86</c:v>
                </c:pt>
                <c:pt idx="1">
                  <c:v>44.79</c:v>
                </c:pt>
                <c:pt idx="2" formatCode="0.00">
                  <c:v>63.94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0-4DA7-8CBA-13D4FB9AF539}"/>
            </c:ext>
          </c:extLst>
        </c:ser>
        <c:ser>
          <c:idx val="2"/>
          <c:order val="2"/>
          <c:tx>
            <c:strRef>
              <c:f>'yamazumi chart_C CAP'!$A$25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CAP'!$G$25,'yamazumi chart_C CAP'!$N$25,'yamazumi chart_C CAP'!$U$25,'yamazumi chart_C CAP'!$AB$25,'yamazumi chart_C CAP'!$AI$25,'yamazumi chart_C CAP'!$AP$25,'yamazumi chart_C CAP'!$AW$25,'yamazumi chart_C CAP'!$BD$25)</c:f>
              <c:numCache>
                <c:formatCode>0.00</c:formatCode>
                <c:ptCount val="8"/>
                <c:pt idx="0">
                  <c:v>26.750000000000004</c:v>
                </c:pt>
                <c:pt idx="1">
                  <c:v>17.21</c:v>
                </c:pt>
                <c:pt idx="2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0-4DA7-8CBA-13D4FB9AF539}"/>
            </c:ext>
          </c:extLst>
        </c:ser>
        <c:ser>
          <c:idx val="3"/>
          <c:order val="3"/>
          <c:tx>
            <c:strRef>
              <c:f>'yamazumi chart_C CAP'!$A$26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CAP'!$G$26,'yamazumi chart_C CAP'!$N$26,'yamazumi chart_C CAP'!$U$26,'yamazumi chart_C CAP'!$AB$26,'yamazumi chart_C CAP'!$AI$26,'yamazumi chart_C CAP'!$AP$26,'yamazumi chart_C CAP'!$AW$26,'yamazumi chart_C CAP'!$BD$26)</c:f>
              <c:numCache>
                <c:formatCode>0.00</c:formatCode>
                <c:ptCount val="8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30-4DA7-8CBA-13D4FB9AF539}"/>
            </c:ext>
          </c:extLst>
        </c:ser>
        <c:ser>
          <c:idx val="4"/>
          <c:order val="4"/>
          <c:tx>
            <c:strRef>
              <c:f>'yamazumi chart_C CAP'!$A$27</c:f>
              <c:strCache>
                <c:ptCount val="1"/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CAP'!$G$27,'yamazumi chart_C CAP'!$N$27,'yamazumi chart_C CAP'!$U$27,'yamazumi chart_C CAP'!$AB$27,'yamazumi chart_C CAP'!$AI$27,'yamazumi chart_C CAP'!$AP$27,'yamazumi chart_C CAP'!$AW$27,'yamazumi chart_C CAP'!$BD$27)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8C30-4DA7-8CBA-13D4FB9AF539}"/>
            </c:ext>
          </c:extLst>
        </c:ser>
        <c:ser>
          <c:idx val="5"/>
          <c:order val="5"/>
          <c:tx>
            <c:strRef>
              <c:f>'yamazumi chart_C CAP'!$A$28</c:f>
              <c:strCache>
                <c:ptCount val="1"/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CAP'!$G$28,'yamazumi chart_C CAP'!$N$28,'yamazumi chart_C CAP'!$U$28,'yamazumi chart_C CAP'!$AB$28,'yamazumi chart_C CAP'!$AI$28,'yamazumi chart_C CAP'!$AP$28,'yamazumi chart_C CAP'!$AW$28,'yamazumi chart_C CAP'!$BD$28)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8C30-4DA7-8CBA-13D4FB9AF539}"/>
            </c:ext>
          </c:extLst>
        </c:ser>
        <c:ser>
          <c:idx val="6"/>
          <c:order val="6"/>
          <c:tx>
            <c:strRef>
              <c:f>'yamazumi chart_C CAP'!$A$29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CAP'!$G$29,'yamazumi chart_C CAP'!$N$29,'yamazumi chart_C CAP'!$U$29,'yamazumi chart_C CAP'!$AB$29,'yamazumi chart_C CAP'!$AI$29,'yamazumi chart_C CAP'!$AP$29,'yamazumi chart_C CAP'!$AW$29,'yamazumi chart_C CAP'!$BD$29)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8C30-4DA7-8CBA-13D4FB9AF539}"/>
            </c:ext>
          </c:extLst>
        </c:ser>
        <c:ser>
          <c:idx val="7"/>
          <c:order val="7"/>
          <c:tx>
            <c:strRef>
              <c:f>'yamazumi chart_C CAP'!$A$30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CAP'!$G$30,'yamazumi chart_C CAP'!$N$30,'yamazumi chart_C CAP'!$U$30,'yamazumi chart_C CAP'!$AB$30,'yamazumi chart_C CAP'!$AI$30,'yamazumi chart_C CAP'!$AP$30,'yamazumi chart_C CAP'!$AW$30,'yamazumi chart_C CAP'!$BD$30)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7-8C30-4DA7-8CBA-13D4FB9AF539}"/>
            </c:ext>
          </c:extLst>
        </c:ser>
        <c:ser>
          <c:idx val="8"/>
          <c:order val="8"/>
          <c:tx>
            <c:strRef>
              <c:f>'yamazumi chart_C CAP'!$A$31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CAP'!$G$31,'yamazumi chart_C CAP'!$N$31,'yamazumi chart_C CAP'!$U$31,'yamazumi chart_C CAP'!$AB$31,'yamazumi chart_C CAP'!$AI$31,'yamazumi chart_C CAP'!$AP$31,'yamazumi chart_C CAP'!$AW$31,'yamazumi chart_C CAP'!$BD$31)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8C30-4DA7-8CBA-13D4FB9AF539}"/>
            </c:ext>
          </c:extLst>
        </c:ser>
        <c:ser>
          <c:idx val="9"/>
          <c:order val="9"/>
          <c:tx>
            <c:strRef>
              <c:f>'yamazumi chart_C CAP'!$A$32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CAP'!$G$32,'yamazumi chart_C CAP'!$N$32,'yamazumi chart_C CAP'!$U$32,'yamazumi chart_C CAP'!$AB$32,'yamazumi chart_C CAP'!$AI$32,'yamazumi chart_C CAP'!$AP$32,'yamazumi chart_C CAP'!$AW$32,'yamazumi chart_C CAP'!$BD$32)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8C30-4DA7-8CBA-13D4FB9AF539}"/>
            </c:ext>
          </c:extLst>
        </c:ser>
        <c:ser>
          <c:idx val="10"/>
          <c:order val="10"/>
          <c:tx>
            <c:strRef>
              <c:f>'yamazumi chart_C CAP'!$A$33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CAP'!$G$33,'yamazumi chart_C CAP'!$N$33,'yamazumi chart_C CAP'!$U$33,'yamazumi chart_C CAP'!$AB$33,'yamazumi chart_C CAP'!$AI$33,'yamazumi chart_C CAP'!$AP$33,'yamazumi chart_C CAP'!$AW$33,'yamazumi chart_C CAP'!$BD$33)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A-8C30-4DA7-8CBA-13D4FB9AF539}"/>
            </c:ext>
          </c:extLst>
        </c:ser>
        <c:ser>
          <c:idx val="11"/>
          <c:order val="11"/>
          <c:tx>
            <c:strRef>
              <c:f>'yamazumi chart_C CAP'!$A$34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CAP'!$G$34,'yamazumi chart_C CAP'!$N$34,'yamazumi chart_C CAP'!$U$34,'yamazumi chart_C CAP'!$AB$34,'yamazumi chart_C CAP'!$AI$34,'yamazumi chart_C CAP'!$AP$34,'yamazumi chart_C CAP'!$AW$34,'yamazumi chart_C CAP'!$BD$34)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B-8C30-4DA7-8CBA-13D4FB9AF539}"/>
            </c:ext>
          </c:extLst>
        </c:ser>
        <c:ser>
          <c:idx val="12"/>
          <c:order val="12"/>
          <c:tx>
            <c:strRef>
              <c:f>'yamazumi chart_C CAP'!$A$35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CAP'!$G$35,'yamazumi chart_C CAP'!$N$35,'yamazumi chart_C CAP'!$U$35,'yamazumi chart_C CAP'!$AB$35,'yamazumi chart_C CAP'!$AI$35,'yamazumi chart_C CAP'!$AP$35,'yamazumi chart_C CAP'!$AW$35,'yamazumi chart_C CAP'!$BD$35)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C-8C30-4DA7-8CBA-13D4FB9AF539}"/>
            </c:ext>
          </c:extLst>
        </c:ser>
        <c:ser>
          <c:idx val="13"/>
          <c:order val="13"/>
          <c:tx>
            <c:strRef>
              <c:f>'yamazumi chart_C CAP'!$A$36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CAP'!$G$36,'yamazumi chart_C CAP'!$N$36,'yamazumi chart_C CAP'!$U$36,'yamazumi chart_C CAP'!$AB$36,'yamazumi chart_C CAP'!$AI$36,'yamazumi chart_C CAP'!$AP$36,'yamazumi chart_C CAP'!$AW$36,'yamazumi chart_C CAP'!$BD$36)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D-8C30-4DA7-8CBA-13D4FB9AF539}"/>
            </c:ext>
          </c:extLst>
        </c:ser>
        <c:ser>
          <c:idx val="14"/>
          <c:order val="14"/>
          <c:tx>
            <c:strRef>
              <c:f>'yamazumi chart_C CAP'!$A$37</c:f>
              <c:strCache>
                <c:ptCount val="1"/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CAP'!$G$37,'yamazumi chart_C CAP'!$N$37,'yamazumi chart_C CAP'!$U$37,'yamazumi chart_C CAP'!$AB$37,'yamazumi chart_C CAP'!$AI$37,'yamazumi chart_C CAP'!$AP$37,'yamazumi chart_C CAP'!$AW$37,'yamazumi chart_C CAP'!$BD$37)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E-8C30-4DA7-8CBA-13D4FB9AF539}"/>
            </c:ext>
          </c:extLst>
        </c:ser>
        <c:ser>
          <c:idx val="15"/>
          <c:order val="15"/>
          <c:tx>
            <c:strRef>
              <c:f>'yamazumi chart_C CAP'!$A$38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CAP'!$G$38,'yamazumi chart_C CAP'!$N$38,'yamazumi chart_C CAP'!$U$38,'yamazumi chart_C CAP'!$AB$38,'yamazumi chart_C CAP'!$AI$38,'yamazumi chart_C CAP'!$AP$38,'yamazumi chart_C CAP'!$AW$38,'yamazumi chart_C CAP'!$BD$38)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F-8C30-4DA7-8CBA-13D4FB9AF539}"/>
            </c:ext>
          </c:extLst>
        </c:ser>
        <c:ser>
          <c:idx val="16"/>
          <c:order val="16"/>
          <c:tx>
            <c:strRef>
              <c:f>'yamazumi chart_C CAP'!$A$39</c:f>
              <c:strCache>
                <c:ptCount val="1"/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CAP'!$G$39,'yamazumi chart_C CAP'!$N$39,'yamazumi chart_C CAP'!$U$39,'yamazumi chart_C CAP'!$AB$39,'yamazumi chart_C CAP'!$AI$39,'yamazumi chart_C CAP'!$AP$39,'yamazumi chart_C CAP'!$AW$39,'yamazumi chart_C CAP'!$BD$39)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8C30-4DA7-8CBA-13D4FB9AF539}"/>
            </c:ext>
          </c:extLst>
        </c:ser>
        <c:ser>
          <c:idx val="17"/>
          <c:order val="17"/>
          <c:tx>
            <c:strRef>
              <c:f>'yamazumi chart_C CAP'!$A$40</c:f>
              <c:strCache>
                <c:ptCount val="1"/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CAP'!$G$40,'yamazumi chart_C CAP'!$N$40,'yamazumi chart_C CAP'!$U$40,'yamazumi chart_C CAP'!$AB$40,'yamazumi chart_C CAP'!$AI$40,'yamazumi chart_C CAP'!$AP$40,'yamazumi chart_C CAP'!$AW$40,'yamazumi chart_C CAP'!$BD$40)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1-8C30-4DA7-8CBA-13D4FB9AF539}"/>
            </c:ext>
          </c:extLst>
        </c:ser>
        <c:ser>
          <c:idx val="18"/>
          <c:order val="18"/>
          <c:tx>
            <c:strRef>
              <c:f>'yamazumi chart_C CAP'!$A$41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CAP'!$G$41,'yamazumi chart_C CAP'!$N$41,'yamazumi chart_C CAP'!$U$41,'yamazumi chart_C CAP'!$AB$41,'yamazumi chart_C CAP'!$AI$41,'yamazumi chart_C CAP'!$AP$41,'yamazumi chart_C CAP'!$AW$41,'yamazumi chart_C CAP'!$BD$41)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2-8C30-4DA7-8CBA-13D4FB9AF539}"/>
            </c:ext>
          </c:extLst>
        </c:ser>
        <c:ser>
          <c:idx val="19"/>
          <c:order val="19"/>
          <c:tx>
            <c:strRef>
              <c:f>'yamazumi chart_C CAP'!$A$42</c:f>
              <c:strCache>
                <c:ptCount val="1"/>
              </c:strCache>
            </c:strRef>
          </c:tx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('yamazumi chart_C CAP'!$G$42,'yamazumi chart_C CAP'!$N$42,'yamazumi chart_C CAP'!$U$42,'yamazumi chart_C CAP'!$AB$42,'yamazumi chart_C CAP'!$AI$42,'yamazumi chart_C CAP'!$AP$42,'yamazumi chart_C CAP'!$AW$42,'yamazumi chart_C CAP'!$BD$42)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3-8C30-4DA7-8CBA-13D4FB9AF5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962368"/>
        <c:axId val="131963904"/>
      </c:barChart>
      <c:catAx>
        <c:axId val="1319623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1963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1963904"/>
        <c:scaling>
          <c:orientation val="minMax"/>
          <c:max val="250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one"/>
        <c:crossAx val="13196236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 alignWithMargins="0"/>
    <c:pageMargins b="1" l="0.75000000000000422" r="0.75000000000000422" t="1" header="0.5" footer="0.5"/>
    <c:pageSetup paperSize="9" orientation="landscape"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294605850962706E-2"/>
          <c:y val="6.9832497480165928E-2"/>
          <c:w val="0.97670539414904178"/>
          <c:h val="0.815643570568335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'Yama_data_C CAP'!$A$23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CAP'!$G$23,'Yama_data_C CAP'!$N$23,'Yama_data_C CAP'!$U$23,'Yama_data_C CAP'!$AB$23,'Yama_data_C CAP'!$AI$23,'Yama_data_C CAP'!$AP$23,'Yama_data_C CAP'!$AW$23,'Yama_data_C CAP'!$BD$23)</c:f>
              <c:numCache>
                <c:formatCode>0</c:formatCode>
                <c:ptCount val="8"/>
                <c:pt idx="0">
                  <c:v>1.5</c:v>
                </c:pt>
                <c:pt idx="1">
                  <c:v>3.03</c:v>
                </c:pt>
                <c:pt idx="2">
                  <c:v>2.2200000000000002</c:v>
                </c:pt>
                <c:pt idx="3">
                  <c:v>1</c:v>
                </c:pt>
                <c:pt idx="4" formatCode="0.00">
                  <c:v>20.62</c:v>
                </c:pt>
                <c:pt idx="5" formatCode="0.00">
                  <c:v>40.01</c:v>
                </c:pt>
                <c:pt idx="6" formatCode="0.00">
                  <c:v>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E-4577-B2CA-EEEA4087FB7C}"/>
            </c:ext>
          </c:extLst>
        </c:ser>
        <c:ser>
          <c:idx val="1"/>
          <c:order val="1"/>
          <c:tx>
            <c:strRef>
              <c:f>'Yama_data_C CAP'!$A$24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CAP'!$G$24,'Yama_data_C CAP'!$N$24,'Yama_data_C CAP'!$U$24,'Yama_data_C CAP'!$AB$24,'Yama_data_C CAP'!$AI$24,'Yama_data_C CAP'!$AP$24,'Yama_data_C CAP'!$AW$24,'Yama_data_C CAP'!$BD$24)</c:f>
              <c:numCache>
                <c:formatCode>0</c:formatCode>
                <c:ptCount val="8"/>
                <c:pt idx="0">
                  <c:v>2.15</c:v>
                </c:pt>
                <c:pt idx="1">
                  <c:v>1.48</c:v>
                </c:pt>
                <c:pt idx="2">
                  <c:v>2.97</c:v>
                </c:pt>
                <c:pt idx="3">
                  <c:v>2.12</c:v>
                </c:pt>
                <c:pt idx="4" formatCode="0.00">
                  <c:v>38.86</c:v>
                </c:pt>
                <c:pt idx="5" formatCode="0.00">
                  <c:v>44.79</c:v>
                </c:pt>
                <c:pt idx="6" formatCode="0.00">
                  <c:v>63.94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E-4577-B2CA-EEEA4087FB7C}"/>
            </c:ext>
          </c:extLst>
        </c:ser>
        <c:ser>
          <c:idx val="2"/>
          <c:order val="2"/>
          <c:tx>
            <c:strRef>
              <c:f>'Yama_data_C CAP'!$A$25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CAP'!$G$25,'Yama_data_C CAP'!$N$25,'Yama_data_C CAP'!$U$25,'Yama_data_C CAP'!$AB$25,'Yama_data_C CAP'!$AI$25,'Yama_data_C CAP'!$AP$25,'Yama_data_C CAP'!$AW$25,'Yama_data_C CAP'!$BD$25)</c:f>
              <c:numCache>
                <c:formatCode>0</c:formatCode>
                <c:ptCount val="8"/>
                <c:pt idx="0">
                  <c:v>1.6</c:v>
                </c:pt>
                <c:pt idx="1">
                  <c:v>2.04</c:v>
                </c:pt>
                <c:pt idx="2">
                  <c:v>1.82</c:v>
                </c:pt>
                <c:pt idx="3">
                  <c:v>1</c:v>
                </c:pt>
                <c:pt idx="4" formatCode="0.00">
                  <c:v>26.750000000000004</c:v>
                </c:pt>
                <c:pt idx="5" formatCode="0.00">
                  <c:v>17.21</c:v>
                </c:pt>
                <c:pt idx="6" formatCode="0.00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5E-4577-B2CA-EEEA4087FB7C}"/>
            </c:ext>
          </c:extLst>
        </c:ser>
        <c:ser>
          <c:idx val="3"/>
          <c:order val="3"/>
          <c:tx>
            <c:strRef>
              <c:f>'Yama_data_C CAP'!$A$26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CAP'!$G$26,'Yama_data_C CAP'!$N$26,'Yama_data_C CAP'!$U$26,'Yama_data_C CAP'!$AB$26,'Yama_data_C CAP'!$AI$26,'Yama_data_C CAP'!$AP$26,'Yama_data_C CAP'!$AW$26,'Yama_data_C CAP'!$BD$26)</c:f>
              <c:numCache>
                <c:formatCode>0</c:formatCode>
                <c:ptCount val="8"/>
                <c:pt idx="0">
                  <c:v>12.3</c:v>
                </c:pt>
                <c:pt idx="1">
                  <c:v>2.08</c:v>
                </c:pt>
                <c:pt idx="2">
                  <c:v>17.21</c:v>
                </c:pt>
                <c:pt idx="3">
                  <c:v>2.06</c:v>
                </c:pt>
                <c:pt idx="4" formatCode="0.0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5E-4577-B2CA-EEEA4087FB7C}"/>
            </c:ext>
          </c:extLst>
        </c:ser>
        <c:ser>
          <c:idx val="4"/>
          <c:order val="4"/>
          <c:tx>
            <c:strRef>
              <c:f>'Yama_data_C CAP'!$A$27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CAP'!$G$27,'Yama_data_C CAP'!$N$27,'Yama_data_C CAP'!$U$27,'Yama_data_C CAP'!$AB$27,'Yama_data_C CAP'!$AI$27,'Yama_data_C CAP'!$AP$27,'Yama_data_C CAP'!$AW$27,'Yama_data_C CAP'!$BD$27)</c:f>
              <c:numCache>
                <c:formatCode>0</c:formatCode>
                <c:ptCount val="8"/>
                <c:pt idx="0">
                  <c:v>1.31</c:v>
                </c:pt>
                <c:pt idx="1">
                  <c:v>1.95</c:v>
                </c:pt>
                <c:pt idx="2">
                  <c:v>32.67</c:v>
                </c:pt>
                <c:pt idx="3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5E-4577-B2CA-EEEA4087FB7C}"/>
            </c:ext>
          </c:extLst>
        </c:ser>
        <c:ser>
          <c:idx val="5"/>
          <c:order val="5"/>
          <c:tx>
            <c:strRef>
              <c:f>'Yama_data_C CAP'!$A$28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CAP'!$G$28,'Yama_data_C CAP'!$N$28,'Yama_data_C CAP'!$U$28,'Yama_data_C CAP'!$AB$28,'Yama_data_C CAP'!$AI$28,'Yama_data_C CAP'!$AP$28,'Yama_data_C CAP'!$AW$28,'Yama_data_C CAP'!$BD$28)</c:f>
              <c:numCache>
                <c:formatCode>0</c:formatCode>
                <c:ptCount val="8"/>
                <c:pt idx="0">
                  <c:v>1.23</c:v>
                </c:pt>
                <c:pt idx="1">
                  <c:v>1.59</c:v>
                </c:pt>
                <c:pt idx="2">
                  <c:v>30.7</c:v>
                </c:pt>
                <c:pt idx="3">
                  <c:v>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5E-4577-B2CA-EEEA4087FB7C}"/>
            </c:ext>
          </c:extLst>
        </c:ser>
        <c:ser>
          <c:idx val="6"/>
          <c:order val="6"/>
          <c:tx>
            <c:strRef>
              <c:f>'Yama_data_C CAP'!$A$29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CAP'!$G$29,'Yama_data_C CAP'!$N$29,'Yama_data_C CAP'!$U$29,'Yama_data_C CAP'!$AB$29,'Yama_data_C CAP'!$AI$29,'Yama_data_C CAP'!$AP$29,'Yama_data_C CAP'!$AW$29,'Yama_data_C CAP'!$BD$29)</c:f>
              <c:numCache>
                <c:formatCode>0</c:formatCode>
                <c:ptCount val="8"/>
                <c:pt idx="0">
                  <c:v>2.36</c:v>
                </c:pt>
                <c:pt idx="1">
                  <c:v>3.73</c:v>
                </c:pt>
                <c:pt idx="2">
                  <c:v>2.38</c:v>
                </c:pt>
                <c:pt idx="3">
                  <c:v>53.65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5E-4577-B2CA-EEEA4087FB7C}"/>
            </c:ext>
          </c:extLst>
        </c:ser>
        <c:ser>
          <c:idx val="7"/>
          <c:order val="7"/>
          <c:tx>
            <c:strRef>
              <c:f>'Yama_data_C CAP'!$A$30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CAP'!$G$30,'Yama_data_C CAP'!$N$30,'Yama_data_C CAP'!$U$30,'Yama_data_C CAP'!$AB$30,'Yama_data_C CAP'!$AI$30,'Yama_data_C CAP'!$AP$30,'Yama_data_C CAP'!$AW$30,'Yama_data_C CAP'!$BD$30)</c:f>
              <c:numCache>
                <c:formatCode>0</c:formatCode>
                <c:ptCount val="8"/>
                <c:pt idx="0">
                  <c:v>2.11</c:v>
                </c:pt>
                <c:pt idx="1">
                  <c:v>2.4300000000000002</c:v>
                </c:pt>
                <c:pt idx="2">
                  <c:v>2.37</c:v>
                </c:pt>
                <c:pt idx="3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5E-4577-B2CA-EEEA4087FB7C}"/>
            </c:ext>
          </c:extLst>
        </c:ser>
        <c:ser>
          <c:idx val="8"/>
          <c:order val="8"/>
          <c:tx>
            <c:strRef>
              <c:f>'Yama_data_C CAP'!$A$31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CAP'!$G$31,'Yama_data_C CAP'!$N$31,'Yama_data_C CAP'!$U$31,'Yama_data_C CAP'!$AB$31,'Yama_data_C CAP'!$AI$31,'Yama_data_C CAP'!$AP$31,'Yama_data_C CAP'!$AW$31,'Yama_data_C CAP'!$BD$31)</c:f>
              <c:numCache>
                <c:formatCode>0</c:formatCode>
                <c:ptCount val="8"/>
                <c:pt idx="0">
                  <c:v>1.04</c:v>
                </c:pt>
                <c:pt idx="1">
                  <c:v>2.16</c:v>
                </c:pt>
                <c:pt idx="2">
                  <c:v>2.54</c:v>
                </c:pt>
                <c:pt idx="3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5E-4577-B2CA-EEEA4087FB7C}"/>
            </c:ext>
          </c:extLst>
        </c:ser>
        <c:ser>
          <c:idx val="9"/>
          <c:order val="9"/>
          <c:tx>
            <c:strRef>
              <c:f>'Yama_data_C CAP'!$A$32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CAP'!$G$32,'Yama_data_C CAP'!$N$32,'Yama_data_C CAP'!$U$32,'Yama_data_C CAP'!$AB$32,'Yama_data_C CAP'!$AI$32,'Yama_data_C CAP'!$AP$32,'Yama_data_C CAP'!$AW$32,'Yama_data_C CAP'!$BD$32)</c:f>
              <c:numCache>
                <c:formatCode>0</c:formatCode>
                <c:ptCount val="8"/>
                <c:pt idx="0">
                  <c:v>4.3</c:v>
                </c:pt>
                <c:pt idx="1">
                  <c:v>3.15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5E-4577-B2CA-EEEA4087FB7C}"/>
            </c:ext>
          </c:extLst>
        </c:ser>
        <c:ser>
          <c:idx val="10"/>
          <c:order val="10"/>
          <c:tx>
            <c:strRef>
              <c:f>'Yama_data_C CAP'!$A$33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CAP'!$G$33,'Yama_data_C CAP'!$N$33,'Yama_data_C CAP'!$U$33,'Yama_data_C CAP'!$AB$33,'Yama_data_C CAP'!$AI$33,'Yama_data_C CAP'!$AP$33,'Yama_data_C CAP'!$AW$33,'Yama_data_C CAP'!$BD$33)</c:f>
              <c:numCache>
                <c:formatCode>0</c:formatCode>
                <c:ptCount val="8"/>
                <c:pt idx="0">
                  <c:v>1.95</c:v>
                </c:pt>
                <c:pt idx="1">
                  <c:v>2.2999999999999998</c:v>
                </c:pt>
                <c:pt idx="2">
                  <c:v>2.12</c:v>
                </c:pt>
                <c:pt idx="3">
                  <c:v>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5E-4577-B2CA-EEEA4087FB7C}"/>
            </c:ext>
          </c:extLst>
        </c:ser>
        <c:ser>
          <c:idx val="11"/>
          <c:order val="11"/>
          <c:tx>
            <c:strRef>
              <c:f>'Yama_data_C CAP'!$A$34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CAP'!$G$34,'Yama_data_C CAP'!$N$34,'Yama_data_C CAP'!$U$34,'Yama_data_C CAP'!$AB$34,'Yama_data_C CAP'!$AI$34,'Yama_data_C CAP'!$AP$34,'Yama_data_C CAP'!$AW$34,'Yama_data_C CAP'!$BD$34)</c:f>
              <c:numCache>
                <c:formatCode>0</c:formatCode>
                <c:ptCount val="8"/>
                <c:pt idx="0">
                  <c:v>2.31</c:v>
                </c:pt>
                <c:pt idx="1">
                  <c:v>2.13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5E-4577-B2CA-EEEA4087FB7C}"/>
            </c:ext>
          </c:extLst>
        </c:ser>
        <c:ser>
          <c:idx val="12"/>
          <c:order val="12"/>
          <c:tx>
            <c:strRef>
              <c:f>'Yama_data_C CAP'!$A$35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CAP'!$G$35,'Yama_data_C CAP'!$N$35,'Yama_data_C CAP'!$U$35,'Yama_data_C CAP'!$AB$35,'Yama_data_C CAP'!$AI$35,'Yama_data_C CAP'!$AP$35,'Yama_data_C CAP'!$AW$35,'Yama_data_C CAP'!$BD$35)</c:f>
              <c:numCache>
                <c:formatCode>0</c:formatCode>
                <c:ptCount val="8"/>
                <c:pt idx="0">
                  <c:v>1.19</c:v>
                </c:pt>
                <c:pt idx="1">
                  <c:v>2.39</c:v>
                </c:pt>
                <c:pt idx="2">
                  <c:v>3.01</c:v>
                </c:pt>
                <c:pt idx="3">
                  <c:v>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5E-4577-B2CA-EEEA4087FB7C}"/>
            </c:ext>
          </c:extLst>
        </c:ser>
        <c:ser>
          <c:idx val="13"/>
          <c:order val="13"/>
          <c:tx>
            <c:strRef>
              <c:f>'Yama_data_C CAP'!$A$36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CAP'!$G$36,'Yama_data_C CAP'!$N$36,'Yama_data_C CAP'!$U$36,'Yama_data_C CAP'!$AB$36,'Yama_data_C CAP'!$AI$36,'Yama_data_C CAP'!$AP$36,'Yama_data_C CAP'!$AW$36,'Yama_data_C CAP'!$BD$36)</c:f>
              <c:numCache>
                <c:formatCode>0</c:formatCode>
                <c:ptCount val="8"/>
                <c:pt idx="0">
                  <c:v>3.25</c:v>
                </c:pt>
                <c:pt idx="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75E-4577-B2CA-EEEA4087FB7C}"/>
            </c:ext>
          </c:extLst>
        </c:ser>
        <c:ser>
          <c:idx val="14"/>
          <c:order val="14"/>
          <c:tx>
            <c:strRef>
              <c:f>'Yama_data_C CAP'!$A$37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CAP'!$G$37,'Yama_data_C CAP'!$N$37,'Yama_data_C CAP'!$U$37,'Yama_data_C CAP'!$AB$37,'Yama_data_C CAP'!$AI$37,'Yama_data_C CAP'!$AP$37,'Yama_data_C CAP'!$AW$37,'Yama_data_C CAP'!$BD$37)</c:f>
              <c:numCache>
                <c:formatCode>0</c:formatCode>
                <c:ptCount val="8"/>
                <c:pt idx="0">
                  <c:v>1.21</c:v>
                </c:pt>
                <c:pt idx="1">
                  <c:v>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5E-4577-B2CA-EEEA4087FB7C}"/>
            </c:ext>
          </c:extLst>
        </c:ser>
        <c:ser>
          <c:idx val="15"/>
          <c:order val="15"/>
          <c:tx>
            <c:strRef>
              <c:f>'Yama_data_C CAP'!$A$38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CAP'!$G$38,'Yama_data_C CAP'!$N$38,'Yama_data_C CAP'!$U$38,'Yama_data_C CAP'!$AB$38,'Yama_data_C CAP'!$AI$38,'Yama_data_C CAP'!$AP$38,'Yama_data_C CAP'!$AW$38,'Yama_data_C CAP'!$BD$38)</c:f>
              <c:numCache>
                <c:formatCode>0</c:formatCode>
                <c:ptCount val="8"/>
                <c:pt idx="0">
                  <c:v>2.13</c:v>
                </c:pt>
                <c:pt idx="1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75E-4577-B2CA-EEEA4087FB7C}"/>
            </c:ext>
          </c:extLst>
        </c:ser>
        <c:ser>
          <c:idx val="16"/>
          <c:order val="16"/>
          <c:tx>
            <c:strRef>
              <c:f>'Yama_data_C CAP'!$A$39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CAP'!$G$39,'Yama_data_C CAP'!$N$39,'Yama_data_C CAP'!$U$39,'Yama_data_C CAP'!$AB$39,'Yama_data_C CAP'!$AI$39,'Yama_data_C CAP'!$AP$39,'Yama_data_C CAP'!$AW$39,'Yama_data_C CAP'!$BD$39)</c:f>
              <c:numCache>
                <c:formatCode>0</c:formatCode>
                <c:ptCount val="8"/>
                <c:pt idx="0">
                  <c:v>1.19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75E-4577-B2CA-EEEA4087FB7C}"/>
            </c:ext>
          </c:extLst>
        </c:ser>
        <c:ser>
          <c:idx val="17"/>
          <c:order val="17"/>
          <c:tx>
            <c:strRef>
              <c:f>'Yama_data_C CAP'!$A$40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CAP'!$G$40,'Yama_data_C CAP'!$N$40,'Yama_data_C CAP'!$U$40,'Yama_data_C CAP'!$AB$40,'Yama_data_C CAP'!$AI$40,'Yama_data_C CAP'!$AP$40,'Yama_data_C CAP'!$AW$40,'Yama_data_C CAP'!$BD$40)</c:f>
              <c:numCache>
                <c:formatCode>0</c:formatCode>
                <c:ptCount val="8"/>
                <c:pt idx="0">
                  <c:v>46.996000000000002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75E-4577-B2CA-EEEA4087FB7C}"/>
            </c:ext>
          </c:extLst>
        </c:ser>
        <c:ser>
          <c:idx val="18"/>
          <c:order val="18"/>
          <c:tx>
            <c:strRef>
              <c:f>'Yama_data_C CAP'!$A$41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CAP'!$G$41,'Yama_data_C CAP'!$N$41,'Yama_data_C CAP'!$U$41,'Yama_data_C CAP'!$AB$41,'Yama_data_C CAP'!$AI$41,'Yama_data_C CAP'!$AP$41,'Yama_data_C CAP'!$AW$41,'Yama_data_C CAP'!$BD$41)</c:f>
              <c:numCache>
                <c:formatCode>0</c:formatCode>
                <c:ptCount val="8"/>
                <c:pt idx="0">
                  <c:v>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75E-4577-B2CA-EEEA4087FB7C}"/>
            </c:ext>
          </c:extLst>
        </c:ser>
        <c:ser>
          <c:idx val="19"/>
          <c:order val="19"/>
          <c:tx>
            <c:strRef>
              <c:f>'Yama_data_C CAP'!$A$42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('Yama_data_C CAP'!$G$42,'Yama_data_C CAP'!$N$42,'Yama_data_C CAP'!$U$42,'Yama_data_C CAP'!$AB$42,'Yama_data_C CAP'!$AI$42,'Yama_data_C CAP'!$AP$42,'Yama_data_C CAP'!$AW$42,'Yama_data_C CAP'!$BD$42)</c:f>
              <c:numCache>
                <c:formatCode>0</c:formatCode>
                <c:ptCount val="8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75E-4577-B2CA-EEEA4087FB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2331008"/>
        <c:axId val="132332544"/>
      </c:barChart>
      <c:catAx>
        <c:axId val="13233100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2332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2332544"/>
        <c:scaling>
          <c:orientation val="minMax"/>
          <c:max val="250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one"/>
        <c:crossAx val="13233100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 alignWithMargins="0"/>
    <c:pageMargins b="1" l="0.75000000000000422" r="0.75000000000000422" t="1" header="0.5" footer="0.5"/>
    <c:pageSetup paperSize="9"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7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9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8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7.png"/><Relationship Id="rId5" Type="http://schemas.openxmlformats.org/officeDocument/2006/relationships/image" Target="../media/image12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image" Target="../media/image11.png"/><Relationship Id="rId9" Type="http://schemas.openxmlformats.org/officeDocument/2006/relationships/image" Target="../media/image2.emf"/><Relationship Id="rId14" Type="http://schemas.openxmlformats.org/officeDocument/2006/relationships/image" Target="../media/image20.pn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9.png"/><Relationship Id="rId1" Type="http://schemas.openxmlformats.org/officeDocument/2006/relationships/image" Target="../media/image16.png"/><Relationship Id="rId6" Type="http://schemas.openxmlformats.org/officeDocument/2006/relationships/image" Target="../media/image22.png"/><Relationship Id="rId5" Type="http://schemas.openxmlformats.org/officeDocument/2006/relationships/image" Target="../media/image19.png"/><Relationship Id="rId10" Type="http://schemas.openxmlformats.org/officeDocument/2006/relationships/image" Target="../media/image23.emf"/><Relationship Id="rId4" Type="http://schemas.openxmlformats.org/officeDocument/2006/relationships/image" Target="../media/image18.png"/><Relationship Id="rId9" Type="http://schemas.openxmlformats.org/officeDocument/2006/relationships/image" Target="../media/image2.emf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9.png"/><Relationship Id="rId1" Type="http://schemas.openxmlformats.org/officeDocument/2006/relationships/image" Target="../media/image16.png"/><Relationship Id="rId6" Type="http://schemas.openxmlformats.org/officeDocument/2006/relationships/image" Target="../media/image2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.em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image" Target="../media/image2.emf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4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5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.emf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7" Type="http://schemas.openxmlformats.org/officeDocument/2006/relationships/image" Target="../media/image30.png"/><Relationship Id="rId2" Type="http://schemas.openxmlformats.org/officeDocument/2006/relationships/image" Target="../media/image32.png"/><Relationship Id="rId1" Type="http://schemas.openxmlformats.org/officeDocument/2006/relationships/image" Target="../media/image26.png"/><Relationship Id="rId6" Type="http://schemas.openxmlformats.org/officeDocument/2006/relationships/image" Target="../media/image2.emf"/><Relationship Id="rId5" Type="http://schemas.openxmlformats.org/officeDocument/2006/relationships/image" Target="../media/image31.png"/><Relationship Id="rId4" Type="http://schemas.openxmlformats.org/officeDocument/2006/relationships/image" Target="../media/image27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101601</xdr:rowOff>
    </xdr:from>
    <xdr:to>
      <xdr:col>1</xdr:col>
      <xdr:colOff>1268250</xdr:colOff>
      <xdr:row>2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0" y="101601"/>
          <a:ext cx="1539568" cy="1024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</xdr:colOff>
      <xdr:row>0</xdr:row>
      <xdr:rowOff>341168</xdr:rowOff>
    </xdr:from>
    <xdr:to>
      <xdr:col>1</xdr:col>
      <xdr:colOff>489238</xdr:colOff>
      <xdr:row>3</xdr:row>
      <xdr:rowOff>18168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88" y="341168"/>
          <a:ext cx="718705" cy="54290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1190624</xdr:colOff>
      <xdr:row>0</xdr:row>
      <xdr:rowOff>219075</xdr:rowOff>
    </xdr:from>
    <xdr:ext cx="2895601" cy="2625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449704" y="219075"/>
          <a:ext cx="289560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SUMMIT AUTO SEATS INDUSTRY CO.,LTD.</a:t>
          </a:r>
          <a:endParaRPr lang="th-TH" sz="1100" b="1"/>
        </a:p>
      </xdr:txBody>
    </xdr:sp>
    <xdr:clientData/>
  </xdr:oneCellAnchor>
  <xdr:oneCellAnchor>
    <xdr:from>
      <xdr:col>1</xdr:col>
      <xdr:colOff>1419225</xdr:colOff>
      <xdr:row>1</xdr:row>
      <xdr:rowOff>85725</xdr:rowOff>
    </xdr:from>
    <xdr:ext cx="2143125" cy="2625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678305" y="603885"/>
          <a:ext cx="2143125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th-TH" sz="1100" b="1"/>
            <a:t>ซัมมิท โอโตซีท อินดัสตรี จำกัด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323850</xdr:rowOff>
    </xdr:from>
    <xdr:to>
      <xdr:col>1</xdr:col>
      <xdr:colOff>523875</xdr:colOff>
      <xdr:row>3</xdr:row>
      <xdr:rowOff>850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23850"/>
          <a:ext cx="735330" cy="54269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1190624</xdr:colOff>
      <xdr:row>0</xdr:row>
      <xdr:rowOff>219075</xdr:rowOff>
    </xdr:from>
    <xdr:ext cx="2895601" cy="2625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449704" y="219075"/>
          <a:ext cx="289560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SUMMIT AUTO SEATS INDUSTRY CO.,LTD.</a:t>
          </a:r>
          <a:endParaRPr lang="th-TH" sz="1100" b="1"/>
        </a:p>
      </xdr:txBody>
    </xdr:sp>
    <xdr:clientData/>
  </xdr:oneCellAnchor>
  <xdr:oneCellAnchor>
    <xdr:from>
      <xdr:col>1</xdr:col>
      <xdr:colOff>1419225</xdr:colOff>
      <xdr:row>1</xdr:row>
      <xdr:rowOff>85725</xdr:rowOff>
    </xdr:from>
    <xdr:ext cx="2143125" cy="2625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678305" y="603885"/>
          <a:ext cx="2143125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th-TH" sz="1100" b="1"/>
            <a:t>ซัมมิท โอโตซีท อินดัสตรี จำกัด 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323850</xdr:rowOff>
    </xdr:from>
    <xdr:to>
      <xdr:col>1</xdr:col>
      <xdr:colOff>523875</xdr:colOff>
      <xdr:row>2</xdr:row>
      <xdr:rowOff>173128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23850"/>
          <a:ext cx="735330" cy="54269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1190624</xdr:colOff>
      <xdr:row>0</xdr:row>
      <xdr:rowOff>219075</xdr:rowOff>
    </xdr:from>
    <xdr:ext cx="2895601" cy="2625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49704" y="219075"/>
          <a:ext cx="289560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/>
            <a:t>SUMMIT AUTO SEATS INDUSTRY CO.,LTD.</a:t>
          </a:r>
          <a:endParaRPr lang="th-TH" sz="1100" b="1"/>
        </a:p>
      </xdr:txBody>
    </xdr:sp>
    <xdr:clientData/>
  </xdr:oneCellAnchor>
  <xdr:oneCellAnchor>
    <xdr:from>
      <xdr:col>1</xdr:col>
      <xdr:colOff>1419225</xdr:colOff>
      <xdr:row>1</xdr:row>
      <xdr:rowOff>85725</xdr:rowOff>
    </xdr:from>
    <xdr:ext cx="2143125" cy="2625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678305" y="603885"/>
          <a:ext cx="2143125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th-TH" sz="1100" b="1"/>
            <a:t>ซัมมิท โอโตซีท อินดัสตรี จำกัด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63951</xdr:colOff>
      <xdr:row>0</xdr:row>
      <xdr:rowOff>58510</xdr:rowOff>
    </xdr:from>
    <xdr:to>
      <xdr:col>1</xdr:col>
      <xdr:colOff>1285874</xdr:colOff>
      <xdr:row>1</xdr:row>
      <xdr:rowOff>519545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951" y="58510"/>
          <a:ext cx="2087832" cy="10498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509588</xdr:colOff>
      <xdr:row>4</xdr:row>
      <xdr:rowOff>43543</xdr:rowOff>
    </xdr:from>
    <xdr:to>
      <xdr:col>6</xdr:col>
      <xdr:colOff>843417</xdr:colOff>
      <xdr:row>4</xdr:row>
      <xdr:rowOff>370116</xdr:rowOff>
    </xdr:to>
    <xdr:sp macro="" textlink="">
      <xdr:nvSpPr>
        <xdr:cNvPr id="4" name="Rectangle 1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6772276" y="2091418"/>
          <a:ext cx="333829" cy="326573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</xdr:sp>
    <xdr:clientData/>
  </xdr:twoCellAnchor>
  <xdr:twoCellAnchor>
    <xdr:from>
      <xdr:col>9</xdr:col>
      <xdr:colOff>411162</xdr:colOff>
      <xdr:row>4</xdr:row>
      <xdr:rowOff>57830</xdr:rowOff>
    </xdr:from>
    <xdr:to>
      <xdr:col>9</xdr:col>
      <xdr:colOff>744990</xdr:colOff>
      <xdr:row>4</xdr:row>
      <xdr:rowOff>384403</xdr:rowOff>
    </xdr:to>
    <xdr:sp macro="" textlink="">
      <xdr:nvSpPr>
        <xdr:cNvPr id="5" name="Rectangle 2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10213253" y="2101375"/>
          <a:ext cx="333828" cy="3265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536863</xdr:colOff>
      <xdr:row>4</xdr:row>
      <xdr:rowOff>121228</xdr:rowOff>
    </xdr:from>
    <xdr:to>
      <xdr:col>19</xdr:col>
      <xdr:colOff>238991</xdr:colOff>
      <xdr:row>4</xdr:row>
      <xdr:rowOff>311728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9933227" y="2164773"/>
          <a:ext cx="914400" cy="19050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17</xdr:col>
      <xdr:colOff>554181</xdr:colOff>
      <xdr:row>5</xdr:row>
      <xdr:rowOff>225137</xdr:rowOff>
    </xdr:from>
    <xdr:to>
      <xdr:col>19</xdr:col>
      <xdr:colOff>225137</xdr:colOff>
      <xdr:row>5</xdr:row>
      <xdr:rowOff>226725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9950545" y="2718955"/>
          <a:ext cx="883228" cy="1588"/>
        </a:xfrm>
        <a:prstGeom prst="line">
          <a:avLst/>
        </a:prstGeom>
        <a:ln w="28575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rot="5400000" flipH="1" flipV="1">
          <a:off x="15116455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rot="5400000" flipH="1" flipV="1">
          <a:off x="1572459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629478</xdr:rowOff>
    </xdr:from>
    <xdr:to>
      <xdr:col>13</xdr:col>
      <xdr:colOff>0</xdr:colOff>
      <xdr:row>7</xdr:row>
      <xdr:rowOff>12003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rot="5400000" flipH="1" flipV="1">
          <a:off x="1633272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3517</xdr:colOff>
      <xdr:row>6</xdr:row>
      <xdr:rowOff>629478</xdr:rowOff>
    </xdr:from>
    <xdr:to>
      <xdr:col>13</xdr:col>
      <xdr:colOff>3823</xdr:colOff>
      <xdr:row>7</xdr:row>
      <xdr:rowOff>12003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rot="5400000" flipH="1" flipV="1">
          <a:off x="16940859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3516</xdr:colOff>
      <xdr:row>6</xdr:row>
      <xdr:rowOff>629478</xdr:rowOff>
    </xdr:from>
    <xdr:to>
      <xdr:col>14</xdr:col>
      <xdr:colOff>3822</xdr:colOff>
      <xdr:row>7</xdr:row>
      <xdr:rowOff>12003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 rot="5400000" flipH="1" flipV="1">
          <a:off x="1754899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3516</xdr:colOff>
      <xdr:row>6</xdr:row>
      <xdr:rowOff>629478</xdr:rowOff>
    </xdr:from>
    <xdr:to>
      <xdr:col>14</xdr:col>
      <xdr:colOff>3822</xdr:colOff>
      <xdr:row>7</xdr:row>
      <xdr:rowOff>12003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>
        <a:xfrm rot="5400000" flipH="1" flipV="1">
          <a:off x="1754899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3516</xdr:colOff>
      <xdr:row>6</xdr:row>
      <xdr:rowOff>629478</xdr:rowOff>
    </xdr:from>
    <xdr:to>
      <xdr:col>15</xdr:col>
      <xdr:colOff>3822</xdr:colOff>
      <xdr:row>7</xdr:row>
      <xdr:rowOff>12003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rot="5400000" flipH="1" flipV="1">
          <a:off x="18157128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3517</xdr:colOff>
      <xdr:row>6</xdr:row>
      <xdr:rowOff>629478</xdr:rowOff>
    </xdr:from>
    <xdr:to>
      <xdr:col>16</xdr:col>
      <xdr:colOff>3823</xdr:colOff>
      <xdr:row>7</xdr:row>
      <xdr:rowOff>12003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rot="5400000" flipH="1" flipV="1">
          <a:off x="1876526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3516</xdr:colOff>
      <xdr:row>6</xdr:row>
      <xdr:rowOff>629478</xdr:rowOff>
    </xdr:from>
    <xdr:to>
      <xdr:col>17</xdr:col>
      <xdr:colOff>3822</xdr:colOff>
      <xdr:row>7</xdr:row>
      <xdr:rowOff>12003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 rot="5400000" flipH="1" flipV="1">
          <a:off x="1937339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3516</xdr:colOff>
      <xdr:row>6</xdr:row>
      <xdr:rowOff>629478</xdr:rowOff>
    </xdr:from>
    <xdr:to>
      <xdr:col>17</xdr:col>
      <xdr:colOff>3822</xdr:colOff>
      <xdr:row>7</xdr:row>
      <xdr:rowOff>12003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 rot="5400000" flipH="1" flipV="1">
          <a:off x="1937339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3516</xdr:colOff>
      <xdr:row>6</xdr:row>
      <xdr:rowOff>629478</xdr:rowOff>
    </xdr:from>
    <xdr:to>
      <xdr:col>18</xdr:col>
      <xdr:colOff>3822</xdr:colOff>
      <xdr:row>7</xdr:row>
      <xdr:rowOff>12003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 rot="5400000" flipH="1" flipV="1">
          <a:off x="19981532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3516</xdr:colOff>
      <xdr:row>6</xdr:row>
      <xdr:rowOff>629478</xdr:rowOff>
    </xdr:from>
    <xdr:to>
      <xdr:col>18</xdr:col>
      <xdr:colOff>3822</xdr:colOff>
      <xdr:row>7</xdr:row>
      <xdr:rowOff>12003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rot="5400000" flipH="1" flipV="1">
          <a:off x="19981532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3517</xdr:colOff>
      <xdr:row>6</xdr:row>
      <xdr:rowOff>629478</xdr:rowOff>
    </xdr:from>
    <xdr:to>
      <xdr:col>19</xdr:col>
      <xdr:colOff>3823</xdr:colOff>
      <xdr:row>7</xdr:row>
      <xdr:rowOff>12003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 rot="5400000" flipH="1" flipV="1">
          <a:off x="2058966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3516</xdr:colOff>
      <xdr:row>6</xdr:row>
      <xdr:rowOff>629478</xdr:rowOff>
    </xdr:from>
    <xdr:to>
      <xdr:col>20</xdr:col>
      <xdr:colOff>3822</xdr:colOff>
      <xdr:row>7</xdr:row>
      <xdr:rowOff>12003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 rot="5400000" flipH="1" flipV="1">
          <a:off x="21197801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3517</xdr:colOff>
      <xdr:row>6</xdr:row>
      <xdr:rowOff>629478</xdr:rowOff>
    </xdr:from>
    <xdr:to>
      <xdr:col>21</xdr:col>
      <xdr:colOff>3823</xdr:colOff>
      <xdr:row>7</xdr:row>
      <xdr:rowOff>12003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 rot="5400000" flipH="1" flipV="1">
          <a:off x="21805936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3517</xdr:colOff>
      <xdr:row>6</xdr:row>
      <xdr:rowOff>629478</xdr:rowOff>
    </xdr:from>
    <xdr:to>
      <xdr:col>21</xdr:col>
      <xdr:colOff>3823</xdr:colOff>
      <xdr:row>7</xdr:row>
      <xdr:rowOff>12003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 rot="5400000" flipH="1" flipV="1">
          <a:off x="21805936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3516</xdr:colOff>
      <xdr:row>6</xdr:row>
      <xdr:rowOff>629478</xdr:rowOff>
    </xdr:from>
    <xdr:to>
      <xdr:col>22</xdr:col>
      <xdr:colOff>3822</xdr:colOff>
      <xdr:row>7</xdr:row>
      <xdr:rowOff>12003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rot="5400000" flipH="1" flipV="1">
          <a:off x="2241407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3516</xdr:colOff>
      <xdr:row>6</xdr:row>
      <xdr:rowOff>629478</xdr:rowOff>
    </xdr:from>
    <xdr:to>
      <xdr:col>22</xdr:col>
      <xdr:colOff>3822</xdr:colOff>
      <xdr:row>7</xdr:row>
      <xdr:rowOff>12003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/>
      </xdr:nvCxnSpPr>
      <xdr:spPr>
        <a:xfrm rot="5400000" flipH="1" flipV="1">
          <a:off x="2241407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445834</xdr:colOff>
      <xdr:row>6</xdr:row>
      <xdr:rowOff>404213</xdr:rowOff>
    </xdr:from>
    <xdr:ext cx="340606" cy="28764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/>
      </xdr:nvSpPr>
      <xdr:spPr>
        <a:xfrm>
          <a:off x="14991069" y="3261713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20</a:t>
          </a:r>
          <a:endParaRPr lang="th-TH" sz="1200" b="1"/>
        </a:p>
      </xdr:txBody>
    </xdr:sp>
    <xdr:clientData/>
  </xdr:oneCellAnchor>
  <xdr:oneCellAnchor>
    <xdr:from>
      <xdr:col>14</xdr:col>
      <xdr:colOff>438624</xdr:colOff>
      <xdr:row>6</xdr:row>
      <xdr:rowOff>407416</xdr:rowOff>
    </xdr:from>
    <xdr:ext cx="340606" cy="287643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15588977" y="3264916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40</a:t>
          </a:r>
          <a:endParaRPr lang="th-TH" sz="1200" b="1"/>
        </a:p>
      </xdr:txBody>
    </xdr:sp>
    <xdr:clientData/>
  </xdr:oneCellAnchor>
  <xdr:oneCellAnchor>
    <xdr:from>
      <xdr:col>15</xdr:col>
      <xdr:colOff>437822</xdr:colOff>
      <xdr:row>6</xdr:row>
      <xdr:rowOff>405014</xdr:rowOff>
    </xdr:from>
    <xdr:ext cx="340606" cy="287643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16193293" y="3262514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60</a:t>
          </a:r>
          <a:endParaRPr lang="th-TH" sz="1200" b="1"/>
        </a:p>
      </xdr:txBody>
    </xdr:sp>
    <xdr:clientData/>
  </xdr:oneCellAnchor>
  <xdr:oneCellAnchor>
    <xdr:from>
      <xdr:col>16</xdr:col>
      <xdr:colOff>426616</xdr:colOff>
      <xdr:row>6</xdr:row>
      <xdr:rowOff>393807</xdr:rowOff>
    </xdr:from>
    <xdr:ext cx="340606" cy="287643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16787204" y="3251307"/>
          <a:ext cx="34060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80</a:t>
          </a:r>
          <a:endParaRPr lang="th-TH" sz="1200" b="1"/>
        </a:p>
      </xdr:txBody>
    </xdr:sp>
    <xdr:clientData/>
  </xdr:oneCellAnchor>
  <xdr:oneCellAnchor>
    <xdr:from>
      <xdr:col>17</xdr:col>
      <xdr:colOff>404199</xdr:colOff>
      <xdr:row>6</xdr:row>
      <xdr:rowOff>382601</xdr:rowOff>
    </xdr:from>
    <xdr:ext cx="418576" cy="28764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17369905" y="3240101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100</a:t>
          </a:r>
          <a:endParaRPr lang="th-TH" sz="1200" b="1"/>
        </a:p>
      </xdr:txBody>
    </xdr:sp>
    <xdr:clientData/>
  </xdr:oneCellAnchor>
  <xdr:oneCellAnchor>
    <xdr:from>
      <xdr:col>18</xdr:col>
      <xdr:colOff>404192</xdr:colOff>
      <xdr:row>6</xdr:row>
      <xdr:rowOff>405013</xdr:rowOff>
    </xdr:from>
    <xdr:ext cx="418576" cy="28764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17975016" y="3262513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120</a:t>
          </a:r>
          <a:endParaRPr lang="th-TH" sz="1200" b="1"/>
        </a:p>
      </xdr:txBody>
    </xdr:sp>
    <xdr:clientData/>
  </xdr:oneCellAnchor>
  <xdr:oneCellAnchor>
    <xdr:from>
      <xdr:col>19</xdr:col>
      <xdr:colOff>404204</xdr:colOff>
      <xdr:row>6</xdr:row>
      <xdr:rowOff>416219</xdr:rowOff>
    </xdr:from>
    <xdr:ext cx="418576" cy="28764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8580145" y="3273719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140</a:t>
          </a:r>
          <a:endParaRPr lang="th-TH" sz="1200" b="1"/>
        </a:p>
      </xdr:txBody>
    </xdr:sp>
    <xdr:clientData/>
  </xdr:oneCellAnchor>
  <xdr:oneCellAnchor>
    <xdr:from>
      <xdr:col>20</xdr:col>
      <xdr:colOff>381787</xdr:colOff>
      <xdr:row>6</xdr:row>
      <xdr:rowOff>405013</xdr:rowOff>
    </xdr:from>
    <xdr:ext cx="418576" cy="28764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19162846" y="3262513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160</a:t>
          </a:r>
          <a:endParaRPr lang="th-TH" sz="1200" b="1"/>
        </a:p>
      </xdr:txBody>
    </xdr:sp>
    <xdr:clientData/>
  </xdr:oneCellAnchor>
  <xdr:oneCellAnchor>
    <xdr:from>
      <xdr:col>21</xdr:col>
      <xdr:colOff>381781</xdr:colOff>
      <xdr:row>6</xdr:row>
      <xdr:rowOff>427425</xdr:rowOff>
    </xdr:from>
    <xdr:ext cx="418576" cy="28764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19767957" y="3284925"/>
          <a:ext cx="418576" cy="287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180</a:t>
          </a:r>
          <a:endParaRPr lang="th-TH" sz="1200" b="1"/>
        </a:p>
      </xdr:txBody>
    </xdr:sp>
    <xdr:clientData/>
  </xdr:oneCellAnchor>
  <xdr:twoCellAnchor>
    <xdr:from>
      <xdr:col>13</xdr:col>
      <xdr:colOff>309479</xdr:colOff>
      <xdr:row>6</xdr:row>
      <xdr:rowOff>629478</xdr:rowOff>
    </xdr:from>
    <xdr:to>
      <xdr:col>13</xdr:col>
      <xdr:colOff>309785</xdr:colOff>
      <xdr:row>7</xdr:row>
      <xdr:rowOff>12003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/>
      </xdr:nvCxnSpPr>
      <xdr:spPr>
        <a:xfrm rot="5400000" flipH="1" flipV="1">
          <a:off x="14814283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302151</xdr:colOff>
      <xdr:row>6</xdr:row>
      <xdr:rowOff>629478</xdr:rowOff>
    </xdr:from>
    <xdr:to>
      <xdr:col>14</xdr:col>
      <xdr:colOff>302457</xdr:colOff>
      <xdr:row>7</xdr:row>
      <xdr:rowOff>12003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/>
      </xdr:nvCxnSpPr>
      <xdr:spPr>
        <a:xfrm rot="5400000" flipH="1" flipV="1">
          <a:off x="15415090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294825</xdr:colOff>
      <xdr:row>6</xdr:row>
      <xdr:rowOff>629478</xdr:rowOff>
    </xdr:from>
    <xdr:to>
      <xdr:col>15</xdr:col>
      <xdr:colOff>295131</xdr:colOff>
      <xdr:row>7</xdr:row>
      <xdr:rowOff>12003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/>
      </xdr:nvCxnSpPr>
      <xdr:spPr>
        <a:xfrm rot="5400000" flipH="1" flipV="1">
          <a:off x="16015898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287497</xdr:colOff>
      <xdr:row>6</xdr:row>
      <xdr:rowOff>629478</xdr:rowOff>
    </xdr:from>
    <xdr:to>
      <xdr:col>16</xdr:col>
      <xdr:colOff>287803</xdr:colOff>
      <xdr:row>7</xdr:row>
      <xdr:rowOff>12003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/>
      </xdr:nvCxnSpPr>
      <xdr:spPr>
        <a:xfrm rot="5400000" flipH="1" flipV="1">
          <a:off x="16616705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302152</xdr:colOff>
      <xdr:row>6</xdr:row>
      <xdr:rowOff>629478</xdr:rowOff>
    </xdr:from>
    <xdr:to>
      <xdr:col>17</xdr:col>
      <xdr:colOff>302458</xdr:colOff>
      <xdr:row>7</xdr:row>
      <xdr:rowOff>12003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/>
      </xdr:nvCxnSpPr>
      <xdr:spPr>
        <a:xfrm rot="5400000" flipH="1" flipV="1">
          <a:off x="1723949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294824</xdr:colOff>
      <xdr:row>6</xdr:row>
      <xdr:rowOff>629478</xdr:rowOff>
    </xdr:from>
    <xdr:to>
      <xdr:col>18</xdr:col>
      <xdr:colOff>295130</xdr:colOff>
      <xdr:row>7</xdr:row>
      <xdr:rowOff>12003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/>
      </xdr:nvCxnSpPr>
      <xdr:spPr>
        <a:xfrm rot="5400000" flipH="1" flipV="1">
          <a:off x="17840301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316805</xdr:colOff>
      <xdr:row>6</xdr:row>
      <xdr:rowOff>629478</xdr:rowOff>
    </xdr:from>
    <xdr:to>
      <xdr:col>19</xdr:col>
      <xdr:colOff>317111</xdr:colOff>
      <xdr:row>7</xdr:row>
      <xdr:rowOff>12003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/>
      </xdr:nvCxnSpPr>
      <xdr:spPr>
        <a:xfrm rot="5400000" flipH="1" flipV="1">
          <a:off x="18470417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309478</xdr:colOff>
      <xdr:row>6</xdr:row>
      <xdr:rowOff>629478</xdr:rowOff>
    </xdr:from>
    <xdr:to>
      <xdr:col>20</xdr:col>
      <xdr:colOff>309784</xdr:colOff>
      <xdr:row>7</xdr:row>
      <xdr:rowOff>12003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rot="5400000" flipH="1" flipV="1">
          <a:off x="19071224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309478</xdr:colOff>
      <xdr:row>6</xdr:row>
      <xdr:rowOff>629478</xdr:rowOff>
    </xdr:from>
    <xdr:to>
      <xdr:col>21</xdr:col>
      <xdr:colOff>309784</xdr:colOff>
      <xdr:row>7</xdr:row>
      <xdr:rowOff>12003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/>
      </xdr:nvCxnSpPr>
      <xdr:spPr>
        <a:xfrm rot="5400000" flipH="1" flipV="1">
          <a:off x="19679359" y="3555424"/>
          <a:ext cx="137198" cy="3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70022</xdr:colOff>
      <xdr:row>10</xdr:row>
      <xdr:rowOff>1406</xdr:rowOff>
    </xdr:from>
    <xdr:to>
      <xdr:col>31</xdr:col>
      <xdr:colOff>70022</xdr:colOff>
      <xdr:row>54</xdr:row>
      <xdr:rowOff>283793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ShapeType="1"/>
        </xdr:cNvSpPr>
      </xdr:nvSpPr>
      <xdr:spPr bwMode="auto">
        <a:xfrm>
          <a:off x="11172362" y="1776866"/>
          <a:ext cx="0" cy="591933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27</xdr:col>
      <xdr:colOff>180419</xdr:colOff>
      <xdr:row>9</xdr:row>
      <xdr:rowOff>178491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9850199" y="1725351"/>
          <a:ext cx="1304921" cy="36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MCT. = 160 sec.</a:t>
          </a:r>
        </a:p>
      </xdr:txBody>
    </xdr:sp>
    <xdr:clientData/>
  </xdr:oneCellAnchor>
  <xdr:twoCellAnchor>
    <xdr:from>
      <xdr:col>12</xdr:col>
      <xdr:colOff>74856</xdr:colOff>
      <xdr:row>8</xdr:row>
      <xdr:rowOff>167978</xdr:rowOff>
    </xdr:from>
    <xdr:to>
      <xdr:col>12</xdr:col>
      <xdr:colOff>202473</xdr:colOff>
      <xdr:row>9</xdr:row>
      <xdr:rowOff>164375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/>
        </xdr:cNvSpPr>
      </xdr:nvSpPr>
      <xdr:spPr bwMode="auto">
        <a:xfrm>
          <a:off x="4372536" y="1509098"/>
          <a:ext cx="127617" cy="20213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24</xdr:col>
      <xdr:colOff>11206</xdr:colOff>
      <xdr:row>9</xdr:row>
      <xdr:rowOff>207869</xdr:rowOff>
    </xdr:from>
    <xdr:to>
      <xdr:col>24</xdr:col>
      <xdr:colOff>307040</xdr:colOff>
      <xdr:row>29</xdr:row>
      <xdr:rowOff>168088</xdr:rowOff>
    </xdr:to>
    <xdr:sp macro="" textlink="">
      <xdr:nvSpPr>
        <xdr:cNvPr id="6" name="Freeform 5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 flipH="1">
          <a:off x="8606566" y="1754729"/>
          <a:ext cx="295834" cy="55456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41</xdr:col>
      <xdr:colOff>246529</xdr:colOff>
      <xdr:row>11</xdr:row>
      <xdr:rowOff>277344</xdr:rowOff>
    </xdr:from>
    <xdr:to>
      <xdr:col>44</xdr:col>
      <xdr:colOff>293034</xdr:colOff>
      <xdr:row>13</xdr:row>
      <xdr:rowOff>42023</xdr:rowOff>
    </xdr:to>
    <xdr:sp macro="" textlink="">
      <xdr:nvSpPr>
        <xdr:cNvPr id="7" name="Left-Right Arrow 30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930269" y="2334744"/>
          <a:ext cx="1120925" cy="328559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8" name="Rectangle 4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10046398" y="897409"/>
          <a:ext cx="57512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>
          <a:off x="10046398" y="1176123"/>
          <a:ext cx="57512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10" name="Freeform 44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/>
        </xdr:cNvSpPr>
      </xdr:nvSpPr>
      <xdr:spPr bwMode="auto">
        <a:xfrm>
          <a:off x="11106165" y="915409"/>
          <a:ext cx="57512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1" name="Left-Right Arrow 45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06165" y="1104123"/>
          <a:ext cx="57512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2169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21694" cy="354956"/>
        </a:xfrm>
        <a:prstGeom prst="rect">
          <a:avLst/>
        </a:prstGeom>
      </xdr:spPr>
    </xdr:pic>
    <xdr:clientData/>
  </xdr:twoCellAnchor>
  <xdr:twoCellAnchor>
    <xdr:from>
      <xdr:col>13</xdr:col>
      <xdr:colOff>219891</xdr:colOff>
      <xdr:row>8</xdr:row>
      <xdr:rowOff>128452</xdr:rowOff>
    </xdr:from>
    <xdr:to>
      <xdr:col>13</xdr:col>
      <xdr:colOff>317862</xdr:colOff>
      <xdr:row>9</xdr:row>
      <xdr:rowOff>95794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/>
        </xdr:cNvSpPr>
      </xdr:nvSpPr>
      <xdr:spPr bwMode="auto">
        <a:xfrm>
          <a:off x="4875711" y="1469572"/>
          <a:ext cx="97971" cy="17308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169975</xdr:colOff>
      <xdr:row>8</xdr:row>
      <xdr:rowOff>145117</xdr:rowOff>
    </xdr:from>
    <xdr:to>
      <xdr:col>14</xdr:col>
      <xdr:colOff>299808</xdr:colOff>
      <xdr:row>9</xdr:row>
      <xdr:rowOff>225029</xdr:rowOff>
    </xdr:to>
    <xdr:sp macro="" textlink="">
      <xdr:nvSpPr>
        <xdr:cNvPr id="15" name="Freeform 5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/>
        </xdr:cNvSpPr>
      </xdr:nvSpPr>
      <xdr:spPr bwMode="auto">
        <a:xfrm>
          <a:off x="5183935" y="1486237"/>
          <a:ext cx="129833" cy="28565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24</xdr:col>
      <xdr:colOff>305346</xdr:colOff>
      <xdr:row>10</xdr:row>
      <xdr:rowOff>1406</xdr:rowOff>
    </xdr:from>
    <xdr:to>
      <xdr:col>24</xdr:col>
      <xdr:colOff>305346</xdr:colOff>
      <xdr:row>50</xdr:row>
      <xdr:rowOff>0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ShapeType="1"/>
        </xdr:cNvSpPr>
      </xdr:nvSpPr>
      <xdr:spPr bwMode="auto">
        <a:xfrm>
          <a:off x="8900706" y="1776866"/>
          <a:ext cx="0" cy="591933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20</xdr:col>
      <xdr:colOff>258860</xdr:colOff>
      <xdr:row>9</xdr:row>
      <xdr:rowOff>178491</xdr:rowOff>
    </xdr:from>
    <xdr:ext cx="1304921" cy="360000"/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>
          <a:spLocks noChangeArrowheads="1"/>
        </xdr:cNvSpPr>
      </xdr:nvSpPr>
      <xdr:spPr bwMode="auto">
        <a:xfrm>
          <a:off x="7421660" y="1725351"/>
          <a:ext cx="1304921" cy="36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CT. = 108 sec.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41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242948</xdr:colOff>
      <xdr:row>9</xdr:row>
      <xdr:rowOff>64775</xdr:rowOff>
    </xdr:from>
    <xdr:to>
      <xdr:col>23</xdr:col>
      <xdr:colOff>242948</xdr:colOff>
      <xdr:row>41</xdr:row>
      <xdr:rowOff>77632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7155377" y="1534346"/>
          <a:ext cx="0" cy="7524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23</xdr:col>
      <xdr:colOff>262913</xdr:colOff>
      <xdr:row>9</xdr:row>
      <xdr:rowOff>60453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7253435" y="1491688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xdr:txBody>
    </xdr:sp>
    <xdr:clientData/>
  </xdr:one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5" name="Rectangle 4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8476678" y="882169"/>
          <a:ext cx="514161" cy="7752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6" name="Lin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ShapeType="1"/>
        </xdr:cNvSpPr>
      </xdr:nvSpPr>
      <xdr:spPr bwMode="auto">
        <a:xfrm>
          <a:off x="8476678" y="1084683"/>
          <a:ext cx="51416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7" name="Freeform 4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/>
        </xdr:cNvSpPr>
      </xdr:nvSpPr>
      <xdr:spPr bwMode="auto">
        <a:xfrm>
          <a:off x="9353565" y="900169"/>
          <a:ext cx="514161" cy="5676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8" name="Left-Right Arrow 45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9353565" y="1012683"/>
          <a:ext cx="514161" cy="1059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23</xdr:col>
      <xdr:colOff>115371</xdr:colOff>
      <xdr:row>9</xdr:row>
      <xdr:rowOff>73409</xdr:rowOff>
    </xdr:from>
    <xdr:to>
      <xdr:col>23</xdr:col>
      <xdr:colOff>128586</xdr:colOff>
      <xdr:row>41</xdr:row>
      <xdr:rowOff>104774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>
          <a:off x="7054334" y="1530734"/>
          <a:ext cx="13215" cy="7479915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19</xdr:col>
      <xdr:colOff>55827</xdr:colOff>
      <xdr:row>9</xdr:row>
      <xdr:rowOff>82439</xdr:rowOff>
    </xdr:from>
    <xdr:ext cx="1162708" cy="354801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5627952" y="1539764"/>
          <a:ext cx="1162708" cy="35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</a:t>
          </a:r>
          <a:r>
            <a:rPr lang="th-TH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99</a:t>
          </a: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 sec.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8</xdr:row>
      <xdr:rowOff>38100</xdr:rowOff>
    </xdr:from>
    <xdr:to>
      <xdr:col>32</xdr:col>
      <xdr:colOff>276225</xdr:colOff>
      <xdr:row>56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108122</xdr:colOff>
      <xdr:row>10</xdr:row>
      <xdr:rowOff>1406</xdr:rowOff>
    </xdr:from>
    <xdr:to>
      <xdr:col>31</xdr:col>
      <xdr:colOff>108122</xdr:colOff>
      <xdr:row>50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ShapeType="1"/>
        </xdr:cNvSpPr>
      </xdr:nvSpPr>
      <xdr:spPr bwMode="auto">
        <a:xfrm>
          <a:off x="11660042" y="1776866"/>
          <a:ext cx="0" cy="11276194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27</xdr:col>
      <xdr:colOff>180975</xdr:colOff>
      <xdr:row>10</xdr:row>
      <xdr:rowOff>190499</xdr:rowOff>
    </xdr:from>
    <xdr:ext cx="1296745" cy="342901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0269855" y="1965959"/>
          <a:ext cx="1296745" cy="342901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211 sec.</a:t>
          </a:r>
        </a:p>
      </xdr:txBody>
    </xdr:sp>
    <xdr:clientData/>
  </xdr:oneCellAnchor>
  <xdr:twoCellAnchor>
    <xdr:from>
      <xdr:col>11</xdr:col>
      <xdr:colOff>151985</xdr:colOff>
      <xdr:row>10</xdr:row>
      <xdr:rowOff>137776</xdr:rowOff>
    </xdr:from>
    <xdr:to>
      <xdr:col>11</xdr:col>
      <xdr:colOff>247650</xdr:colOff>
      <xdr:row>11</xdr:row>
      <xdr:rowOff>9526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/>
        </xdr:cNvSpPr>
      </xdr:nvSpPr>
      <xdr:spPr bwMode="auto">
        <a:xfrm>
          <a:off x="4388705" y="1913236"/>
          <a:ext cx="95665" cy="153690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272382</xdr:colOff>
      <xdr:row>34</xdr:row>
      <xdr:rowOff>10643</xdr:rowOff>
    </xdr:from>
    <xdr:to>
      <xdr:col>20</xdr:col>
      <xdr:colOff>80283</xdr:colOff>
      <xdr:row>35</xdr:row>
      <xdr:rowOff>84363</xdr:rowOff>
    </xdr:to>
    <xdr:sp macro="" textlink="">
      <xdr:nvSpPr>
        <xdr:cNvPr id="6" name="Left-Right Arrow 30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606382" y="8552663"/>
          <a:ext cx="2002461" cy="355660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342328</xdr:colOff>
      <xdr:row>5</xdr:row>
      <xdr:rowOff>91594</xdr:rowOff>
    </xdr:from>
    <xdr:to>
      <xdr:col>29</xdr:col>
      <xdr:colOff>206884</xdr:colOff>
      <xdr:row>5</xdr:row>
      <xdr:rowOff>199594</xdr:rowOff>
    </xdr:to>
    <xdr:sp macro="" textlink="">
      <xdr:nvSpPr>
        <xdr:cNvPr id="7" name="Rectangle 4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10431208" y="906934"/>
          <a:ext cx="596076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>
          <a:off x="1047311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9" name="Freeform 4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/>
        </xdr:cNvSpPr>
      </xdr:nvSpPr>
      <xdr:spPr bwMode="auto">
        <a:xfrm>
          <a:off x="11555745" y="915409"/>
          <a:ext cx="58274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0" name="Left-Right Arrow 45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155574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12</xdr:col>
      <xdr:colOff>268214</xdr:colOff>
      <xdr:row>13</xdr:row>
      <xdr:rowOff>10203</xdr:rowOff>
    </xdr:from>
    <xdr:to>
      <xdr:col>12</xdr:col>
      <xdr:colOff>323386</xdr:colOff>
      <xdr:row>14</xdr:row>
      <xdr:rowOff>178651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/>
        </xdr:cNvSpPr>
      </xdr:nvSpPr>
      <xdr:spPr bwMode="auto">
        <a:xfrm>
          <a:off x="4870694" y="2631483"/>
          <a:ext cx="55172" cy="450388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213360</xdr:colOff>
      <xdr:row>10</xdr:row>
      <xdr:rowOff>68580</xdr:rowOff>
    </xdr:from>
    <xdr:to>
      <xdr:col>21</xdr:col>
      <xdr:colOff>304800</xdr:colOff>
      <xdr:row>44</xdr:row>
      <xdr:rowOff>266700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/>
        </xdr:cNvSpPr>
      </xdr:nvSpPr>
      <xdr:spPr bwMode="auto">
        <a:xfrm flipH="1">
          <a:off x="8107680" y="1844040"/>
          <a:ext cx="91440" cy="9784080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302081</xdr:colOff>
      <xdr:row>10</xdr:row>
      <xdr:rowOff>55834</xdr:rowOff>
    </xdr:from>
    <xdr:to>
      <xdr:col>21</xdr:col>
      <xdr:colOff>302081</xdr:colOff>
      <xdr:row>55</xdr:row>
      <xdr:rowOff>54428</xdr:rowOff>
    </xdr:to>
    <xdr:sp macro="" textlink="">
      <xdr:nvSpPr>
        <xdr:cNvPr id="15" name="Line 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>
          <a:off x="8196401" y="1831294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17</xdr:col>
      <xdr:colOff>247649</xdr:colOff>
      <xdr:row>10</xdr:row>
      <xdr:rowOff>228599</xdr:rowOff>
    </xdr:from>
    <xdr:ext cx="1414447" cy="304801"/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6678929" y="2004059"/>
          <a:ext cx="1414447" cy="30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</a:t>
          </a:r>
          <a:r>
            <a:rPr lang="th-TH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99.23 </a:t>
          </a: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sec.</a:t>
          </a:r>
        </a:p>
      </xdr:txBody>
    </xdr:sp>
    <xdr:clientData/>
  </xdr:oneCellAnchor>
  <xdr:twoCellAnchor>
    <xdr:from>
      <xdr:col>14</xdr:col>
      <xdr:colOff>93786</xdr:colOff>
      <xdr:row>28</xdr:row>
      <xdr:rowOff>228600</xdr:rowOff>
    </xdr:from>
    <xdr:to>
      <xdr:col>14</xdr:col>
      <xdr:colOff>175846</xdr:colOff>
      <xdr:row>30</xdr:row>
      <xdr:rowOff>58615</xdr:rowOff>
    </xdr:to>
    <xdr:sp macro="" textlink="">
      <xdr:nvSpPr>
        <xdr:cNvPr id="17" name="Freeform 54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/>
        </xdr:cNvSpPr>
      </xdr:nvSpPr>
      <xdr:spPr bwMode="auto">
        <a:xfrm>
          <a:off x="5427786" y="7078980"/>
          <a:ext cx="82060" cy="39389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174171</xdr:colOff>
      <xdr:row>30</xdr:row>
      <xdr:rowOff>226423</xdr:rowOff>
    </xdr:from>
    <xdr:to>
      <xdr:col>14</xdr:col>
      <xdr:colOff>266036</xdr:colOff>
      <xdr:row>32</xdr:row>
      <xdr:rowOff>131690</xdr:rowOff>
    </xdr:to>
    <xdr:sp macro="" textlink="">
      <xdr:nvSpPr>
        <xdr:cNvPr id="18" name="Freeform 5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/>
        </xdr:cNvSpPr>
      </xdr:nvSpPr>
      <xdr:spPr bwMode="auto">
        <a:xfrm>
          <a:off x="5508171" y="7640683"/>
          <a:ext cx="91865" cy="46914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49543</xdr:colOff>
      <xdr:row>33</xdr:row>
      <xdr:rowOff>183676</xdr:rowOff>
    </xdr:from>
    <xdr:to>
      <xdr:col>20</xdr:col>
      <xdr:colOff>107104</xdr:colOff>
      <xdr:row>35</xdr:row>
      <xdr:rowOff>66375</xdr:rowOff>
    </xdr:to>
    <xdr:sp macro="" textlink="">
      <xdr:nvSpPr>
        <xdr:cNvPr id="19" name="Freeform 54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/>
        </xdr:cNvSpPr>
      </xdr:nvSpPr>
      <xdr:spPr bwMode="auto">
        <a:xfrm>
          <a:off x="7578103" y="8443756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119211</xdr:colOff>
      <xdr:row>42</xdr:row>
      <xdr:rowOff>201094</xdr:rowOff>
    </xdr:from>
    <xdr:to>
      <xdr:col>21</xdr:col>
      <xdr:colOff>176772</xdr:colOff>
      <xdr:row>44</xdr:row>
      <xdr:rowOff>83793</xdr:rowOff>
    </xdr:to>
    <xdr:sp macro="" textlink="">
      <xdr:nvSpPr>
        <xdr:cNvPr id="20" name="Freeform 54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/>
        </xdr:cNvSpPr>
      </xdr:nvSpPr>
      <xdr:spPr bwMode="auto">
        <a:xfrm>
          <a:off x="8013531" y="10998634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51721</xdr:colOff>
      <xdr:row>40</xdr:row>
      <xdr:rowOff>209802</xdr:rowOff>
    </xdr:from>
    <xdr:to>
      <xdr:col>21</xdr:col>
      <xdr:colOff>109282</xdr:colOff>
      <xdr:row>42</xdr:row>
      <xdr:rowOff>92501</xdr:rowOff>
    </xdr:to>
    <xdr:sp macro="" textlink="">
      <xdr:nvSpPr>
        <xdr:cNvPr id="21" name="Freeform 54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/>
        </xdr:cNvSpPr>
      </xdr:nvSpPr>
      <xdr:spPr bwMode="auto">
        <a:xfrm>
          <a:off x="7946041" y="104434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138807</xdr:colOff>
      <xdr:row>35</xdr:row>
      <xdr:rowOff>209802</xdr:rowOff>
    </xdr:from>
    <xdr:to>
      <xdr:col>20</xdr:col>
      <xdr:colOff>196368</xdr:colOff>
      <xdr:row>37</xdr:row>
      <xdr:rowOff>92501</xdr:rowOff>
    </xdr:to>
    <xdr:sp macro="" textlink="">
      <xdr:nvSpPr>
        <xdr:cNvPr id="22" name="Freeform 54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/>
        </xdr:cNvSpPr>
      </xdr:nvSpPr>
      <xdr:spPr bwMode="auto">
        <a:xfrm>
          <a:off x="7667367" y="90337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41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235328</xdr:colOff>
      <xdr:row>8</xdr:row>
      <xdr:rowOff>138117</xdr:rowOff>
    </xdr:from>
    <xdr:to>
      <xdr:col>23</xdr:col>
      <xdr:colOff>235328</xdr:colOff>
      <xdr:row>41</xdr:row>
      <xdr:rowOff>86592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ShapeType="1"/>
        </xdr:cNvSpPr>
      </xdr:nvSpPr>
      <xdr:spPr bwMode="auto">
        <a:xfrm>
          <a:off x="6950453" y="1433517"/>
          <a:ext cx="0" cy="5292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6" name="Rectangle 4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rrowheads="1"/>
        </xdr:cNvSpPr>
      </xdr:nvSpPr>
      <xdr:spPr bwMode="auto">
        <a:xfrm>
          <a:off x="8476678" y="882169"/>
          <a:ext cx="514161" cy="7752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>
          <a:off x="8476678" y="1084683"/>
          <a:ext cx="51416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8" name="Freeform 4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/>
        </xdr:cNvSpPr>
      </xdr:nvSpPr>
      <xdr:spPr bwMode="auto">
        <a:xfrm>
          <a:off x="9353565" y="900169"/>
          <a:ext cx="514161" cy="5676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9" name="Left-Right Arrow 4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9353565" y="1012683"/>
          <a:ext cx="514161" cy="1059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279221</xdr:colOff>
      <xdr:row>8</xdr:row>
      <xdr:rowOff>124845</xdr:rowOff>
    </xdr:from>
    <xdr:to>
      <xdr:col>17</xdr:col>
      <xdr:colOff>279221</xdr:colOff>
      <xdr:row>41</xdr:row>
      <xdr:rowOff>109320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 noChangeShapeType="1"/>
        </xdr:cNvSpPr>
      </xdr:nvSpPr>
      <xdr:spPr bwMode="auto">
        <a:xfrm>
          <a:off x="5279846" y="1420245"/>
          <a:ext cx="0" cy="532800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18</xdr:col>
      <xdr:colOff>40859</xdr:colOff>
      <xdr:row>8</xdr:row>
      <xdr:rowOff>126526</xdr:rowOff>
    </xdr:from>
    <xdr:ext cx="1162708" cy="354801"/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5327234" y="1421926"/>
          <a:ext cx="1162708" cy="35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55 sec.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43</xdr:col>
          <xdr:colOff>81643</xdr:colOff>
          <xdr:row>7</xdr:row>
          <xdr:rowOff>65314</xdr:rowOff>
        </xdr:from>
        <xdr:to>
          <xdr:col>53</xdr:col>
          <xdr:colOff>108857</xdr:colOff>
          <xdr:row>57</xdr:row>
          <xdr:rowOff>10886</xdr:rowOff>
        </xdr:to>
        <xdr:pic>
          <xdr:nvPicPr>
            <xdr:cNvPr id="52275" name="รูปภาพ 14">
              <a:extLst>
                <a:ext uri="{FF2B5EF4-FFF2-40B4-BE49-F238E27FC236}">
                  <a16:creationId xmlns:a16="http://schemas.microsoft.com/office/drawing/2014/main" id="{16B99792-55E2-B426-83AC-B6391C57DEC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suv 2'!$B$11:$I$38" spid="_x0000_s525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3335000" y="1170214"/>
              <a:ext cx="3075214" cy="783771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0.5849</cdr:x>
      <cdr:y>0.05031</cdr:y>
    </cdr:from>
    <cdr:to>
      <cdr:x>0.78658</cdr:x>
      <cdr:y>0.09631</cdr:y>
    </cdr:to>
    <cdr:sp macro="" textlink="">
      <cdr:nvSpPr>
        <cdr:cNvPr id="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84600" y="393700"/>
          <a:ext cx="1304921" cy="360000"/>
        </a:xfrm>
        <a:prstGeom xmlns:a="http://schemas.openxmlformats.org/drawingml/2006/main" prst="rect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="horz" wrap="square" lIns="36000" tIns="36000" rIns="36000" bIns="36000" anchor="ctr" upright="1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6</xdr:row>
      <xdr:rowOff>219075</xdr:rowOff>
    </xdr:from>
    <xdr:to>
      <xdr:col>32</xdr:col>
      <xdr:colOff>313497</xdr:colOff>
      <xdr:row>55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31922</xdr:colOff>
      <xdr:row>10</xdr:row>
      <xdr:rowOff>96656</xdr:rowOff>
    </xdr:from>
    <xdr:to>
      <xdr:col>32</xdr:col>
      <xdr:colOff>31922</xdr:colOff>
      <xdr:row>55</xdr:row>
      <xdr:rowOff>95250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ShapeType="1"/>
        </xdr:cNvSpPr>
      </xdr:nvSpPr>
      <xdr:spPr bwMode="auto">
        <a:xfrm>
          <a:off x="11949602" y="1872116"/>
          <a:ext cx="0" cy="11276194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27</xdr:col>
      <xdr:colOff>172799</xdr:colOff>
      <xdr:row>10</xdr:row>
      <xdr:rowOff>41331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0261679" y="1816791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</a:t>
          </a:r>
          <a:r>
            <a:rPr lang="th-TH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211</a:t>
          </a: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 sec.</a:t>
          </a:r>
        </a:p>
      </xdr:txBody>
    </xdr:sp>
    <xdr:clientData/>
  </xdr:oneCellAnchor>
  <xdr:twoCellAnchor>
    <xdr:from>
      <xdr:col>11</xdr:col>
      <xdr:colOff>190085</xdr:colOff>
      <xdr:row>10</xdr:row>
      <xdr:rowOff>4425</xdr:rowOff>
    </xdr:from>
    <xdr:to>
      <xdr:col>11</xdr:col>
      <xdr:colOff>235804</xdr:colOff>
      <xdr:row>11</xdr:row>
      <xdr:rowOff>89209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/>
        </xdr:cNvSpPr>
      </xdr:nvSpPr>
      <xdr:spPr bwMode="auto">
        <a:xfrm>
          <a:off x="4426805" y="1779885"/>
          <a:ext cx="45719" cy="366724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300957</xdr:colOff>
      <xdr:row>33</xdr:row>
      <xdr:rowOff>277343</xdr:rowOff>
    </xdr:from>
    <xdr:to>
      <xdr:col>20</xdr:col>
      <xdr:colOff>108858</xdr:colOff>
      <xdr:row>35</xdr:row>
      <xdr:rowOff>65313</xdr:rowOff>
    </xdr:to>
    <xdr:sp macro="" textlink="">
      <xdr:nvSpPr>
        <xdr:cNvPr id="6" name="Left-Right Arrow 3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5634957" y="8537423"/>
          <a:ext cx="2002461" cy="351850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7" name="Rectangle 4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10473118" y="897409"/>
          <a:ext cx="58274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1047311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9" name="Freeform 4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/>
        </xdr:cNvSpPr>
      </xdr:nvSpPr>
      <xdr:spPr bwMode="auto">
        <a:xfrm>
          <a:off x="11555745" y="915409"/>
          <a:ext cx="58274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0" name="Left-Right Arrow 4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1155574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11</xdr:col>
      <xdr:colOff>268214</xdr:colOff>
      <xdr:row>11</xdr:row>
      <xdr:rowOff>210228</xdr:rowOff>
    </xdr:from>
    <xdr:to>
      <xdr:col>12</xdr:col>
      <xdr:colOff>1</xdr:colOff>
      <xdr:row>13</xdr:row>
      <xdr:rowOff>92926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/>
        </xdr:cNvSpPr>
      </xdr:nvSpPr>
      <xdr:spPr bwMode="auto">
        <a:xfrm>
          <a:off x="4504934" y="2267628"/>
          <a:ext cx="97547" cy="446578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213360</xdr:colOff>
      <xdr:row>10</xdr:row>
      <xdr:rowOff>68580</xdr:rowOff>
    </xdr:from>
    <xdr:to>
      <xdr:col>21</xdr:col>
      <xdr:colOff>304800</xdr:colOff>
      <xdr:row>44</xdr:row>
      <xdr:rowOff>266700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/>
        </xdr:cNvSpPr>
      </xdr:nvSpPr>
      <xdr:spPr bwMode="auto">
        <a:xfrm flipH="1">
          <a:off x="8107680" y="1844040"/>
          <a:ext cx="91440" cy="9784080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302081</xdr:colOff>
      <xdr:row>10</xdr:row>
      <xdr:rowOff>55834</xdr:rowOff>
    </xdr:from>
    <xdr:to>
      <xdr:col>21</xdr:col>
      <xdr:colOff>302081</xdr:colOff>
      <xdr:row>55</xdr:row>
      <xdr:rowOff>54428</xdr:rowOff>
    </xdr:to>
    <xdr:sp macro="" textlink="">
      <xdr:nvSpPr>
        <xdr:cNvPr id="15" name="Line 5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ShapeType="1"/>
        </xdr:cNvSpPr>
      </xdr:nvSpPr>
      <xdr:spPr bwMode="auto">
        <a:xfrm>
          <a:off x="8196401" y="1831294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17</xdr:col>
      <xdr:colOff>209551</xdr:colOff>
      <xdr:row>10</xdr:row>
      <xdr:rowOff>53921</xdr:rowOff>
    </xdr:from>
    <xdr:ext cx="1452546" cy="360000"/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6640831" y="1829381"/>
          <a:ext cx="1452546" cy="360000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</a:t>
          </a:r>
          <a:r>
            <a:rPr lang="th-TH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115.01</a:t>
          </a: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 sec.</a:t>
          </a:r>
        </a:p>
      </xdr:txBody>
    </xdr:sp>
    <xdr:clientData/>
  </xdr:oneCellAnchor>
  <xdr:twoCellAnchor>
    <xdr:from>
      <xdr:col>14</xdr:col>
      <xdr:colOff>93786</xdr:colOff>
      <xdr:row>28</xdr:row>
      <xdr:rowOff>228600</xdr:rowOff>
    </xdr:from>
    <xdr:to>
      <xdr:col>14</xdr:col>
      <xdr:colOff>175846</xdr:colOff>
      <xdr:row>30</xdr:row>
      <xdr:rowOff>58615</xdr:rowOff>
    </xdr:to>
    <xdr:sp macro="" textlink="">
      <xdr:nvSpPr>
        <xdr:cNvPr id="17" name="Freeform 5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/>
        </xdr:cNvSpPr>
      </xdr:nvSpPr>
      <xdr:spPr bwMode="auto">
        <a:xfrm>
          <a:off x="5427786" y="7078980"/>
          <a:ext cx="82060" cy="39389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174171</xdr:colOff>
      <xdr:row>30</xdr:row>
      <xdr:rowOff>226423</xdr:rowOff>
    </xdr:from>
    <xdr:to>
      <xdr:col>14</xdr:col>
      <xdr:colOff>266036</xdr:colOff>
      <xdr:row>32</xdr:row>
      <xdr:rowOff>131690</xdr:rowOff>
    </xdr:to>
    <xdr:sp macro="" textlink="">
      <xdr:nvSpPr>
        <xdr:cNvPr id="18" name="Freeform 54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/>
        </xdr:cNvSpPr>
      </xdr:nvSpPr>
      <xdr:spPr bwMode="auto">
        <a:xfrm>
          <a:off x="5508171" y="7640683"/>
          <a:ext cx="91865" cy="46914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49543</xdr:colOff>
      <xdr:row>33</xdr:row>
      <xdr:rowOff>183676</xdr:rowOff>
    </xdr:from>
    <xdr:to>
      <xdr:col>20</xdr:col>
      <xdr:colOff>107104</xdr:colOff>
      <xdr:row>35</xdr:row>
      <xdr:rowOff>66375</xdr:rowOff>
    </xdr:to>
    <xdr:sp macro="" textlink="">
      <xdr:nvSpPr>
        <xdr:cNvPr id="19" name="Freeform 54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/>
        </xdr:cNvSpPr>
      </xdr:nvSpPr>
      <xdr:spPr bwMode="auto">
        <a:xfrm>
          <a:off x="7578103" y="8443756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119211</xdr:colOff>
      <xdr:row>42</xdr:row>
      <xdr:rowOff>201094</xdr:rowOff>
    </xdr:from>
    <xdr:to>
      <xdr:col>21</xdr:col>
      <xdr:colOff>176772</xdr:colOff>
      <xdr:row>44</xdr:row>
      <xdr:rowOff>83793</xdr:rowOff>
    </xdr:to>
    <xdr:sp macro="" textlink="">
      <xdr:nvSpPr>
        <xdr:cNvPr id="20" name="Freeform 54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/>
        </xdr:cNvSpPr>
      </xdr:nvSpPr>
      <xdr:spPr bwMode="auto">
        <a:xfrm>
          <a:off x="8013531" y="10998634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51721</xdr:colOff>
      <xdr:row>40</xdr:row>
      <xdr:rowOff>209802</xdr:rowOff>
    </xdr:from>
    <xdr:to>
      <xdr:col>21</xdr:col>
      <xdr:colOff>109282</xdr:colOff>
      <xdr:row>42</xdr:row>
      <xdr:rowOff>92501</xdr:rowOff>
    </xdr:to>
    <xdr:sp macro="" textlink="">
      <xdr:nvSpPr>
        <xdr:cNvPr id="21" name="Freeform 54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/>
        </xdr:cNvSpPr>
      </xdr:nvSpPr>
      <xdr:spPr bwMode="auto">
        <a:xfrm>
          <a:off x="7946041" y="104434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138807</xdr:colOff>
      <xdr:row>35</xdr:row>
      <xdr:rowOff>209802</xdr:rowOff>
    </xdr:from>
    <xdr:to>
      <xdr:col>20</xdr:col>
      <xdr:colOff>196368</xdr:colOff>
      <xdr:row>37</xdr:row>
      <xdr:rowOff>92501</xdr:rowOff>
    </xdr:to>
    <xdr:sp macro="" textlink="">
      <xdr:nvSpPr>
        <xdr:cNvPr id="22" name="Freeform 54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/>
        </xdr:cNvSpPr>
      </xdr:nvSpPr>
      <xdr:spPr bwMode="auto">
        <a:xfrm>
          <a:off x="7667367" y="90337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7</xdr:row>
      <xdr:rowOff>58616</xdr:rowOff>
    </xdr:from>
    <xdr:to>
      <xdr:col>32</xdr:col>
      <xdr:colOff>296352</xdr:colOff>
      <xdr:row>41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252473</xdr:colOff>
      <xdr:row>9</xdr:row>
      <xdr:rowOff>50487</xdr:rowOff>
    </xdr:from>
    <xdr:to>
      <xdr:col>23</xdr:col>
      <xdr:colOff>252473</xdr:colOff>
      <xdr:row>41</xdr:row>
      <xdr:rowOff>89937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7191436" y="1507812"/>
          <a:ext cx="0" cy="7488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6" name="Rectangle 4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8476678" y="882169"/>
          <a:ext cx="514161" cy="7752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8476678" y="1084683"/>
          <a:ext cx="51416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8" name="Freeform 44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/>
        </xdr:cNvSpPr>
      </xdr:nvSpPr>
      <xdr:spPr bwMode="auto">
        <a:xfrm>
          <a:off x="9353565" y="900169"/>
          <a:ext cx="514161" cy="5676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9" name="Left-Right Arrow 45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353565" y="1012683"/>
          <a:ext cx="514161" cy="1059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237907</xdr:colOff>
      <xdr:row>10</xdr:row>
      <xdr:rowOff>82128</xdr:rowOff>
    </xdr:from>
    <xdr:to>
      <xdr:col>11</xdr:col>
      <xdr:colOff>283626</xdr:colOff>
      <xdr:row>11</xdr:row>
      <xdr:rowOff>4011</xdr:rowOff>
    </xdr:to>
    <xdr:sp macro="" textlink="">
      <xdr:nvSpPr>
        <xdr:cNvPr id="10" name="Freeform 54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/>
        </xdr:cNvSpPr>
      </xdr:nvSpPr>
      <xdr:spPr bwMode="auto">
        <a:xfrm>
          <a:off x="3638833" y="1686339"/>
          <a:ext cx="45719" cy="82304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26</xdr:col>
      <xdr:colOff>8692</xdr:colOff>
      <xdr:row>9</xdr:row>
      <xdr:rowOff>73410</xdr:rowOff>
    </xdr:from>
    <xdr:to>
      <xdr:col>26</xdr:col>
      <xdr:colOff>8692</xdr:colOff>
      <xdr:row>41</xdr:row>
      <xdr:rowOff>76860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ShapeType="1"/>
        </xdr:cNvSpPr>
      </xdr:nvSpPr>
      <xdr:spPr bwMode="auto">
        <a:xfrm>
          <a:off x="7833480" y="1530735"/>
          <a:ext cx="0" cy="745200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26</xdr:col>
      <xdr:colOff>39636</xdr:colOff>
      <xdr:row>9</xdr:row>
      <xdr:rowOff>79310</xdr:rowOff>
    </xdr:from>
    <xdr:ext cx="1162708" cy="354801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7864424" y="1536635"/>
          <a:ext cx="1162708" cy="35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CT = 124 sec.</a:t>
          </a:r>
        </a:p>
      </xdr:txBody>
    </xdr:sp>
    <xdr:clientData/>
  </xdr:oneCellAnchor>
  <xdr:twoCellAnchor>
    <xdr:from>
      <xdr:col>12</xdr:col>
      <xdr:colOff>185520</xdr:colOff>
      <xdr:row>12</xdr:row>
      <xdr:rowOff>69845</xdr:rowOff>
    </xdr:from>
    <xdr:to>
      <xdr:col>12</xdr:col>
      <xdr:colOff>231239</xdr:colOff>
      <xdr:row>13</xdr:row>
      <xdr:rowOff>8021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/>
        </xdr:cNvSpPr>
      </xdr:nvSpPr>
      <xdr:spPr bwMode="auto">
        <a:xfrm>
          <a:off x="3883225" y="1994898"/>
          <a:ext cx="45719" cy="9859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0.37213</cdr:x>
      <cdr:y>0.05029</cdr:y>
    </cdr:from>
    <cdr:to>
      <cdr:x>0.57506</cdr:x>
      <cdr:y>0.09575</cdr:y>
    </cdr:to>
    <cdr:sp macro="" textlink="">
      <cdr:nvSpPr>
        <cdr:cNvPr id="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92954" y="398237"/>
          <a:ext cx="1304921" cy="360000"/>
        </a:xfrm>
        <a:prstGeom xmlns:a="http://schemas.openxmlformats.org/drawingml/2006/main" prst="rect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="horz" wrap="square" lIns="36000" tIns="36000" rIns="36000" bIns="36000" anchor="ctr" upright="1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70022</xdr:colOff>
      <xdr:row>10</xdr:row>
      <xdr:rowOff>1406</xdr:rowOff>
    </xdr:from>
    <xdr:to>
      <xdr:col>31</xdr:col>
      <xdr:colOff>70022</xdr:colOff>
      <xdr:row>54</xdr:row>
      <xdr:rowOff>283793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>
          <a:off x="11408582" y="1776866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27</xdr:col>
      <xdr:colOff>180419</xdr:colOff>
      <xdr:row>9</xdr:row>
      <xdr:rowOff>178491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0055939" y="1725351"/>
          <a:ext cx="1304921" cy="36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</a:t>
          </a:r>
          <a:r>
            <a:rPr lang="th-TH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211</a:t>
          </a: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= sec.</a:t>
          </a:r>
        </a:p>
      </xdr:txBody>
    </xdr:sp>
    <xdr:clientData/>
  </xdr:oneCellAnchor>
  <xdr:twoCellAnchor>
    <xdr:from>
      <xdr:col>12</xdr:col>
      <xdr:colOff>189156</xdr:colOff>
      <xdr:row>8</xdr:row>
      <xdr:rowOff>129878</xdr:rowOff>
    </xdr:from>
    <xdr:to>
      <xdr:col>12</xdr:col>
      <xdr:colOff>316773</xdr:colOff>
      <xdr:row>9</xdr:row>
      <xdr:rowOff>126275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>
          <a:off x="4578276" y="1470998"/>
          <a:ext cx="127617" cy="20213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24</xdr:col>
      <xdr:colOff>11206</xdr:colOff>
      <xdr:row>9</xdr:row>
      <xdr:rowOff>207869</xdr:rowOff>
    </xdr:from>
    <xdr:to>
      <xdr:col>24</xdr:col>
      <xdr:colOff>307040</xdr:colOff>
      <xdr:row>29</xdr:row>
      <xdr:rowOff>168088</xdr:rowOff>
    </xdr:to>
    <xdr:sp macro="" textlink="">
      <xdr:nvSpPr>
        <xdr:cNvPr id="6" name="Freeform 54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 flipH="1">
          <a:off x="8789446" y="1754729"/>
          <a:ext cx="295834" cy="55456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41</xdr:col>
      <xdr:colOff>246529</xdr:colOff>
      <xdr:row>11</xdr:row>
      <xdr:rowOff>277344</xdr:rowOff>
    </xdr:from>
    <xdr:to>
      <xdr:col>44</xdr:col>
      <xdr:colOff>293034</xdr:colOff>
      <xdr:row>13</xdr:row>
      <xdr:rowOff>42023</xdr:rowOff>
    </xdr:to>
    <xdr:sp macro="" textlink="">
      <xdr:nvSpPr>
        <xdr:cNvPr id="7" name="Left-Right Arrow 30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5356989" y="2334744"/>
          <a:ext cx="1143785" cy="328559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8" name="Rectangle 4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10259758" y="897409"/>
          <a:ext cx="58274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ShapeType="1"/>
        </xdr:cNvSpPr>
      </xdr:nvSpPr>
      <xdr:spPr bwMode="auto">
        <a:xfrm>
          <a:off x="1025975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10" name="Freeform 44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/>
        </xdr:cNvSpPr>
      </xdr:nvSpPr>
      <xdr:spPr bwMode="auto">
        <a:xfrm>
          <a:off x="11342385" y="915409"/>
          <a:ext cx="58274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1" name="Left-Right Arrow 45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1134238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13</xdr:col>
      <xdr:colOff>219891</xdr:colOff>
      <xdr:row>8</xdr:row>
      <xdr:rowOff>128452</xdr:rowOff>
    </xdr:from>
    <xdr:to>
      <xdr:col>13</xdr:col>
      <xdr:colOff>317862</xdr:colOff>
      <xdr:row>9</xdr:row>
      <xdr:rowOff>95794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/>
        </xdr:cNvSpPr>
      </xdr:nvSpPr>
      <xdr:spPr bwMode="auto">
        <a:xfrm>
          <a:off x="4974771" y="1469572"/>
          <a:ext cx="97971" cy="17308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169975</xdr:colOff>
      <xdr:row>8</xdr:row>
      <xdr:rowOff>145117</xdr:rowOff>
    </xdr:from>
    <xdr:to>
      <xdr:col>14</xdr:col>
      <xdr:colOff>299808</xdr:colOff>
      <xdr:row>9</xdr:row>
      <xdr:rowOff>225029</xdr:rowOff>
    </xdr:to>
    <xdr:sp macro="" textlink="">
      <xdr:nvSpPr>
        <xdr:cNvPr id="15" name="Freeform 5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/>
        </xdr:cNvSpPr>
      </xdr:nvSpPr>
      <xdr:spPr bwMode="auto">
        <a:xfrm>
          <a:off x="5290615" y="1486237"/>
          <a:ext cx="129833" cy="28565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24</xdr:col>
      <xdr:colOff>305346</xdr:colOff>
      <xdr:row>10</xdr:row>
      <xdr:rowOff>1406</xdr:rowOff>
    </xdr:from>
    <xdr:to>
      <xdr:col>24</xdr:col>
      <xdr:colOff>305346</xdr:colOff>
      <xdr:row>50</xdr:row>
      <xdr:rowOff>0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>
          <a:off x="9083586" y="1776866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20</xdr:col>
      <xdr:colOff>257176</xdr:colOff>
      <xdr:row>9</xdr:row>
      <xdr:rowOff>209551</xdr:rowOff>
    </xdr:from>
    <xdr:ext cx="1306606" cy="419100"/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7572376" y="1756411"/>
          <a:ext cx="1306606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CT. = </a:t>
          </a:r>
          <a:r>
            <a:rPr lang="th-TH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125 </a:t>
          </a: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sec.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7</xdr:row>
      <xdr:rowOff>94593</xdr:rowOff>
    </xdr:from>
    <xdr:to>
      <xdr:col>32</xdr:col>
      <xdr:colOff>296352</xdr:colOff>
      <xdr:row>42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278118</xdr:colOff>
      <xdr:row>9</xdr:row>
      <xdr:rowOff>147936</xdr:rowOff>
    </xdr:from>
    <xdr:to>
      <xdr:col>23</xdr:col>
      <xdr:colOff>278118</xdr:colOff>
      <xdr:row>42</xdr:row>
      <xdr:rowOff>96411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>
          <a:off x="6993243" y="1605261"/>
          <a:ext cx="0" cy="5292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24</xdr:col>
      <xdr:colOff>32060</xdr:colOff>
      <xdr:row>10</xdr:row>
      <xdr:rowOff>1341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7335537" y="1583956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xdr:txBody>
    </xdr:sp>
    <xdr:clientData/>
  </xdr:oneCellAnchor>
  <xdr:twoCellAnchor>
    <xdr:from>
      <xdr:col>20</xdr:col>
      <xdr:colOff>271347</xdr:colOff>
      <xdr:row>9</xdr:row>
      <xdr:rowOff>153067</xdr:rowOff>
    </xdr:from>
    <xdr:to>
      <xdr:col>21</xdr:col>
      <xdr:colOff>37825</xdr:colOff>
      <xdr:row>34</xdr:row>
      <xdr:rowOff>148683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/>
        </xdr:cNvSpPr>
      </xdr:nvSpPr>
      <xdr:spPr bwMode="auto">
        <a:xfrm flipH="1">
          <a:off x="6352479" y="1591574"/>
          <a:ext cx="63844" cy="3991470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6" name="Rectangle 4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Arrowheads="1"/>
        </xdr:cNvSpPr>
      </xdr:nvSpPr>
      <xdr:spPr bwMode="auto">
        <a:xfrm>
          <a:off x="8476678" y="882169"/>
          <a:ext cx="514161" cy="7752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8476678" y="1084683"/>
          <a:ext cx="51416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8" name="Freeform 44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/>
        </xdr:cNvSpPr>
      </xdr:nvSpPr>
      <xdr:spPr bwMode="auto">
        <a:xfrm>
          <a:off x="9353565" y="900169"/>
          <a:ext cx="514161" cy="5676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9" name="Left-Right Arrow 4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9353565" y="1012683"/>
          <a:ext cx="514161" cy="1059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67580</xdr:colOff>
      <xdr:row>11</xdr:row>
      <xdr:rowOff>132839</xdr:rowOff>
    </xdr:from>
    <xdr:to>
      <xdr:col>12</xdr:col>
      <xdr:colOff>130399</xdr:colOff>
      <xdr:row>13</xdr:row>
      <xdr:rowOff>63686</xdr:rowOff>
    </xdr:to>
    <xdr:sp macro="" textlink="">
      <xdr:nvSpPr>
        <xdr:cNvPr id="10" name="Freeform 54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/>
        </xdr:cNvSpPr>
      </xdr:nvSpPr>
      <xdr:spPr bwMode="auto">
        <a:xfrm>
          <a:off x="3793497" y="1867046"/>
          <a:ext cx="62819" cy="24615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59293</xdr:colOff>
      <xdr:row>9</xdr:row>
      <xdr:rowOff>73409</xdr:rowOff>
    </xdr:from>
    <xdr:to>
      <xdr:col>21</xdr:col>
      <xdr:colOff>59293</xdr:colOff>
      <xdr:row>42</xdr:row>
      <xdr:rowOff>93884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>
          <a:spLocks noChangeShapeType="1"/>
        </xdr:cNvSpPr>
      </xdr:nvSpPr>
      <xdr:spPr bwMode="auto">
        <a:xfrm>
          <a:off x="6202918" y="1530734"/>
          <a:ext cx="0" cy="536400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17</xdr:col>
      <xdr:colOff>16386</xdr:colOff>
      <xdr:row>10</xdr:row>
      <xdr:rowOff>12266</xdr:rowOff>
    </xdr:from>
    <xdr:ext cx="1162708" cy="354801"/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5227294" y="1594881"/>
          <a:ext cx="1162708" cy="35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82 sec.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</xdr:colOff>
      <xdr:row>7</xdr:row>
      <xdr:rowOff>0</xdr:rowOff>
    </xdr:from>
    <xdr:to>
      <xdr:col>25</xdr:col>
      <xdr:colOff>114300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19116675" y="1876425"/>
          <a:ext cx="3429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M/C.</a:t>
          </a:r>
        </a:p>
        <a:p>
          <a:pPr algn="l" rtl="0">
            <a:defRPr sz="1000"/>
          </a:pPr>
          <a:endParaRPr lang="en-US" sz="1400" b="0" i="0" strike="noStrike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7</xdr:col>
      <xdr:colOff>2</xdr:colOff>
      <xdr:row>8</xdr:row>
      <xdr:rowOff>3341</xdr:rowOff>
    </xdr:from>
    <xdr:to>
      <xdr:col>17</xdr:col>
      <xdr:colOff>400052</xdr:colOff>
      <xdr:row>39</xdr:row>
      <xdr:rowOff>308016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31</xdr:row>
      <xdr:rowOff>133350</xdr:rowOff>
    </xdr:from>
    <xdr:to>
      <xdr:col>15</xdr:col>
      <xdr:colOff>0</xdr:colOff>
      <xdr:row>31</xdr:row>
      <xdr:rowOff>133350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ShapeType="1"/>
        </xdr:cNvSpPr>
      </xdr:nvSpPr>
      <xdr:spPr bwMode="auto">
        <a:xfrm flipV="1">
          <a:off x="16221075" y="9639300"/>
          <a:ext cx="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15</xdr:col>
      <xdr:colOff>0</xdr:colOff>
      <xdr:row>10</xdr:row>
      <xdr:rowOff>104775</xdr:rowOff>
    </xdr:from>
    <xdr:to>
      <xdr:col>15</xdr:col>
      <xdr:colOff>0</xdr:colOff>
      <xdr:row>11</xdr:row>
      <xdr:rowOff>142875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6221075" y="3009900"/>
          <a:ext cx="0" cy="3524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FF"/>
              </a:solidFill>
              <a:latin typeface="Cordia New"/>
              <a:cs typeface="Cordia New"/>
            </a:rPr>
            <a:t>47 sec</a:t>
          </a: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.</a:t>
          </a:r>
        </a:p>
      </xdr:txBody>
    </xdr:sp>
    <xdr:clientData/>
  </xdr:twoCellAnchor>
  <xdr:twoCellAnchor>
    <xdr:from>
      <xdr:col>12</xdr:col>
      <xdr:colOff>133350</xdr:colOff>
      <xdr:row>7</xdr:row>
      <xdr:rowOff>57151</xdr:rowOff>
    </xdr:from>
    <xdr:to>
      <xdr:col>12</xdr:col>
      <xdr:colOff>638175</xdr:colOff>
      <xdr:row>7</xdr:row>
      <xdr:rowOff>190501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14049375" y="1933576"/>
          <a:ext cx="504825" cy="133350"/>
        </a:xfrm>
        <a:prstGeom prst="leftRightArrow">
          <a:avLst>
            <a:gd name="adj1" fmla="val 50000"/>
            <a:gd name="adj2" fmla="val 132500"/>
          </a:avLst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190500</xdr:colOff>
      <xdr:row>4</xdr:row>
      <xdr:rowOff>171450</xdr:rowOff>
    </xdr:from>
    <xdr:to>
      <xdr:col>12</xdr:col>
      <xdr:colOff>609600</xdr:colOff>
      <xdr:row>4</xdr:row>
      <xdr:rowOff>171450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ShapeType="1"/>
        </xdr:cNvSpPr>
      </xdr:nvSpPr>
      <xdr:spPr bwMode="auto">
        <a:xfrm>
          <a:off x="14106525" y="1333500"/>
          <a:ext cx="419100" cy="0"/>
        </a:xfrm>
        <a:prstGeom prst="line">
          <a:avLst/>
        </a:prstGeom>
        <a:noFill/>
        <a:ln w="381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66675</xdr:rowOff>
    </xdr:from>
    <xdr:to>
      <xdr:col>8</xdr:col>
      <xdr:colOff>295275</xdr:colOff>
      <xdr:row>7</xdr:row>
      <xdr:rowOff>190500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10610850" y="1943100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123825</xdr:colOff>
      <xdr:row>7</xdr:row>
      <xdr:rowOff>76200</xdr:rowOff>
    </xdr:from>
    <xdr:to>
      <xdr:col>10</xdr:col>
      <xdr:colOff>295275</xdr:colOff>
      <xdr:row>7</xdr:row>
      <xdr:rowOff>200025</xdr:rowOff>
    </xdr:to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12620625" y="1952625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32017</xdr:colOff>
      <xdr:row>0</xdr:row>
      <xdr:rowOff>78442</xdr:rowOff>
    </xdr:from>
    <xdr:to>
      <xdr:col>1</xdr:col>
      <xdr:colOff>1034891</xdr:colOff>
      <xdr:row>2</xdr:row>
      <xdr:rowOff>90516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017" y="78442"/>
          <a:ext cx="1383874" cy="612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57150</xdr:colOff>
      <xdr:row>6</xdr:row>
      <xdr:rowOff>9525</xdr:rowOff>
    </xdr:from>
    <xdr:to>
      <xdr:col>12</xdr:col>
      <xdr:colOff>628650</xdr:colOff>
      <xdr:row>6</xdr:row>
      <xdr:rowOff>247650</xdr:rowOff>
    </xdr:to>
    <xdr:sp macro="" textlink="">
      <xdr:nvSpPr>
        <xdr:cNvPr id="11" name="Freeform 24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/>
        </xdr:cNvSpPr>
      </xdr:nvSpPr>
      <xdr:spPr bwMode="auto">
        <a:xfrm>
          <a:off x="13973175" y="1647825"/>
          <a:ext cx="571500" cy="228600"/>
        </a:xfrm>
        <a:custGeom>
          <a:avLst/>
          <a:gdLst/>
          <a:ahLst/>
          <a:cxnLst>
            <a:cxn ang="0">
              <a:pos x="0" y="21"/>
            </a:cxn>
            <a:cxn ang="0">
              <a:pos x="7" y="2"/>
            </a:cxn>
            <a:cxn ang="0">
              <a:pos x="14" y="22"/>
            </a:cxn>
            <a:cxn ang="0">
              <a:pos x="20" y="3"/>
            </a:cxn>
            <a:cxn ang="0">
              <a:pos x="25" y="21"/>
            </a:cxn>
            <a:cxn ang="0">
              <a:pos x="31" y="1"/>
            </a:cxn>
            <a:cxn ang="0">
              <a:pos x="40" y="27"/>
            </a:cxn>
            <a:cxn ang="0">
              <a:pos x="48" y="2"/>
            </a:cxn>
            <a:cxn ang="0">
              <a:pos x="55" y="22"/>
            </a:cxn>
            <a:cxn ang="0">
              <a:pos x="60" y="10"/>
            </a:cxn>
          </a:cxnLst>
          <a:rect l="0" t="0" r="r" b="b"/>
          <a:pathLst>
            <a:path w="60" h="27">
              <a:moveTo>
                <a:pt x="0" y="21"/>
              </a:moveTo>
              <a:cubicBezTo>
                <a:pt x="2" y="11"/>
                <a:pt x="5" y="2"/>
                <a:pt x="7" y="2"/>
              </a:cubicBezTo>
              <a:cubicBezTo>
                <a:pt x="9" y="2"/>
                <a:pt x="12" y="22"/>
                <a:pt x="14" y="22"/>
              </a:cubicBezTo>
              <a:cubicBezTo>
                <a:pt x="16" y="22"/>
                <a:pt x="18" y="3"/>
                <a:pt x="20" y="3"/>
              </a:cubicBezTo>
              <a:cubicBezTo>
                <a:pt x="22" y="3"/>
                <a:pt x="27" y="21"/>
                <a:pt x="25" y="21"/>
              </a:cubicBezTo>
              <a:cubicBezTo>
                <a:pt x="23" y="21"/>
                <a:pt x="29" y="0"/>
                <a:pt x="31" y="1"/>
              </a:cubicBezTo>
              <a:cubicBezTo>
                <a:pt x="33" y="2"/>
                <a:pt x="37" y="27"/>
                <a:pt x="40" y="27"/>
              </a:cubicBezTo>
              <a:cubicBezTo>
                <a:pt x="43" y="27"/>
                <a:pt x="45" y="3"/>
                <a:pt x="48" y="2"/>
              </a:cubicBezTo>
              <a:cubicBezTo>
                <a:pt x="51" y="1"/>
                <a:pt x="53" y="21"/>
                <a:pt x="55" y="22"/>
              </a:cubicBezTo>
              <a:cubicBezTo>
                <a:pt x="57" y="23"/>
                <a:pt x="56" y="7"/>
                <a:pt x="60" y="10"/>
              </a:cubicBezTo>
            </a:path>
          </a:pathLst>
        </a:custGeom>
        <a:noFill/>
        <a:ln w="19050" cmpd="sng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80596</xdr:colOff>
      <xdr:row>5</xdr:row>
      <xdr:rowOff>139212</xdr:rowOff>
    </xdr:from>
    <xdr:to>
      <xdr:col>12</xdr:col>
      <xdr:colOff>681403</xdr:colOff>
      <xdr:row>5</xdr:row>
      <xdr:rowOff>139212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/>
      </xdr:nvCxnSpPr>
      <xdr:spPr>
        <a:xfrm>
          <a:off x="13996621" y="1539387"/>
          <a:ext cx="600807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</xdr:colOff>
      <xdr:row>7</xdr:row>
      <xdr:rowOff>0</xdr:rowOff>
    </xdr:from>
    <xdr:to>
      <xdr:col>25</xdr:col>
      <xdr:colOff>114300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9657695" y="1813560"/>
          <a:ext cx="352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M/C.</a:t>
          </a:r>
        </a:p>
        <a:p>
          <a:pPr algn="l" rtl="0">
            <a:defRPr sz="1000"/>
          </a:pPr>
          <a:endParaRPr lang="en-US" sz="1400" b="0" i="0" strike="noStrike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7</xdr:col>
      <xdr:colOff>2</xdr:colOff>
      <xdr:row>8</xdr:row>
      <xdr:rowOff>3341</xdr:rowOff>
    </xdr:from>
    <xdr:to>
      <xdr:col>17</xdr:col>
      <xdr:colOff>400052</xdr:colOff>
      <xdr:row>45</xdr:row>
      <xdr:rowOff>308016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31</xdr:row>
      <xdr:rowOff>133350</xdr:rowOff>
    </xdr:from>
    <xdr:to>
      <xdr:col>15</xdr:col>
      <xdr:colOff>0</xdr:colOff>
      <xdr:row>31</xdr:row>
      <xdr:rowOff>133350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 flipV="1">
          <a:off x="16672560" y="9528810"/>
          <a:ext cx="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15</xdr:col>
      <xdr:colOff>0</xdr:colOff>
      <xdr:row>10</xdr:row>
      <xdr:rowOff>104775</xdr:rowOff>
    </xdr:from>
    <xdr:to>
      <xdr:col>15</xdr:col>
      <xdr:colOff>0</xdr:colOff>
      <xdr:row>11</xdr:row>
      <xdr:rowOff>142875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>
          <a:spLocks noChangeArrowheads="1"/>
        </xdr:cNvSpPr>
      </xdr:nvSpPr>
      <xdr:spPr bwMode="auto">
        <a:xfrm>
          <a:off x="16672560" y="2939415"/>
          <a:ext cx="0" cy="3505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FF"/>
              </a:solidFill>
              <a:latin typeface="Cordia New"/>
              <a:cs typeface="Cordia New"/>
            </a:rPr>
            <a:t>47 sec</a:t>
          </a:r>
          <a:r>
            <a:rPr lang="en-US" sz="1400" b="0" i="0" strike="noStrike">
              <a:solidFill>
                <a:srgbClr val="000000"/>
              </a:solidFill>
              <a:latin typeface="Cordia New"/>
              <a:cs typeface="Cordia New"/>
            </a:rPr>
            <a:t>.</a:t>
          </a:r>
        </a:p>
      </xdr:txBody>
    </xdr:sp>
    <xdr:clientData/>
  </xdr:twoCellAnchor>
  <xdr:twoCellAnchor>
    <xdr:from>
      <xdr:col>12</xdr:col>
      <xdr:colOff>133350</xdr:colOff>
      <xdr:row>7</xdr:row>
      <xdr:rowOff>57151</xdr:rowOff>
    </xdr:from>
    <xdr:to>
      <xdr:col>12</xdr:col>
      <xdr:colOff>638175</xdr:colOff>
      <xdr:row>7</xdr:row>
      <xdr:rowOff>190501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14436090" y="1870711"/>
          <a:ext cx="504825" cy="133350"/>
        </a:xfrm>
        <a:prstGeom prst="leftRightArrow">
          <a:avLst>
            <a:gd name="adj1" fmla="val 50000"/>
            <a:gd name="adj2" fmla="val 132500"/>
          </a:avLst>
        </a:prstGeom>
        <a:solidFill>
          <a:srgbClr val="FFFFFF"/>
        </a:solidFill>
        <a:ln w="9525">
          <a:solidFill>
            <a:srgbClr val="0000FF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190500</xdr:colOff>
      <xdr:row>4</xdr:row>
      <xdr:rowOff>171450</xdr:rowOff>
    </xdr:from>
    <xdr:to>
      <xdr:col>12</xdr:col>
      <xdr:colOff>609600</xdr:colOff>
      <xdr:row>4</xdr:row>
      <xdr:rowOff>171450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>
          <a:off x="14493240" y="1276350"/>
          <a:ext cx="419100" cy="0"/>
        </a:xfrm>
        <a:prstGeom prst="line">
          <a:avLst/>
        </a:prstGeom>
        <a:noFill/>
        <a:ln w="381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8</xdr:col>
      <xdr:colOff>123825</xdr:colOff>
      <xdr:row>7</xdr:row>
      <xdr:rowOff>66675</xdr:rowOff>
    </xdr:from>
    <xdr:to>
      <xdr:col>8</xdr:col>
      <xdr:colOff>295275</xdr:colOff>
      <xdr:row>7</xdr:row>
      <xdr:rowOff>190500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10906125" y="1880235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123825</xdr:colOff>
      <xdr:row>7</xdr:row>
      <xdr:rowOff>76200</xdr:rowOff>
    </xdr:from>
    <xdr:to>
      <xdr:col>10</xdr:col>
      <xdr:colOff>295275</xdr:colOff>
      <xdr:row>7</xdr:row>
      <xdr:rowOff>200025</xdr:rowOff>
    </xdr:to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12971145" y="1889760"/>
          <a:ext cx="171450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32017</xdr:colOff>
      <xdr:row>0</xdr:row>
      <xdr:rowOff>78442</xdr:rowOff>
    </xdr:from>
    <xdr:to>
      <xdr:col>1</xdr:col>
      <xdr:colOff>1034891</xdr:colOff>
      <xdr:row>2</xdr:row>
      <xdr:rowOff>90516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017" y="78442"/>
          <a:ext cx="1391494" cy="507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57150</xdr:colOff>
      <xdr:row>6</xdr:row>
      <xdr:rowOff>9525</xdr:rowOff>
    </xdr:from>
    <xdr:to>
      <xdr:col>12</xdr:col>
      <xdr:colOff>628650</xdr:colOff>
      <xdr:row>6</xdr:row>
      <xdr:rowOff>247650</xdr:rowOff>
    </xdr:to>
    <xdr:sp macro="" textlink="">
      <xdr:nvSpPr>
        <xdr:cNvPr id="11" name="Freeform 24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/>
        </xdr:cNvSpPr>
      </xdr:nvSpPr>
      <xdr:spPr bwMode="auto">
        <a:xfrm>
          <a:off x="14359890" y="1586865"/>
          <a:ext cx="571500" cy="222885"/>
        </a:xfrm>
        <a:custGeom>
          <a:avLst/>
          <a:gdLst/>
          <a:ahLst/>
          <a:cxnLst>
            <a:cxn ang="0">
              <a:pos x="0" y="21"/>
            </a:cxn>
            <a:cxn ang="0">
              <a:pos x="7" y="2"/>
            </a:cxn>
            <a:cxn ang="0">
              <a:pos x="14" y="22"/>
            </a:cxn>
            <a:cxn ang="0">
              <a:pos x="20" y="3"/>
            </a:cxn>
            <a:cxn ang="0">
              <a:pos x="25" y="21"/>
            </a:cxn>
            <a:cxn ang="0">
              <a:pos x="31" y="1"/>
            </a:cxn>
            <a:cxn ang="0">
              <a:pos x="40" y="27"/>
            </a:cxn>
            <a:cxn ang="0">
              <a:pos x="48" y="2"/>
            </a:cxn>
            <a:cxn ang="0">
              <a:pos x="55" y="22"/>
            </a:cxn>
            <a:cxn ang="0">
              <a:pos x="60" y="10"/>
            </a:cxn>
          </a:cxnLst>
          <a:rect l="0" t="0" r="r" b="b"/>
          <a:pathLst>
            <a:path w="60" h="27">
              <a:moveTo>
                <a:pt x="0" y="21"/>
              </a:moveTo>
              <a:cubicBezTo>
                <a:pt x="2" y="11"/>
                <a:pt x="5" y="2"/>
                <a:pt x="7" y="2"/>
              </a:cubicBezTo>
              <a:cubicBezTo>
                <a:pt x="9" y="2"/>
                <a:pt x="12" y="22"/>
                <a:pt x="14" y="22"/>
              </a:cubicBezTo>
              <a:cubicBezTo>
                <a:pt x="16" y="22"/>
                <a:pt x="18" y="3"/>
                <a:pt x="20" y="3"/>
              </a:cubicBezTo>
              <a:cubicBezTo>
                <a:pt x="22" y="3"/>
                <a:pt x="27" y="21"/>
                <a:pt x="25" y="21"/>
              </a:cubicBezTo>
              <a:cubicBezTo>
                <a:pt x="23" y="21"/>
                <a:pt x="29" y="0"/>
                <a:pt x="31" y="1"/>
              </a:cubicBezTo>
              <a:cubicBezTo>
                <a:pt x="33" y="2"/>
                <a:pt x="37" y="27"/>
                <a:pt x="40" y="27"/>
              </a:cubicBezTo>
              <a:cubicBezTo>
                <a:pt x="43" y="27"/>
                <a:pt x="45" y="3"/>
                <a:pt x="48" y="2"/>
              </a:cubicBezTo>
              <a:cubicBezTo>
                <a:pt x="51" y="1"/>
                <a:pt x="53" y="21"/>
                <a:pt x="55" y="22"/>
              </a:cubicBezTo>
              <a:cubicBezTo>
                <a:pt x="57" y="23"/>
                <a:pt x="56" y="7"/>
                <a:pt x="60" y="10"/>
              </a:cubicBezTo>
            </a:path>
          </a:pathLst>
        </a:custGeom>
        <a:noFill/>
        <a:ln w="19050" cmpd="sng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80596</xdr:colOff>
      <xdr:row>5</xdr:row>
      <xdr:rowOff>139212</xdr:rowOff>
    </xdr:from>
    <xdr:to>
      <xdr:col>12</xdr:col>
      <xdr:colOff>681403</xdr:colOff>
      <xdr:row>5</xdr:row>
      <xdr:rowOff>139212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CxnSpPr/>
      </xdr:nvCxnSpPr>
      <xdr:spPr>
        <a:xfrm>
          <a:off x="14383336" y="1480332"/>
          <a:ext cx="600807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108122</xdr:colOff>
      <xdr:row>10</xdr:row>
      <xdr:rowOff>1406</xdr:rowOff>
    </xdr:from>
    <xdr:to>
      <xdr:col>31</xdr:col>
      <xdr:colOff>108122</xdr:colOff>
      <xdr:row>50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ShapeType="1"/>
        </xdr:cNvSpPr>
      </xdr:nvSpPr>
      <xdr:spPr bwMode="auto">
        <a:xfrm>
          <a:off x="11660042" y="1776866"/>
          <a:ext cx="0" cy="11276194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27</xdr:col>
      <xdr:colOff>172799</xdr:colOff>
      <xdr:row>10</xdr:row>
      <xdr:rowOff>41331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0261679" y="1816791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</a:t>
          </a:r>
          <a:r>
            <a:rPr lang="th-TH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211 </a:t>
          </a: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sec.</a:t>
          </a:r>
        </a:p>
      </xdr:txBody>
    </xdr:sp>
    <xdr:clientData/>
  </xdr:oneCellAnchor>
  <xdr:twoCellAnchor>
    <xdr:from>
      <xdr:col>11</xdr:col>
      <xdr:colOff>190085</xdr:colOff>
      <xdr:row>10</xdr:row>
      <xdr:rowOff>4425</xdr:rowOff>
    </xdr:from>
    <xdr:to>
      <xdr:col>11</xdr:col>
      <xdr:colOff>235804</xdr:colOff>
      <xdr:row>11</xdr:row>
      <xdr:rowOff>89209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/>
        </xdr:cNvSpPr>
      </xdr:nvSpPr>
      <xdr:spPr bwMode="auto">
        <a:xfrm>
          <a:off x="4426805" y="1779885"/>
          <a:ext cx="45719" cy="366724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300957</xdr:colOff>
      <xdr:row>33</xdr:row>
      <xdr:rowOff>277343</xdr:rowOff>
    </xdr:from>
    <xdr:to>
      <xdr:col>20</xdr:col>
      <xdr:colOff>108858</xdr:colOff>
      <xdr:row>35</xdr:row>
      <xdr:rowOff>65313</xdr:rowOff>
    </xdr:to>
    <xdr:sp macro="" textlink="">
      <xdr:nvSpPr>
        <xdr:cNvPr id="6" name="Left-Right Arrow 30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5634957" y="8537423"/>
          <a:ext cx="2002461" cy="351850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7" name="Rectangle 42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0473118" y="897409"/>
          <a:ext cx="58274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ShapeType="1"/>
        </xdr:cNvSpPr>
      </xdr:nvSpPr>
      <xdr:spPr bwMode="auto">
        <a:xfrm>
          <a:off x="1047311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9" name="Freeform 44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 bwMode="auto">
        <a:xfrm>
          <a:off x="11555745" y="915409"/>
          <a:ext cx="58274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0" name="Left-Right Arrow 45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1155574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11</xdr:col>
      <xdr:colOff>268214</xdr:colOff>
      <xdr:row>11</xdr:row>
      <xdr:rowOff>210228</xdr:rowOff>
    </xdr:from>
    <xdr:to>
      <xdr:col>11</xdr:col>
      <xdr:colOff>323386</xdr:colOff>
      <xdr:row>13</xdr:row>
      <xdr:rowOff>92926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/>
        </xdr:cNvSpPr>
      </xdr:nvSpPr>
      <xdr:spPr bwMode="auto">
        <a:xfrm>
          <a:off x="4504934" y="2267628"/>
          <a:ext cx="55172" cy="446578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213360</xdr:colOff>
      <xdr:row>10</xdr:row>
      <xdr:rowOff>68580</xdr:rowOff>
    </xdr:from>
    <xdr:to>
      <xdr:col>21</xdr:col>
      <xdr:colOff>304800</xdr:colOff>
      <xdr:row>44</xdr:row>
      <xdr:rowOff>266700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/>
        </xdr:cNvSpPr>
      </xdr:nvSpPr>
      <xdr:spPr bwMode="auto">
        <a:xfrm flipH="1">
          <a:off x="8107680" y="1844040"/>
          <a:ext cx="91440" cy="9784080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302081</xdr:colOff>
      <xdr:row>10</xdr:row>
      <xdr:rowOff>55834</xdr:rowOff>
    </xdr:from>
    <xdr:to>
      <xdr:col>21</xdr:col>
      <xdr:colOff>302081</xdr:colOff>
      <xdr:row>55</xdr:row>
      <xdr:rowOff>54428</xdr:rowOff>
    </xdr:to>
    <xdr:sp macro="" textlink="">
      <xdr:nvSpPr>
        <xdr:cNvPr id="15" name="Line 5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ShapeType="1"/>
        </xdr:cNvSpPr>
      </xdr:nvSpPr>
      <xdr:spPr bwMode="auto">
        <a:xfrm>
          <a:off x="8196401" y="1831294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17</xdr:col>
      <xdr:colOff>266701</xdr:colOff>
      <xdr:row>10</xdr:row>
      <xdr:rowOff>53921</xdr:rowOff>
    </xdr:from>
    <xdr:ext cx="1395396" cy="360000"/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6697981" y="1829381"/>
          <a:ext cx="1395396" cy="360000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</a:t>
          </a:r>
          <a:r>
            <a:rPr lang="th-TH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100.33</a:t>
          </a: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 sec.</a:t>
          </a:r>
        </a:p>
      </xdr:txBody>
    </xdr:sp>
    <xdr:clientData/>
  </xdr:oneCellAnchor>
  <xdr:twoCellAnchor>
    <xdr:from>
      <xdr:col>14</xdr:col>
      <xdr:colOff>93786</xdr:colOff>
      <xdr:row>28</xdr:row>
      <xdr:rowOff>228600</xdr:rowOff>
    </xdr:from>
    <xdr:to>
      <xdr:col>14</xdr:col>
      <xdr:colOff>175846</xdr:colOff>
      <xdr:row>30</xdr:row>
      <xdr:rowOff>58615</xdr:rowOff>
    </xdr:to>
    <xdr:sp macro="" textlink="">
      <xdr:nvSpPr>
        <xdr:cNvPr id="17" name="Freeform 54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>
          <a:spLocks/>
        </xdr:cNvSpPr>
      </xdr:nvSpPr>
      <xdr:spPr bwMode="auto">
        <a:xfrm>
          <a:off x="5427786" y="7078980"/>
          <a:ext cx="82060" cy="39389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174171</xdr:colOff>
      <xdr:row>30</xdr:row>
      <xdr:rowOff>226423</xdr:rowOff>
    </xdr:from>
    <xdr:to>
      <xdr:col>14</xdr:col>
      <xdr:colOff>266036</xdr:colOff>
      <xdr:row>32</xdr:row>
      <xdr:rowOff>131690</xdr:rowOff>
    </xdr:to>
    <xdr:sp macro="" textlink="">
      <xdr:nvSpPr>
        <xdr:cNvPr id="18" name="Freeform 54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>
          <a:spLocks/>
        </xdr:cNvSpPr>
      </xdr:nvSpPr>
      <xdr:spPr bwMode="auto">
        <a:xfrm>
          <a:off x="5508171" y="7640683"/>
          <a:ext cx="91865" cy="46914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49543</xdr:colOff>
      <xdr:row>33</xdr:row>
      <xdr:rowOff>183676</xdr:rowOff>
    </xdr:from>
    <xdr:to>
      <xdr:col>20</xdr:col>
      <xdr:colOff>107104</xdr:colOff>
      <xdr:row>35</xdr:row>
      <xdr:rowOff>66375</xdr:rowOff>
    </xdr:to>
    <xdr:sp macro="" textlink="">
      <xdr:nvSpPr>
        <xdr:cNvPr id="19" name="Freeform 54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>
          <a:spLocks/>
        </xdr:cNvSpPr>
      </xdr:nvSpPr>
      <xdr:spPr bwMode="auto">
        <a:xfrm>
          <a:off x="7578103" y="8443756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119211</xdr:colOff>
      <xdr:row>42</xdr:row>
      <xdr:rowOff>201094</xdr:rowOff>
    </xdr:from>
    <xdr:to>
      <xdr:col>21</xdr:col>
      <xdr:colOff>176772</xdr:colOff>
      <xdr:row>44</xdr:row>
      <xdr:rowOff>83793</xdr:rowOff>
    </xdr:to>
    <xdr:sp macro="" textlink="">
      <xdr:nvSpPr>
        <xdr:cNvPr id="20" name="Freeform 54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>
          <a:spLocks/>
        </xdr:cNvSpPr>
      </xdr:nvSpPr>
      <xdr:spPr bwMode="auto">
        <a:xfrm>
          <a:off x="8013531" y="10998634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51721</xdr:colOff>
      <xdr:row>40</xdr:row>
      <xdr:rowOff>209802</xdr:rowOff>
    </xdr:from>
    <xdr:to>
      <xdr:col>21</xdr:col>
      <xdr:colOff>109282</xdr:colOff>
      <xdr:row>42</xdr:row>
      <xdr:rowOff>92501</xdr:rowOff>
    </xdr:to>
    <xdr:sp macro="" textlink="">
      <xdr:nvSpPr>
        <xdr:cNvPr id="21" name="Freeform 54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>
          <a:spLocks/>
        </xdr:cNvSpPr>
      </xdr:nvSpPr>
      <xdr:spPr bwMode="auto">
        <a:xfrm>
          <a:off x="7946041" y="104434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138807</xdr:colOff>
      <xdr:row>35</xdr:row>
      <xdr:rowOff>209802</xdr:rowOff>
    </xdr:from>
    <xdr:to>
      <xdr:col>20</xdr:col>
      <xdr:colOff>196368</xdr:colOff>
      <xdr:row>37</xdr:row>
      <xdr:rowOff>92501</xdr:rowOff>
    </xdr:to>
    <xdr:sp macro="" textlink="">
      <xdr:nvSpPr>
        <xdr:cNvPr id="22" name="Freeform 54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>
          <a:spLocks/>
        </xdr:cNvSpPr>
      </xdr:nvSpPr>
      <xdr:spPr bwMode="auto">
        <a:xfrm>
          <a:off x="7667367" y="90337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7</xdr:row>
      <xdr:rowOff>120869</xdr:rowOff>
    </xdr:from>
    <xdr:to>
      <xdr:col>32</xdr:col>
      <xdr:colOff>296352</xdr:colOff>
      <xdr:row>41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276078</xdr:colOff>
      <xdr:row>10</xdr:row>
      <xdr:rowOff>13630</xdr:rowOff>
    </xdr:from>
    <xdr:to>
      <xdr:col>23</xdr:col>
      <xdr:colOff>276078</xdr:colOff>
      <xdr:row>41</xdr:row>
      <xdr:rowOff>107745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ShapeType="1"/>
        </xdr:cNvSpPr>
      </xdr:nvSpPr>
      <xdr:spPr bwMode="auto">
        <a:xfrm>
          <a:off x="7229872" y="1624716"/>
          <a:ext cx="0" cy="7344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19</xdr:col>
      <xdr:colOff>139669</xdr:colOff>
      <xdr:row>10</xdr:row>
      <xdr:rowOff>21453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5937495" y="1611714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xdr:txBody>
    </xdr:sp>
    <xdr:clientData/>
  </xdr:oneCellAnchor>
  <xdr:twoCellAnchor>
    <xdr:from>
      <xdr:col>11</xdr:col>
      <xdr:colOff>226403</xdr:colOff>
      <xdr:row>10</xdr:row>
      <xdr:rowOff>130428</xdr:rowOff>
    </xdr:from>
    <xdr:to>
      <xdr:col>11</xdr:col>
      <xdr:colOff>272122</xdr:colOff>
      <xdr:row>11</xdr:row>
      <xdr:rowOff>51816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/>
        </xdr:cNvSpPr>
      </xdr:nvSpPr>
      <xdr:spPr bwMode="auto">
        <a:xfrm>
          <a:off x="3643211" y="1745868"/>
          <a:ext cx="45719" cy="8293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8" name="Rectangle 42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10046398" y="897409"/>
          <a:ext cx="57512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ShapeType="1"/>
        </xdr:cNvSpPr>
      </xdr:nvSpPr>
      <xdr:spPr bwMode="auto">
        <a:xfrm>
          <a:off x="10046398" y="1176123"/>
          <a:ext cx="57512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10" name="Freeform 44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/>
        </xdr:cNvSpPr>
      </xdr:nvSpPr>
      <xdr:spPr bwMode="auto">
        <a:xfrm>
          <a:off x="11106165" y="915409"/>
          <a:ext cx="57512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1" name="Left-Right Arrow 45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1106165" y="1104123"/>
          <a:ext cx="57512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44900</xdr:colOff>
      <xdr:row>11</xdr:row>
      <xdr:rowOff>127999</xdr:rowOff>
    </xdr:from>
    <xdr:to>
      <xdr:col>12</xdr:col>
      <xdr:colOff>90619</xdr:colOff>
      <xdr:row>12</xdr:row>
      <xdr:rowOff>60961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/>
        </xdr:cNvSpPr>
      </xdr:nvSpPr>
      <xdr:spPr bwMode="auto">
        <a:xfrm>
          <a:off x="3760412" y="1904983"/>
          <a:ext cx="45719" cy="94506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28</xdr:col>
      <xdr:colOff>4239</xdr:colOff>
      <xdr:row>10</xdr:row>
      <xdr:rowOff>13775</xdr:rowOff>
    </xdr:from>
    <xdr:to>
      <xdr:col>28</xdr:col>
      <xdr:colOff>4239</xdr:colOff>
      <xdr:row>41</xdr:row>
      <xdr:rowOff>107890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ShapeType="1"/>
        </xdr:cNvSpPr>
      </xdr:nvSpPr>
      <xdr:spPr bwMode="auto">
        <a:xfrm>
          <a:off x="8438490" y="1624861"/>
          <a:ext cx="0" cy="734400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28</xdr:col>
      <xdr:colOff>45663</xdr:colOff>
      <xdr:row>10</xdr:row>
      <xdr:rowOff>28791</xdr:rowOff>
    </xdr:from>
    <xdr:ext cx="1162708" cy="354801"/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8527054" y="1619052"/>
          <a:ext cx="1162708" cy="35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142 sec.</a:t>
          </a:r>
        </a:p>
      </xdr:txBody>
    </xdr:sp>
    <xdr:clientData/>
  </xdr:oneCellAnchor>
  <xdr:twoCellAnchor>
    <xdr:from>
      <xdr:col>18</xdr:col>
      <xdr:colOff>163437</xdr:colOff>
      <xdr:row>18</xdr:row>
      <xdr:rowOff>152255</xdr:rowOff>
    </xdr:from>
    <xdr:to>
      <xdr:col>18</xdr:col>
      <xdr:colOff>242098</xdr:colOff>
      <xdr:row>19</xdr:row>
      <xdr:rowOff>83603</xdr:rowOff>
    </xdr:to>
    <xdr:sp macro="" textlink="">
      <xdr:nvSpPr>
        <xdr:cNvPr id="18" name="Freeform 54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/>
        </xdr:cNvSpPr>
      </xdr:nvSpPr>
      <xdr:spPr bwMode="auto">
        <a:xfrm>
          <a:off x="5636774" y="3052209"/>
          <a:ext cx="78661" cy="9245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184325</xdr:colOff>
      <xdr:row>29</xdr:row>
      <xdr:rowOff>145</xdr:rowOff>
    </xdr:from>
    <xdr:to>
      <xdr:col>22</xdr:col>
      <xdr:colOff>230044</xdr:colOff>
      <xdr:row>29</xdr:row>
      <xdr:rowOff>97537</xdr:rowOff>
    </xdr:to>
    <xdr:sp macro="" textlink="">
      <xdr:nvSpPr>
        <xdr:cNvPr id="19" name="Freeform 54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/>
        </xdr:cNvSpPr>
      </xdr:nvSpPr>
      <xdr:spPr bwMode="auto">
        <a:xfrm>
          <a:off x="6886877" y="4684921"/>
          <a:ext cx="45719" cy="9739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12</xdr:col>
      <xdr:colOff>154628</xdr:colOff>
      <xdr:row>12</xdr:row>
      <xdr:rowOff>140191</xdr:rowOff>
    </xdr:from>
    <xdr:to>
      <xdr:col>12</xdr:col>
      <xdr:colOff>200347</xdr:colOff>
      <xdr:row>13</xdr:row>
      <xdr:rowOff>73153</xdr:rowOff>
    </xdr:to>
    <xdr:sp macro="" textlink="">
      <xdr:nvSpPr>
        <xdr:cNvPr id="15" name="Freeform 5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/>
        </xdr:cNvSpPr>
      </xdr:nvSpPr>
      <xdr:spPr bwMode="auto">
        <a:xfrm>
          <a:off x="3870140" y="2078719"/>
          <a:ext cx="45719" cy="94506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8324</xdr:colOff>
      <xdr:row>14</xdr:row>
      <xdr:rowOff>143239</xdr:rowOff>
    </xdr:from>
    <xdr:to>
      <xdr:col>13</xdr:col>
      <xdr:colOff>54043</xdr:colOff>
      <xdr:row>15</xdr:row>
      <xdr:rowOff>76201</xdr:rowOff>
    </xdr:to>
    <xdr:sp macro="" textlink="">
      <xdr:nvSpPr>
        <xdr:cNvPr id="20" name="Freeform 54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/>
        </xdr:cNvSpPr>
      </xdr:nvSpPr>
      <xdr:spPr bwMode="auto">
        <a:xfrm>
          <a:off x="4022540" y="2404855"/>
          <a:ext cx="45719" cy="94506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285039</xdr:colOff>
      <xdr:row>30</xdr:row>
      <xdr:rowOff>22130</xdr:rowOff>
    </xdr:from>
    <xdr:to>
      <xdr:col>23</xdr:col>
      <xdr:colOff>32443</xdr:colOff>
      <xdr:row>30</xdr:row>
      <xdr:rowOff>119522</xdr:rowOff>
    </xdr:to>
    <xdr:sp macro="" textlink="">
      <xdr:nvSpPr>
        <xdr:cNvPr id="21" name="Freeform 54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/>
        </xdr:cNvSpPr>
      </xdr:nvSpPr>
      <xdr:spPr bwMode="auto">
        <a:xfrm>
          <a:off x="6980911" y="4788683"/>
          <a:ext cx="45719" cy="9739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27</xdr:col>
      <xdr:colOff>239482</xdr:colOff>
      <xdr:row>10</xdr:row>
      <xdr:rowOff>1</xdr:rowOff>
    </xdr:from>
    <xdr:to>
      <xdr:col>27</xdr:col>
      <xdr:colOff>285201</xdr:colOff>
      <xdr:row>38</xdr:row>
      <xdr:rowOff>134983</xdr:rowOff>
    </xdr:to>
    <xdr:sp macro="" textlink="">
      <xdr:nvSpPr>
        <xdr:cNvPr id="22" name="Freeform 54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>
          <a:spLocks/>
        </xdr:cNvSpPr>
      </xdr:nvSpPr>
      <xdr:spPr bwMode="auto">
        <a:xfrm flipH="1">
          <a:off x="8377642" y="1611087"/>
          <a:ext cx="45719" cy="464602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76787</xdr:colOff>
      <xdr:row>21</xdr:row>
      <xdr:rowOff>157044</xdr:rowOff>
    </xdr:from>
    <xdr:to>
      <xdr:col>20</xdr:col>
      <xdr:colOff>155448</xdr:colOff>
      <xdr:row>22</xdr:row>
      <xdr:rowOff>88392</xdr:rowOff>
    </xdr:to>
    <xdr:sp macro="" textlink="">
      <xdr:nvSpPr>
        <xdr:cNvPr id="23" name="Freeform 54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>
          <a:spLocks/>
        </xdr:cNvSpPr>
      </xdr:nvSpPr>
      <xdr:spPr bwMode="auto">
        <a:xfrm>
          <a:off x="6142307" y="3540324"/>
          <a:ext cx="78661" cy="9245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18</xdr:col>
      <xdr:colOff>272294</xdr:colOff>
      <xdr:row>19</xdr:row>
      <xdr:rowOff>147900</xdr:rowOff>
    </xdr:from>
    <xdr:to>
      <xdr:col>19</xdr:col>
      <xdr:colOff>54863</xdr:colOff>
      <xdr:row>20</xdr:row>
      <xdr:rowOff>79249</xdr:rowOff>
    </xdr:to>
    <xdr:sp macro="" textlink="">
      <xdr:nvSpPr>
        <xdr:cNvPr id="24" name="Freeform 54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>
          <a:spLocks/>
        </xdr:cNvSpPr>
      </xdr:nvSpPr>
      <xdr:spPr bwMode="auto">
        <a:xfrm>
          <a:off x="5745631" y="3208963"/>
          <a:ext cx="78661" cy="9245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108122</xdr:colOff>
      <xdr:row>10</xdr:row>
      <xdr:rowOff>1406</xdr:rowOff>
    </xdr:from>
    <xdr:to>
      <xdr:col>31</xdr:col>
      <xdr:colOff>108122</xdr:colOff>
      <xdr:row>50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ShapeType="1"/>
        </xdr:cNvSpPr>
      </xdr:nvSpPr>
      <xdr:spPr bwMode="auto">
        <a:xfrm>
          <a:off x="11660042" y="1776866"/>
          <a:ext cx="0" cy="11276194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27</xdr:col>
      <xdr:colOff>172799</xdr:colOff>
      <xdr:row>10</xdr:row>
      <xdr:rowOff>41331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10261679" y="1816791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</a:t>
          </a:r>
          <a:r>
            <a:rPr lang="th-TH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211</a:t>
          </a: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 sec.</a:t>
          </a:r>
        </a:p>
      </xdr:txBody>
    </xdr:sp>
    <xdr:clientData/>
  </xdr:oneCellAnchor>
  <xdr:twoCellAnchor>
    <xdr:from>
      <xdr:col>11</xdr:col>
      <xdr:colOff>190085</xdr:colOff>
      <xdr:row>10</xdr:row>
      <xdr:rowOff>4425</xdr:rowOff>
    </xdr:from>
    <xdr:to>
      <xdr:col>11</xdr:col>
      <xdr:colOff>235804</xdr:colOff>
      <xdr:row>11</xdr:row>
      <xdr:rowOff>89209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/>
        </xdr:cNvSpPr>
      </xdr:nvSpPr>
      <xdr:spPr bwMode="auto">
        <a:xfrm>
          <a:off x="4426805" y="1779885"/>
          <a:ext cx="45719" cy="366724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300957</xdr:colOff>
      <xdr:row>33</xdr:row>
      <xdr:rowOff>277343</xdr:rowOff>
    </xdr:from>
    <xdr:to>
      <xdr:col>20</xdr:col>
      <xdr:colOff>108858</xdr:colOff>
      <xdr:row>35</xdr:row>
      <xdr:rowOff>65313</xdr:rowOff>
    </xdr:to>
    <xdr:sp macro="" textlink="">
      <xdr:nvSpPr>
        <xdr:cNvPr id="6" name="Left-Right Arrow 30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5634957" y="8537423"/>
          <a:ext cx="2002461" cy="351850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7" name="Rectangle 42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ChangeArrowheads="1"/>
        </xdr:cNvSpPr>
      </xdr:nvSpPr>
      <xdr:spPr bwMode="auto">
        <a:xfrm>
          <a:off x="10473118" y="897409"/>
          <a:ext cx="58274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 noChangeShapeType="1"/>
        </xdr:cNvSpPr>
      </xdr:nvSpPr>
      <xdr:spPr bwMode="auto">
        <a:xfrm>
          <a:off x="1047311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12</xdr:col>
      <xdr:colOff>5251</xdr:colOff>
      <xdr:row>13</xdr:row>
      <xdr:rowOff>55810</xdr:rowOff>
    </xdr:from>
    <xdr:to>
      <xdr:col>12</xdr:col>
      <xdr:colOff>50970</xdr:colOff>
      <xdr:row>14</xdr:row>
      <xdr:rowOff>39507</xdr:rowOff>
    </xdr:to>
    <xdr:sp macro="" textlink="">
      <xdr:nvSpPr>
        <xdr:cNvPr id="9" name="Freeform 44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>
          <a:spLocks/>
        </xdr:cNvSpPr>
      </xdr:nvSpPr>
      <xdr:spPr bwMode="auto">
        <a:xfrm rot="15747346">
          <a:off x="4497772" y="2787049"/>
          <a:ext cx="265637" cy="45719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0" name="Left-Right Arrow 45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1155574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11</xdr:col>
      <xdr:colOff>268214</xdr:colOff>
      <xdr:row>11</xdr:row>
      <xdr:rowOff>210228</xdr:rowOff>
    </xdr:from>
    <xdr:to>
      <xdr:col>11</xdr:col>
      <xdr:colOff>323386</xdr:colOff>
      <xdr:row>13</xdr:row>
      <xdr:rowOff>92926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>
          <a:spLocks/>
        </xdr:cNvSpPr>
      </xdr:nvSpPr>
      <xdr:spPr bwMode="auto">
        <a:xfrm>
          <a:off x="4504934" y="2267628"/>
          <a:ext cx="55172" cy="446578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196216</xdr:colOff>
      <xdr:row>10</xdr:row>
      <xdr:rowOff>123825</xdr:rowOff>
    </xdr:from>
    <xdr:to>
      <xdr:col>21</xdr:col>
      <xdr:colOff>241935</xdr:colOff>
      <xdr:row>33</xdr:row>
      <xdr:rowOff>57150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>
          <a:spLocks/>
        </xdr:cNvSpPr>
      </xdr:nvSpPr>
      <xdr:spPr bwMode="auto">
        <a:xfrm>
          <a:off x="8090536" y="1899285"/>
          <a:ext cx="45719" cy="641794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302081</xdr:colOff>
      <xdr:row>10</xdr:row>
      <xdr:rowOff>55834</xdr:rowOff>
    </xdr:from>
    <xdr:to>
      <xdr:col>21</xdr:col>
      <xdr:colOff>302081</xdr:colOff>
      <xdr:row>55</xdr:row>
      <xdr:rowOff>54428</xdr:rowOff>
    </xdr:to>
    <xdr:sp macro="" textlink="">
      <xdr:nvSpPr>
        <xdr:cNvPr id="15" name="Line 5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>
          <a:spLocks noChangeShapeType="1"/>
        </xdr:cNvSpPr>
      </xdr:nvSpPr>
      <xdr:spPr bwMode="auto">
        <a:xfrm>
          <a:off x="8196401" y="1831294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17</xdr:col>
      <xdr:colOff>180975</xdr:colOff>
      <xdr:row>10</xdr:row>
      <xdr:rowOff>53921</xdr:rowOff>
    </xdr:from>
    <xdr:ext cx="1481121" cy="260404"/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6612255" y="1829381"/>
          <a:ext cx="1481121" cy="260404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</a:t>
          </a:r>
          <a:r>
            <a:rPr lang="th-TH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138.25</a:t>
          </a: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 sec.</a:t>
          </a:r>
        </a:p>
      </xdr:txBody>
    </xdr:sp>
    <xdr:clientData/>
  </xdr:oneCellAnchor>
  <xdr:twoCellAnchor>
    <xdr:from>
      <xdr:col>14</xdr:col>
      <xdr:colOff>93786</xdr:colOff>
      <xdr:row>28</xdr:row>
      <xdr:rowOff>228600</xdr:rowOff>
    </xdr:from>
    <xdr:to>
      <xdr:col>14</xdr:col>
      <xdr:colOff>175846</xdr:colOff>
      <xdr:row>30</xdr:row>
      <xdr:rowOff>58615</xdr:rowOff>
    </xdr:to>
    <xdr:sp macro="" textlink="">
      <xdr:nvSpPr>
        <xdr:cNvPr id="17" name="Freeform 54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>
          <a:spLocks/>
        </xdr:cNvSpPr>
      </xdr:nvSpPr>
      <xdr:spPr bwMode="auto">
        <a:xfrm>
          <a:off x="5427786" y="7078980"/>
          <a:ext cx="82060" cy="39389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174171</xdr:colOff>
      <xdr:row>30</xdr:row>
      <xdr:rowOff>226423</xdr:rowOff>
    </xdr:from>
    <xdr:to>
      <xdr:col>14</xdr:col>
      <xdr:colOff>266036</xdr:colOff>
      <xdr:row>32</xdr:row>
      <xdr:rowOff>131690</xdr:rowOff>
    </xdr:to>
    <xdr:sp macro="" textlink="">
      <xdr:nvSpPr>
        <xdr:cNvPr id="18" name="Freeform 54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>
          <a:spLocks/>
        </xdr:cNvSpPr>
      </xdr:nvSpPr>
      <xdr:spPr bwMode="auto">
        <a:xfrm>
          <a:off x="5508171" y="7640683"/>
          <a:ext cx="91865" cy="46914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49543</xdr:colOff>
      <xdr:row>33</xdr:row>
      <xdr:rowOff>183676</xdr:rowOff>
    </xdr:from>
    <xdr:to>
      <xdr:col>20</xdr:col>
      <xdr:colOff>107104</xdr:colOff>
      <xdr:row>35</xdr:row>
      <xdr:rowOff>66375</xdr:rowOff>
    </xdr:to>
    <xdr:sp macro="" textlink="">
      <xdr:nvSpPr>
        <xdr:cNvPr id="19" name="Freeform 54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>
          <a:spLocks/>
        </xdr:cNvSpPr>
      </xdr:nvSpPr>
      <xdr:spPr bwMode="auto">
        <a:xfrm>
          <a:off x="7578103" y="8443756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119211</xdr:colOff>
      <xdr:row>42</xdr:row>
      <xdr:rowOff>201094</xdr:rowOff>
    </xdr:from>
    <xdr:to>
      <xdr:col>21</xdr:col>
      <xdr:colOff>176772</xdr:colOff>
      <xdr:row>44</xdr:row>
      <xdr:rowOff>83793</xdr:rowOff>
    </xdr:to>
    <xdr:sp macro="" textlink="">
      <xdr:nvSpPr>
        <xdr:cNvPr id="20" name="Freeform 54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>
          <a:spLocks/>
        </xdr:cNvSpPr>
      </xdr:nvSpPr>
      <xdr:spPr bwMode="auto">
        <a:xfrm>
          <a:off x="8013531" y="10998634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51721</xdr:colOff>
      <xdr:row>40</xdr:row>
      <xdr:rowOff>209802</xdr:rowOff>
    </xdr:from>
    <xdr:to>
      <xdr:col>21</xdr:col>
      <xdr:colOff>109282</xdr:colOff>
      <xdr:row>42</xdr:row>
      <xdr:rowOff>92501</xdr:rowOff>
    </xdr:to>
    <xdr:sp macro="" textlink="">
      <xdr:nvSpPr>
        <xdr:cNvPr id="21" name="Freeform 54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>
          <a:spLocks/>
        </xdr:cNvSpPr>
      </xdr:nvSpPr>
      <xdr:spPr bwMode="auto">
        <a:xfrm>
          <a:off x="7946041" y="104434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138807</xdr:colOff>
      <xdr:row>35</xdr:row>
      <xdr:rowOff>209802</xdr:rowOff>
    </xdr:from>
    <xdr:to>
      <xdr:col>20</xdr:col>
      <xdr:colOff>196368</xdr:colOff>
      <xdr:row>37</xdr:row>
      <xdr:rowOff>92501</xdr:rowOff>
    </xdr:to>
    <xdr:sp macro="" textlink="">
      <xdr:nvSpPr>
        <xdr:cNvPr id="22" name="Freeform 54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>
          <a:spLocks/>
        </xdr:cNvSpPr>
      </xdr:nvSpPr>
      <xdr:spPr bwMode="auto">
        <a:xfrm>
          <a:off x="7667367" y="9033762"/>
          <a:ext cx="57561" cy="4465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7</xdr:row>
      <xdr:rowOff>120869</xdr:rowOff>
    </xdr:from>
    <xdr:to>
      <xdr:col>32</xdr:col>
      <xdr:colOff>296352</xdr:colOff>
      <xdr:row>40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274479</xdr:colOff>
      <xdr:row>10</xdr:row>
      <xdr:rowOff>7458</xdr:rowOff>
    </xdr:from>
    <xdr:to>
      <xdr:col>23</xdr:col>
      <xdr:colOff>274479</xdr:colOff>
      <xdr:row>40</xdr:row>
      <xdr:rowOff>96511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ShapeType="1"/>
        </xdr:cNvSpPr>
      </xdr:nvSpPr>
      <xdr:spPr bwMode="auto">
        <a:xfrm>
          <a:off x="7236753" y="1611669"/>
          <a:ext cx="0" cy="7308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20</xdr:col>
      <xdr:colOff>50878</xdr:colOff>
      <xdr:row>10</xdr:row>
      <xdr:rowOff>4242</xdr:rowOff>
    </xdr:from>
    <xdr:ext cx="1094749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6173154" y="1580794"/>
          <a:ext cx="1094749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xdr:txBody>
    </xdr:sp>
    <xdr:clientData/>
  </xdr:one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5" name="Rectangle 42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 noChangeArrowheads="1"/>
        </xdr:cNvSpPr>
      </xdr:nvSpPr>
      <xdr:spPr bwMode="auto">
        <a:xfrm>
          <a:off x="8476678" y="882169"/>
          <a:ext cx="514161" cy="7752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6" name="Line 4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>
          <a:spLocks noChangeShapeType="1"/>
        </xdr:cNvSpPr>
      </xdr:nvSpPr>
      <xdr:spPr bwMode="auto">
        <a:xfrm>
          <a:off x="8476678" y="1084683"/>
          <a:ext cx="51416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7" name="Freeform 4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>
          <a:spLocks/>
        </xdr:cNvSpPr>
      </xdr:nvSpPr>
      <xdr:spPr bwMode="auto">
        <a:xfrm>
          <a:off x="9353565" y="900169"/>
          <a:ext cx="514161" cy="5676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8" name="Left-Right Arrow 45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9353565" y="1012683"/>
          <a:ext cx="514161" cy="1059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180239</xdr:colOff>
      <xdr:row>10</xdr:row>
      <xdr:rowOff>31512</xdr:rowOff>
    </xdr:from>
    <xdr:to>
      <xdr:col>12</xdr:col>
      <xdr:colOff>84083</xdr:colOff>
      <xdr:row>11</xdr:row>
      <xdr:rowOff>52552</xdr:rowOff>
    </xdr:to>
    <xdr:sp macro="" textlink="">
      <xdr:nvSpPr>
        <xdr:cNvPr id="9" name="Freeform 54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>
          <a:spLocks/>
        </xdr:cNvSpPr>
      </xdr:nvSpPr>
      <xdr:spPr bwMode="auto">
        <a:xfrm>
          <a:off x="3606611" y="1608064"/>
          <a:ext cx="203389" cy="17869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27</xdr:col>
      <xdr:colOff>104861</xdr:colOff>
      <xdr:row>10</xdr:row>
      <xdr:rowOff>31364</xdr:rowOff>
    </xdr:from>
    <xdr:to>
      <xdr:col>27</xdr:col>
      <xdr:colOff>104861</xdr:colOff>
      <xdr:row>40</xdr:row>
      <xdr:rowOff>120417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>
          <a:spLocks noChangeShapeType="1"/>
        </xdr:cNvSpPr>
      </xdr:nvSpPr>
      <xdr:spPr bwMode="auto">
        <a:xfrm>
          <a:off x="8254250" y="1635575"/>
          <a:ext cx="0" cy="730800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27</xdr:col>
      <xdr:colOff>125786</xdr:colOff>
      <xdr:row>10</xdr:row>
      <xdr:rowOff>38429</xdr:rowOff>
    </xdr:from>
    <xdr:ext cx="993565" cy="324180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8344876" y="1614981"/>
          <a:ext cx="993565" cy="324180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136 sec.</a:t>
          </a:r>
        </a:p>
      </xdr:txBody>
    </xdr:sp>
    <xdr:clientData/>
  </xdr:oneCellAnchor>
  <xdr:twoCellAnchor>
    <xdr:from>
      <xdr:col>27</xdr:col>
      <xdr:colOff>46038</xdr:colOff>
      <xdr:row>10</xdr:row>
      <xdr:rowOff>44951</xdr:rowOff>
    </xdr:from>
    <xdr:to>
      <xdr:col>27</xdr:col>
      <xdr:colOff>91757</xdr:colOff>
      <xdr:row>22</xdr:row>
      <xdr:rowOff>84221</xdr:rowOff>
    </xdr:to>
    <xdr:sp macro="" textlink="">
      <xdr:nvSpPr>
        <xdr:cNvPr id="12" name="Freeform 54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>
          <a:spLocks/>
        </xdr:cNvSpPr>
      </xdr:nvSpPr>
      <xdr:spPr bwMode="auto">
        <a:xfrm flipH="1">
          <a:off x="8195427" y="1649162"/>
          <a:ext cx="45719" cy="196432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108122</xdr:colOff>
      <xdr:row>10</xdr:row>
      <xdr:rowOff>1406</xdr:rowOff>
    </xdr:from>
    <xdr:to>
      <xdr:col>31</xdr:col>
      <xdr:colOff>108122</xdr:colOff>
      <xdr:row>50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ShapeType="1"/>
        </xdr:cNvSpPr>
      </xdr:nvSpPr>
      <xdr:spPr bwMode="auto">
        <a:xfrm>
          <a:off x="11713382" y="1776866"/>
          <a:ext cx="0" cy="11276194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27</xdr:col>
      <xdr:colOff>172799</xdr:colOff>
      <xdr:row>10</xdr:row>
      <xdr:rowOff>41331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10315019" y="1816791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211 sec.</a:t>
          </a:r>
        </a:p>
      </xdr:txBody>
    </xdr:sp>
    <xdr:clientData/>
  </xdr:oneCellAnchor>
  <xdr:twoCellAnchor>
    <xdr:from>
      <xdr:col>19</xdr:col>
      <xdr:colOff>242839</xdr:colOff>
      <xdr:row>18</xdr:row>
      <xdr:rowOff>203717</xdr:rowOff>
    </xdr:from>
    <xdr:to>
      <xdr:col>19</xdr:col>
      <xdr:colOff>293077</xdr:colOff>
      <xdr:row>20</xdr:row>
      <xdr:rowOff>87922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/>
        </xdr:cNvSpPr>
      </xdr:nvSpPr>
      <xdr:spPr bwMode="auto">
        <a:xfrm>
          <a:off x="7458979" y="4234697"/>
          <a:ext cx="50238" cy="44808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6" name="Rectangle 42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>
          <a:spLocks noChangeArrowheads="1"/>
        </xdr:cNvSpPr>
      </xdr:nvSpPr>
      <xdr:spPr bwMode="auto">
        <a:xfrm>
          <a:off x="10526458" y="897409"/>
          <a:ext cx="58274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7" name="Line 4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>
          <a:spLocks noChangeShapeType="1"/>
        </xdr:cNvSpPr>
      </xdr:nvSpPr>
      <xdr:spPr bwMode="auto">
        <a:xfrm>
          <a:off x="1052645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8" name="Freeform 44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>
          <a:spLocks/>
        </xdr:cNvSpPr>
      </xdr:nvSpPr>
      <xdr:spPr bwMode="auto">
        <a:xfrm>
          <a:off x="11609085" y="915409"/>
          <a:ext cx="58274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9" name="Left-Right Arrow 45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>
        <a:xfrm>
          <a:off x="1160908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0" name="Picture 12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1" name="Picture 13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19</xdr:col>
      <xdr:colOff>332690</xdr:colOff>
      <xdr:row>20</xdr:row>
      <xdr:rowOff>210229</xdr:rowOff>
    </xdr:from>
    <xdr:to>
      <xdr:col>20</xdr:col>
      <xdr:colOff>30308</xdr:colOff>
      <xdr:row>22</xdr:row>
      <xdr:rowOff>92926</xdr:rowOff>
    </xdr:to>
    <xdr:sp macro="" textlink="">
      <xdr:nvSpPr>
        <xdr:cNvPr id="12" name="Freeform 54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>
          <a:spLocks/>
        </xdr:cNvSpPr>
      </xdr:nvSpPr>
      <xdr:spPr bwMode="auto">
        <a:xfrm>
          <a:off x="7548830" y="4805089"/>
          <a:ext cx="63378" cy="44657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105507</xdr:colOff>
      <xdr:row>9</xdr:row>
      <xdr:rowOff>198959</xdr:rowOff>
    </xdr:from>
    <xdr:to>
      <xdr:col>20</xdr:col>
      <xdr:colOff>243836</xdr:colOff>
      <xdr:row>22</xdr:row>
      <xdr:rowOff>105509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>
          <a:spLocks/>
        </xdr:cNvSpPr>
      </xdr:nvSpPr>
      <xdr:spPr bwMode="auto">
        <a:xfrm flipH="1">
          <a:off x="7687407" y="1745819"/>
          <a:ext cx="138329" cy="3518430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266311</xdr:colOff>
      <xdr:row>10</xdr:row>
      <xdr:rowOff>10114</xdr:rowOff>
    </xdr:from>
    <xdr:to>
      <xdr:col>20</xdr:col>
      <xdr:colOff>266311</xdr:colOff>
      <xdr:row>55</xdr:row>
      <xdr:rowOff>8708</xdr:rowOff>
    </xdr:to>
    <xdr:sp macro="" textlink="">
      <xdr:nvSpPr>
        <xdr:cNvPr id="14" name="Line 5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>
          <a:spLocks noChangeShapeType="1"/>
        </xdr:cNvSpPr>
      </xdr:nvSpPr>
      <xdr:spPr bwMode="auto">
        <a:xfrm>
          <a:off x="7848211" y="1785574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20</xdr:col>
      <xdr:colOff>209550</xdr:colOff>
      <xdr:row>10</xdr:row>
      <xdr:rowOff>20409</xdr:rowOff>
    </xdr:from>
    <xdr:ext cx="1403003" cy="360000"/>
    <xdr:sp macro="" textlink="">
      <xdr:nvSpPr>
        <xdr:cNvPr id="15" name="Text Box 6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7791450" y="1795869"/>
          <a:ext cx="1403003" cy="360000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135.79 sec.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7</xdr:row>
      <xdr:rowOff>108285</xdr:rowOff>
    </xdr:from>
    <xdr:to>
      <xdr:col>32</xdr:col>
      <xdr:colOff>296352</xdr:colOff>
      <xdr:row>41</xdr:row>
      <xdr:rowOff>144779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259355</xdr:colOff>
      <xdr:row>9</xdr:row>
      <xdr:rowOff>157542</xdr:rowOff>
    </xdr:from>
    <xdr:to>
      <xdr:col>23</xdr:col>
      <xdr:colOff>259355</xdr:colOff>
      <xdr:row>41</xdr:row>
      <xdr:rowOff>87942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ShapeType="1"/>
        </xdr:cNvSpPr>
      </xdr:nvSpPr>
      <xdr:spPr bwMode="auto">
        <a:xfrm>
          <a:off x="6974480" y="1614867"/>
          <a:ext cx="0" cy="5112000"/>
        </a:xfrm>
        <a:prstGeom prst="line">
          <a:avLst/>
        </a:prstGeom>
        <a:ln>
          <a:headEnd/>
          <a:tailEnd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sp>
    <xdr:clientData/>
  </xdr:twoCellAnchor>
  <xdr:oneCellAnchor>
    <xdr:from>
      <xdr:col>19</xdr:col>
      <xdr:colOff>103016</xdr:colOff>
      <xdr:row>10</xdr:row>
      <xdr:rowOff>21393</xdr:rowOff>
    </xdr:from>
    <xdr:ext cx="1304921" cy="360000"/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5878174" y="1625604"/>
          <a:ext cx="1304921" cy="360000"/>
        </a:xfrm>
        <a:prstGeom prst="rect">
          <a:avLst/>
        </a:prstGeom>
        <a:ln>
          <a:headEnd/>
          <a:tailEnd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106 sec.</a:t>
          </a:r>
        </a:p>
      </xdr:txBody>
    </xdr:sp>
    <xdr:clientData/>
  </xdr:one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5" name="Rectangle 4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 noChangeArrowheads="1"/>
        </xdr:cNvSpPr>
      </xdr:nvSpPr>
      <xdr:spPr bwMode="auto">
        <a:xfrm>
          <a:off x="8476678" y="882169"/>
          <a:ext cx="514161" cy="7752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6" name="Line 4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>
          <a:spLocks noChangeShapeType="1"/>
        </xdr:cNvSpPr>
      </xdr:nvSpPr>
      <xdr:spPr bwMode="auto">
        <a:xfrm>
          <a:off x="8476678" y="1084683"/>
          <a:ext cx="51416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7" name="Freeform 4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>
          <a:spLocks/>
        </xdr:cNvSpPr>
      </xdr:nvSpPr>
      <xdr:spPr bwMode="auto">
        <a:xfrm>
          <a:off x="9353565" y="900169"/>
          <a:ext cx="514161" cy="5676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8" name="Left-Right Arrow 4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9353565" y="1012683"/>
          <a:ext cx="514161" cy="1059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13318</xdr:colOff>
      <xdr:row>10</xdr:row>
      <xdr:rowOff>106192</xdr:rowOff>
    </xdr:from>
    <xdr:to>
      <xdr:col>12</xdr:col>
      <xdr:colOff>88232</xdr:colOff>
      <xdr:row>11</xdr:row>
      <xdr:rowOff>48127</xdr:rowOff>
    </xdr:to>
    <xdr:sp macro="" textlink="">
      <xdr:nvSpPr>
        <xdr:cNvPr id="9" name="Freeform 54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>
          <a:spLocks/>
        </xdr:cNvSpPr>
      </xdr:nvSpPr>
      <xdr:spPr bwMode="auto">
        <a:xfrm>
          <a:off x="3711023" y="1710403"/>
          <a:ext cx="74914" cy="102356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25</xdr:col>
      <xdr:colOff>283039</xdr:colOff>
      <xdr:row>10</xdr:row>
      <xdr:rowOff>3042</xdr:rowOff>
    </xdr:from>
    <xdr:to>
      <xdr:col>25</xdr:col>
      <xdr:colOff>283039</xdr:colOff>
      <xdr:row>41</xdr:row>
      <xdr:rowOff>95367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>
          <a:spLocks noChangeShapeType="1"/>
        </xdr:cNvSpPr>
      </xdr:nvSpPr>
      <xdr:spPr bwMode="auto">
        <a:xfrm>
          <a:off x="7569664" y="1622292"/>
          <a:ext cx="0" cy="5112000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26</xdr:col>
      <xdr:colOff>21054</xdr:colOff>
      <xdr:row>10</xdr:row>
      <xdr:rowOff>22737</xdr:rowOff>
    </xdr:from>
    <xdr:ext cx="1162708" cy="354801"/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7873665" y="1626948"/>
          <a:ext cx="1162708" cy="354801"/>
        </a:xfrm>
        <a:prstGeom prst="rect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MCT = 124 sec.</a:t>
          </a:r>
        </a:p>
      </xdr:txBody>
    </xdr:sp>
    <xdr:clientData/>
  </xdr:oneCellAnchor>
  <xdr:twoCellAnchor>
    <xdr:from>
      <xdr:col>24</xdr:col>
      <xdr:colOff>69273</xdr:colOff>
      <xdr:row>20</xdr:row>
      <xdr:rowOff>152400</xdr:rowOff>
    </xdr:from>
    <xdr:to>
      <xdr:col>24</xdr:col>
      <xdr:colOff>114992</xdr:colOff>
      <xdr:row>21</xdr:row>
      <xdr:rowOff>83128</xdr:rowOff>
    </xdr:to>
    <xdr:sp macro="" textlink="">
      <xdr:nvSpPr>
        <xdr:cNvPr id="12" name="Freeform 54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>
          <a:spLocks/>
        </xdr:cNvSpPr>
      </xdr:nvSpPr>
      <xdr:spPr bwMode="auto">
        <a:xfrm>
          <a:off x="7353300" y="3338945"/>
          <a:ext cx="45719" cy="90056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25</xdr:col>
      <xdr:colOff>226995</xdr:colOff>
      <xdr:row>10</xdr:row>
      <xdr:rowOff>36094</xdr:rowOff>
    </xdr:from>
    <xdr:to>
      <xdr:col>25</xdr:col>
      <xdr:colOff>272714</xdr:colOff>
      <xdr:row>21</xdr:row>
      <xdr:rowOff>68178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>
          <a:spLocks/>
        </xdr:cNvSpPr>
      </xdr:nvSpPr>
      <xdr:spPr bwMode="auto">
        <a:xfrm flipH="1">
          <a:off x="7782827" y="1640305"/>
          <a:ext cx="45719" cy="1796715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6</xdr:row>
      <xdr:rowOff>228600</xdr:rowOff>
    </xdr:from>
    <xdr:to>
      <xdr:col>32</xdr:col>
      <xdr:colOff>303972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70022</xdr:colOff>
      <xdr:row>10</xdr:row>
      <xdr:rowOff>1406</xdr:rowOff>
    </xdr:from>
    <xdr:to>
      <xdr:col>31</xdr:col>
      <xdr:colOff>70022</xdr:colOff>
      <xdr:row>54</xdr:row>
      <xdr:rowOff>283793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ShapeType="1"/>
        </xdr:cNvSpPr>
      </xdr:nvSpPr>
      <xdr:spPr bwMode="auto">
        <a:xfrm>
          <a:off x="11408582" y="1776866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12</xdr:col>
      <xdr:colOff>74856</xdr:colOff>
      <xdr:row>8</xdr:row>
      <xdr:rowOff>167978</xdr:rowOff>
    </xdr:from>
    <xdr:to>
      <xdr:col>12</xdr:col>
      <xdr:colOff>202473</xdr:colOff>
      <xdr:row>9</xdr:row>
      <xdr:rowOff>164375</xdr:rowOff>
    </xdr:to>
    <xdr:sp macro="" textlink="">
      <xdr:nvSpPr>
        <xdr:cNvPr id="4" name="Freeform 5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>
          <a:spLocks/>
        </xdr:cNvSpPr>
      </xdr:nvSpPr>
      <xdr:spPr bwMode="auto">
        <a:xfrm>
          <a:off x="4463976" y="1509098"/>
          <a:ext cx="127617" cy="202137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24</xdr:col>
      <xdr:colOff>11206</xdr:colOff>
      <xdr:row>9</xdr:row>
      <xdr:rowOff>207869</xdr:rowOff>
    </xdr:from>
    <xdr:to>
      <xdr:col>24</xdr:col>
      <xdr:colOff>307040</xdr:colOff>
      <xdr:row>29</xdr:row>
      <xdr:rowOff>168088</xdr:rowOff>
    </xdr:to>
    <xdr:sp macro="" textlink="">
      <xdr:nvSpPr>
        <xdr:cNvPr id="5" name="Freeform 5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/>
        </xdr:cNvSpPr>
      </xdr:nvSpPr>
      <xdr:spPr bwMode="auto">
        <a:xfrm flipH="1">
          <a:off x="8789446" y="1754729"/>
          <a:ext cx="295834" cy="5545679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41</xdr:col>
      <xdr:colOff>246529</xdr:colOff>
      <xdr:row>11</xdr:row>
      <xdr:rowOff>277344</xdr:rowOff>
    </xdr:from>
    <xdr:to>
      <xdr:col>44</xdr:col>
      <xdr:colOff>293034</xdr:colOff>
      <xdr:row>13</xdr:row>
      <xdr:rowOff>42023</xdr:rowOff>
    </xdr:to>
    <xdr:sp macro="" textlink="">
      <xdr:nvSpPr>
        <xdr:cNvPr id="6" name="Left-Right Arrow 30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15242689" y="2334744"/>
          <a:ext cx="1143785" cy="328559"/>
        </a:xfrm>
        <a:prstGeom prst="leftRightArrow">
          <a:avLst/>
        </a:prstGeom>
        <a:solidFill>
          <a:srgbClr val="FFC000"/>
        </a:solidFill>
        <a:ln w="6350"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18478</xdr:colOff>
      <xdr:row>5</xdr:row>
      <xdr:rowOff>82069</xdr:rowOff>
    </xdr:from>
    <xdr:to>
      <xdr:col>29</xdr:col>
      <xdr:colOff>235459</xdr:colOff>
      <xdr:row>5</xdr:row>
      <xdr:rowOff>190069</xdr:rowOff>
    </xdr:to>
    <xdr:sp macro="" textlink="">
      <xdr:nvSpPr>
        <xdr:cNvPr id="7" name="Rectangle 42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>
          <a:spLocks noChangeArrowheads="1"/>
        </xdr:cNvSpPr>
      </xdr:nvSpPr>
      <xdr:spPr bwMode="auto">
        <a:xfrm>
          <a:off x="10259758" y="897409"/>
          <a:ext cx="582741" cy="108000"/>
        </a:xfrm>
        <a:prstGeom prst="rect">
          <a:avLst/>
        </a:prstGeom>
        <a:solidFill>
          <a:srgbClr val="0066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18478</xdr:colOff>
      <xdr:row>6</xdr:row>
      <xdr:rowOff>124563</xdr:rowOff>
    </xdr:from>
    <xdr:to>
      <xdr:col>29</xdr:col>
      <xdr:colOff>235459</xdr:colOff>
      <xdr:row>6</xdr:row>
      <xdr:rowOff>124563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>
          <a:spLocks noChangeShapeType="1"/>
        </xdr:cNvSpPr>
      </xdr:nvSpPr>
      <xdr:spPr bwMode="auto">
        <a:xfrm>
          <a:off x="10259758" y="1176123"/>
          <a:ext cx="582741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31</xdr:col>
      <xdr:colOff>3825</xdr:colOff>
      <xdr:row>5</xdr:row>
      <xdr:rowOff>100069</xdr:rowOff>
    </xdr:from>
    <xdr:to>
      <xdr:col>32</xdr:col>
      <xdr:colOff>220806</xdr:colOff>
      <xdr:row>5</xdr:row>
      <xdr:rowOff>172069</xdr:rowOff>
    </xdr:to>
    <xdr:sp macro="" textlink="">
      <xdr:nvSpPr>
        <xdr:cNvPr id="9" name="Freeform 44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>
          <a:spLocks/>
        </xdr:cNvSpPr>
      </xdr:nvSpPr>
      <xdr:spPr bwMode="auto">
        <a:xfrm>
          <a:off x="11342385" y="915409"/>
          <a:ext cx="582741" cy="72000"/>
        </a:xfrm>
        <a:custGeom>
          <a:avLst/>
          <a:gdLst>
            <a:gd name="T0" fmla="*/ 0 w 160"/>
            <a:gd name="T1" fmla="*/ 907256202 h 10"/>
            <a:gd name="T2" fmla="*/ 452527430 w 160"/>
            <a:gd name="T3" fmla="*/ 0 h 10"/>
            <a:gd name="T4" fmla="*/ 905061587 w 160"/>
            <a:gd name="T5" fmla="*/ 907256202 h 10"/>
            <a:gd name="T6" fmla="*/ 1357588806 w 160"/>
            <a:gd name="T7" fmla="*/ 0 h 10"/>
            <a:gd name="T8" fmla="*/ 1810116446 w 160"/>
            <a:gd name="T9" fmla="*/ 907256202 h 10"/>
            <a:gd name="T10" fmla="*/ 2147483647 w 160"/>
            <a:gd name="T11" fmla="*/ 0 h 10"/>
            <a:gd name="T12" fmla="*/ 2147483647 w 160"/>
            <a:gd name="T13" fmla="*/ 907256202 h 10"/>
            <a:gd name="T14" fmla="*/ 2147483647 w 160"/>
            <a:gd name="T15" fmla="*/ 0 h 10"/>
            <a:gd name="T16" fmla="*/ 2147483647 w 160"/>
            <a:gd name="T17" fmla="*/ 907256202 h 10"/>
            <a:gd name="T18" fmla="*/ 2147483647 w 160"/>
            <a:gd name="T19" fmla="*/ 0 h 10"/>
            <a:gd name="T20" fmla="*/ 2147483647 w 160"/>
            <a:gd name="T21" fmla="*/ 907256202 h 10"/>
            <a:gd name="T22" fmla="*/ 2147483647 w 160"/>
            <a:gd name="T23" fmla="*/ 0 h 10"/>
            <a:gd name="T24" fmla="*/ 2147483647 w 160"/>
            <a:gd name="T25" fmla="*/ 907256202 h 10"/>
            <a:gd name="T26" fmla="*/ 2147483647 w 160"/>
            <a:gd name="T27" fmla="*/ 0 h 10"/>
            <a:gd name="T28" fmla="*/ 2147483647 w 160"/>
            <a:gd name="T29" fmla="*/ 907256202 h 10"/>
            <a:gd name="T30" fmla="*/ 2147483647 w 160"/>
            <a:gd name="T31" fmla="*/ 0 h 10"/>
            <a:gd name="T32" fmla="*/ 2147483647 w 160"/>
            <a:gd name="T33" fmla="*/ 907256202 h 10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60000 65536"/>
            <a:gd name="T43" fmla="*/ 0 60000 65536"/>
            <a:gd name="T44" fmla="*/ 0 60000 65536"/>
            <a:gd name="T45" fmla="*/ 0 60000 65536"/>
            <a:gd name="T46" fmla="*/ 0 60000 65536"/>
            <a:gd name="T47" fmla="*/ 0 60000 65536"/>
            <a:gd name="T48" fmla="*/ 0 60000 65536"/>
            <a:gd name="T49" fmla="*/ 0 60000 65536"/>
            <a:gd name="T50" fmla="*/ 0 60000 65536"/>
            <a:gd name="T51" fmla="*/ 0 w 160"/>
            <a:gd name="T52" fmla="*/ 0 h 10"/>
            <a:gd name="T53" fmla="*/ 160 w 160"/>
            <a:gd name="T54" fmla="*/ 10 h 10"/>
          </a:gdLst>
          <a:ahLst/>
          <a:cxnLst>
            <a:cxn ang="T34">
              <a:pos x="T0" y="T1"/>
            </a:cxn>
            <a:cxn ang="T35">
              <a:pos x="T2" y="T3"/>
            </a:cxn>
            <a:cxn ang="T36">
              <a:pos x="T4" y="T5"/>
            </a:cxn>
            <a:cxn ang="T37">
              <a:pos x="T6" y="T7"/>
            </a:cxn>
            <a:cxn ang="T38">
              <a:pos x="T8" y="T9"/>
            </a:cxn>
            <a:cxn ang="T39">
              <a:pos x="T10" y="T11"/>
            </a:cxn>
            <a:cxn ang="T40">
              <a:pos x="T12" y="T13"/>
            </a:cxn>
            <a:cxn ang="T41">
              <a:pos x="T14" y="T15"/>
            </a:cxn>
            <a:cxn ang="T42">
              <a:pos x="T16" y="T17"/>
            </a:cxn>
            <a:cxn ang="T43">
              <a:pos x="T18" y="T19"/>
            </a:cxn>
            <a:cxn ang="T44">
              <a:pos x="T20" y="T21"/>
            </a:cxn>
            <a:cxn ang="T45">
              <a:pos x="T22" y="T23"/>
            </a:cxn>
            <a:cxn ang="T46">
              <a:pos x="T24" y="T25"/>
            </a:cxn>
            <a:cxn ang="T47">
              <a:pos x="T26" y="T27"/>
            </a:cxn>
            <a:cxn ang="T48">
              <a:pos x="T28" y="T29"/>
            </a:cxn>
            <a:cxn ang="T49">
              <a:pos x="T30" y="T31"/>
            </a:cxn>
            <a:cxn ang="T50">
              <a:pos x="T32" y="T33"/>
            </a:cxn>
          </a:cxnLst>
          <a:rect l="T51" t="T52" r="T53" b="T54"/>
          <a:pathLst>
            <a:path w="160" h="10">
              <a:moveTo>
                <a:pt x="0" y="10"/>
              </a:moveTo>
              <a:cubicBezTo>
                <a:pt x="3" y="5"/>
                <a:pt x="7" y="0"/>
                <a:pt x="10" y="0"/>
              </a:cubicBezTo>
              <a:cubicBezTo>
                <a:pt x="13" y="0"/>
                <a:pt x="17" y="10"/>
                <a:pt x="20" y="10"/>
              </a:cubicBezTo>
              <a:cubicBezTo>
                <a:pt x="23" y="10"/>
                <a:pt x="27" y="0"/>
                <a:pt x="30" y="0"/>
              </a:cubicBezTo>
              <a:cubicBezTo>
                <a:pt x="33" y="0"/>
                <a:pt x="37" y="10"/>
                <a:pt x="40" y="10"/>
              </a:cubicBezTo>
              <a:cubicBezTo>
                <a:pt x="43" y="10"/>
                <a:pt x="47" y="0"/>
                <a:pt x="50" y="0"/>
              </a:cubicBezTo>
              <a:cubicBezTo>
                <a:pt x="53" y="0"/>
                <a:pt x="57" y="10"/>
                <a:pt x="60" y="10"/>
              </a:cubicBezTo>
              <a:cubicBezTo>
                <a:pt x="63" y="10"/>
                <a:pt x="67" y="0"/>
                <a:pt x="70" y="0"/>
              </a:cubicBezTo>
              <a:cubicBezTo>
                <a:pt x="73" y="0"/>
                <a:pt x="77" y="10"/>
                <a:pt x="80" y="10"/>
              </a:cubicBezTo>
              <a:cubicBezTo>
                <a:pt x="83" y="10"/>
                <a:pt x="87" y="0"/>
                <a:pt x="90" y="0"/>
              </a:cubicBezTo>
              <a:cubicBezTo>
                <a:pt x="93" y="0"/>
                <a:pt x="97" y="10"/>
                <a:pt x="100" y="10"/>
              </a:cubicBezTo>
              <a:cubicBezTo>
                <a:pt x="103" y="10"/>
                <a:pt x="107" y="0"/>
                <a:pt x="110" y="0"/>
              </a:cubicBezTo>
              <a:cubicBezTo>
                <a:pt x="113" y="0"/>
                <a:pt x="117" y="10"/>
                <a:pt x="120" y="10"/>
              </a:cubicBezTo>
              <a:cubicBezTo>
                <a:pt x="123" y="10"/>
                <a:pt x="127" y="0"/>
                <a:pt x="130" y="0"/>
              </a:cubicBezTo>
              <a:cubicBezTo>
                <a:pt x="133" y="0"/>
                <a:pt x="137" y="10"/>
                <a:pt x="140" y="10"/>
              </a:cubicBezTo>
              <a:cubicBezTo>
                <a:pt x="143" y="10"/>
                <a:pt x="147" y="0"/>
                <a:pt x="150" y="0"/>
              </a:cubicBezTo>
              <a:cubicBezTo>
                <a:pt x="153" y="0"/>
                <a:pt x="158" y="8"/>
                <a:pt x="160" y="10"/>
              </a:cubicBezTo>
            </a:path>
          </a:pathLst>
        </a:custGeom>
        <a:noFill/>
        <a:ln w="12700" cmpd="sng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3825</xdr:colOff>
      <xdr:row>6</xdr:row>
      <xdr:rowOff>52563</xdr:rowOff>
    </xdr:from>
    <xdr:to>
      <xdr:col>32</xdr:col>
      <xdr:colOff>220806</xdr:colOff>
      <xdr:row>6</xdr:row>
      <xdr:rowOff>196563</xdr:rowOff>
    </xdr:to>
    <xdr:sp macro="" textlink="">
      <xdr:nvSpPr>
        <xdr:cNvPr id="10" name="Left-Right Arrow 4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/>
      </xdr:nvSpPr>
      <xdr:spPr>
        <a:xfrm>
          <a:off x="11342385" y="1104123"/>
          <a:ext cx="582741" cy="144000"/>
        </a:xfrm>
        <a:prstGeom prst="leftRightArrow">
          <a:avLst/>
        </a:prstGeom>
        <a:solidFill>
          <a:srgbClr val="FFC000"/>
        </a:solidFill>
        <a:ln w="6350">
          <a:solidFill>
            <a:schemeClr val="bg1">
              <a:lumMod val="50000"/>
            </a:schemeClr>
          </a:solidFill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117385</xdr:colOff>
      <xdr:row>0</xdr:row>
      <xdr:rowOff>45983</xdr:rowOff>
    </xdr:from>
    <xdr:to>
      <xdr:col>2</xdr:col>
      <xdr:colOff>222799</xdr:colOff>
      <xdr:row>1</xdr:row>
      <xdr:rowOff>149332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" t="6879" r="2084" b="6210"/>
        <a:stretch/>
      </xdr:blipFill>
      <xdr:spPr>
        <a:xfrm>
          <a:off x="117385" y="45983"/>
          <a:ext cx="836934" cy="293849"/>
        </a:xfrm>
        <a:prstGeom prst="rect">
          <a:avLst/>
        </a:prstGeom>
      </xdr:spPr>
    </xdr:pic>
    <xdr:clientData/>
  </xdr:twoCellAnchor>
  <xdr:twoCellAnchor editAs="oneCell">
    <xdr:from>
      <xdr:col>0</xdr:col>
      <xdr:colOff>117385</xdr:colOff>
      <xdr:row>1</xdr:row>
      <xdr:rowOff>186219</xdr:rowOff>
    </xdr:from>
    <xdr:to>
      <xdr:col>2</xdr:col>
      <xdr:colOff>222799</xdr:colOff>
      <xdr:row>3</xdr:row>
      <xdr:rowOff>160175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85" y="376719"/>
          <a:ext cx="836934" cy="354956"/>
        </a:xfrm>
        <a:prstGeom prst="rect">
          <a:avLst/>
        </a:prstGeom>
      </xdr:spPr>
    </xdr:pic>
    <xdr:clientData/>
  </xdr:twoCellAnchor>
  <xdr:twoCellAnchor>
    <xdr:from>
      <xdr:col>13</xdr:col>
      <xdr:colOff>219891</xdr:colOff>
      <xdr:row>8</xdr:row>
      <xdr:rowOff>128452</xdr:rowOff>
    </xdr:from>
    <xdr:to>
      <xdr:col>13</xdr:col>
      <xdr:colOff>317862</xdr:colOff>
      <xdr:row>9</xdr:row>
      <xdr:rowOff>95794</xdr:rowOff>
    </xdr:to>
    <xdr:sp macro="" textlink="">
      <xdr:nvSpPr>
        <xdr:cNvPr id="13" name="Freeform 54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>
          <a:spLocks/>
        </xdr:cNvSpPr>
      </xdr:nvSpPr>
      <xdr:spPr bwMode="auto">
        <a:xfrm>
          <a:off x="4974771" y="1469572"/>
          <a:ext cx="97971" cy="17308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169975</xdr:colOff>
      <xdr:row>8</xdr:row>
      <xdr:rowOff>145117</xdr:rowOff>
    </xdr:from>
    <xdr:to>
      <xdr:col>14</xdr:col>
      <xdr:colOff>299808</xdr:colOff>
      <xdr:row>9</xdr:row>
      <xdr:rowOff>225029</xdr:rowOff>
    </xdr:to>
    <xdr:sp macro="" textlink="">
      <xdr:nvSpPr>
        <xdr:cNvPr id="14" name="Freeform 54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>
          <a:spLocks/>
        </xdr:cNvSpPr>
      </xdr:nvSpPr>
      <xdr:spPr bwMode="auto">
        <a:xfrm>
          <a:off x="5290615" y="1486237"/>
          <a:ext cx="129833" cy="285652"/>
        </a:xfrm>
        <a:custGeom>
          <a:avLst/>
          <a:gdLst/>
          <a:ahLst/>
          <a:cxnLst>
            <a:cxn ang="0">
              <a:pos x="0" y="1"/>
            </a:cxn>
            <a:cxn ang="0">
              <a:pos x="20" y="2"/>
            </a:cxn>
            <a:cxn ang="0">
              <a:pos x="10" y="12"/>
            </a:cxn>
            <a:cxn ang="0">
              <a:pos x="30" y="12"/>
            </a:cxn>
            <a:cxn ang="0">
              <a:pos x="20" y="22"/>
            </a:cxn>
            <a:cxn ang="0">
              <a:pos x="40" y="22"/>
            </a:cxn>
            <a:cxn ang="0">
              <a:pos x="30" y="32"/>
            </a:cxn>
            <a:cxn ang="0">
              <a:pos x="50" y="32"/>
            </a:cxn>
            <a:cxn ang="0">
              <a:pos x="40" y="42"/>
            </a:cxn>
            <a:cxn ang="0">
              <a:pos x="60" y="42"/>
            </a:cxn>
            <a:cxn ang="0">
              <a:pos x="50" y="52"/>
            </a:cxn>
            <a:cxn ang="0">
              <a:pos x="70" y="52"/>
            </a:cxn>
            <a:cxn ang="0">
              <a:pos x="60" y="62"/>
            </a:cxn>
            <a:cxn ang="0">
              <a:pos x="81" y="63"/>
            </a:cxn>
          </a:cxnLst>
          <a:rect l="0" t="0" r="r" b="b"/>
          <a:pathLst>
            <a:path w="81" h="64">
              <a:moveTo>
                <a:pt x="0" y="1"/>
              </a:moveTo>
              <a:cubicBezTo>
                <a:pt x="3" y="1"/>
                <a:pt x="18" y="0"/>
                <a:pt x="20" y="2"/>
              </a:cubicBezTo>
              <a:cubicBezTo>
                <a:pt x="22" y="4"/>
                <a:pt x="8" y="10"/>
                <a:pt x="10" y="12"/>
              </a:cubicBezTo>
              <a:cubicBezTo>
                <a:pt x="12" y="14"/>
                <a:pt x="28" y="10"/>
                <a:pt x="30" y="12"/>
              </a:cubicBezTo>
              <a:cubicBezTo>
                <a:pt x="32" y="14"/>
                <a:pt x="18" y="20"/>
                <a:pt x="20" y="22"/>
              </a:cubicBezTo>
              <a:cubicBezTo>
                <a:pt x="22" y="24"/>
                <a:pt x="38" y="20"/>
                <a:pt x="40" y="22"/>
              </a:cubicBezTo>
              <a:cubicBezTo>
                <a:pt x="42" y="24"/>
                <a:pt x="28" y="30"/>
                <a:pt x="30" y="32"/>
              </a:cubicBezTo>
              <a:cubicBezTo>
                <a:pt x="32" y="34"/>
                <a:pt x="48" y="30"/>
                <a:pt x="50" y="32"/>
              </a:cubicBezTo>
              <a:cubicBezTo>
                <a:pt x="52" y="34"/>
                <a:pt x="38" y="40"/>
                <a:pt x="40" y="42"/>
              </a:cubicBezTo>
              <a:cubicBezTo>
                <a:pt x="42" y="44"/>
                <a:pt x="58" y="40"/>
                <a:pt x="60" y="42"/>
              </a:cubicBezTo>
              <a:cubicBezTo>
                <a:pt x="62" y="44"/>
                <a:pt x="48" y="50"/>
                <a:pt x="50" y="52"/>
              </a:cubicBezTo>
              <a:cubicBezTo>
                <a:pt x="52" y="54"/>
                <a:pt x="68" y="50"/>
                <a:pt x="70" y="52"/>
              </a:cubicBezTo>
              <a:cubicBezTo>
                <a:pt x="72" y="54"/>
                <a:pt x="58" y="60"/>
                <a:pt x="60" y="62"/>
              </a:cubicBezTo>
              <a:cubicBezTo>
                <a:pt x="62" y="64"/>
                <a:pt x="77" y="63"/>
                <a:pt x="81" y="63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24</xdr:col>
      <xdr:colOff>305346</xdr:colOff>
      <xdr:row>10</xdr:row>
      <xdr:rowOff>1406</xdr:rowOff>
    </xdr:from>
    <xdr:to>
      <xdr:col>24</xdr:col>
      <xdr:colOff>305346</xdr:colOff>
      <xdr:row>50</xdr:row>
      <xdr:rowOff>0</xdr:rowOff>
    </xdr:to>
    <xdr:sp macro="" textlink="">
      <xdr:nvSpPr>
        <xdr:cNvPr id="15" name="Line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>
          <a:spLocks noChangeShapeType="1"/>
        </xdr:cNvSpPr>
      </xdr:nvSpPr>
      <xdr:spPr bwMode="auto">
        <a:xfrm>
          <a:off x="9083586" y="1776866"/>
          <a:ext cx="0" cy="11276194"/>
        </a:xfrm>
        <a:prstGeom prst="line">
          <a:avLst/>
        </a:prstGeom>
        <a:noFill/>
        <a:ln w="2540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20</xdr:col>
      <xdr:colOff>257176</xdr:colOff>
      <xdr:row>9</xdr:row>
      <xdr:rowOff>209551</xdr:rowOff>
    </xdr:from>
    <xdr:ext cx="1306606" cy="419100"/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7572376" y="1756411"/>
          <a:ext cx="1306606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horz" wrap="square" lIns="36000" tIns="36000" rIns="36000" bIns="36000" anchor="ctr" upright="1">
          <a:no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CT. = </a:t>
          </a:r>
          <a:r>
            <a:rPr lang="th-TH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124</a:t>
          </a:r>
          <a:r>
            <a:rPr lang="en-US" sz="1200" b="1" i="0" u="none" strike="noStrike" baseline="0">
              <a:solidFill>
                <a:srgbClr val="FF0000"/>
              </a:solidFill>
              <a:latin typeface="Century Gothic" panose="020B0502020202020204" pitchFamily="34" charset="0"/>
              <a:cs typeface="Calibri" pitchFamily="34" charset="0"/>
            </a:rPr>
            <a:t>sec.</a:t>
          </a:r>
        </a:p>
      </xdr:txBody>
    </xdr:sp>
    <xdr:clientData/>
  </xdr:one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0.74239</cdr:x>
      <cdr:y>0.04284</cdr:y>
    </cdr:from>
    <cdr:to>
      <cdr:x>0.91323</cdr:x>
      <cdr:y>0.07265</cdr:y>
    </cdr:to>
    <cdr:sp macro="" textlink="">
      <cdr:nvSpPr>
        <cdr:cNvPr id="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70550" y="517525"/>
          <a:ext cx="1304921" cy="360000"/>
        </a:xfrm>
        <a:prstGeom xmlns:a="http://schemas.openxmlformats.org/drawingml/2006/main" prst="rect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="horz" wrap="square" lIns="36000" tIns="36000" rIns="36000" bIns="36000" anchor="ctr" upright="1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211 sec.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184639</xdr:colOff>
      <xdr:row>35</xdr:row>
      <xdr:rowOff>146969</xdr:rowOff>
    </xdr:from>
    <xdr:to>
      <xdr:col>11</xdr:col>
      <xdr:colOff>185619</xdr:colOff>
      <xdr:row>36</xdr:row>
      <xdr:rowOff>182816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 bwMode="auto">
        <a:xfrm>
          <a:off x="3708889" y="9757694"/>
          <a:ext cx="353405" cy="397797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12</xdr:col>
      <xdr:colOff>175114</xdr:colOff>
      <xdr:row>35</xdr:row>
      <xdr:rowOff>146969</xdr:rowOff>
    </xdr:from>
    <xdr:to>
      <xdr:col>13</xdr:col>
      <xdr:colOff>176095</xdr:colOff>
      <xdr:row>36</xdr:row>
      <xdr:rowOff>182816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 noChangeArrowheads="1"/>
        </xdr:cNvSpPr>
      </xdr:nvSpPr>
      <xdr:spPr bwMode="auto">
        <a:xfrm>
          <a:off x="4404214" y="9757694"/>
          <a:ext cx="353406" cy="397797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14</xdr:col>
      <xdr:colOff>175114</xdr:colOff>
      <xdr:row>35</xdr:row>
      <xdr:rowOff>146969</xdr:rowOff>
    </xdr:from>
    <xdr:to>
      <xdr:col>15</xdr:col>
      <xdr:colOff>176095</xdr:colOff>
      <xdr:row>36</xdr:row>
      <xdr:rowOff>182816</xdr:rowOff>
    </xdr:to>
    <xdr:sp macro="" textlink="">
      <xdr:nvSpPr>
        <xdr:cNvPr id="4" name="Oval 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>
          <a:spLocks noChangeArrowheads="1"/>
        </xdr:cNvSpPr>
      </xdr:nvSpPr>
      <xdr:spPr bwMode="auto">
        <a:xfrm>
          <a:off x="5109064" y="9757694"/>
          <a:ext cx="353406" cy="397797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3</xdr:col>
      <xdr:colOff>133350</xdr:colOff>
      <xdr:row>36</xdr:row>
      <xdr:rowOff>51827</xdr:rowOff>
    </xdr:from>
    <xdr:to>
      <xdr:col>5</xdr:col>
      <xdr:colOff>136174</xdr:colOff>
      <xdr:row>36</xdr:row>
      <xdr:rowOff>213752</xdr:rowOff>
    </xdr:to>
    <xdr:sp macro="" textlink="">
      <xdr:nvSpPr>
        <xdr:cNvPr id="5" name="AutoShape 1" descr="ลายเส้นตารางถี่ๆ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 noChangeArrowheads="1"/>
        </xdr:cNvSpPr>
      </xdr:nvSpPr>
      <xdr:spPr bwMode="auto">
        <a:xfrm>
          <a:off x="1190625" y="9891152"/>
          <a:ext cx="707674" cy="228600"/>
        </a:xfrm>
        <a:prstGeom prst="rightArrow">
          <a:avLst>
            <a:gd name="adj1" fmla="val 54102"/>
            <a:gd name="adj2" fmla="val 106768"/>
          </a:avLst>
        </a:prstGeom>
        <a:pattFill prst="smGrid">
          <a:fgClr>
            <a:srgbClr val="808080"/>
          </a:fgClr>
          <a:bgClr>
            <a:srgbClr val="FFFFFF"/>
          </a:bgClr>
        </a:pattFill>
        <a:ln w="9525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119343</xdr:colOff>
      <xdr:row>36</xdr:row>
      <xdr:rowOff>53788</xdr:rowOff>
    </xdr:from>
    <xdr:to>
      <xdr:col>2</xdr:col>
      <xdr:colOff>230167</xdr:colOff>
      <xdr:row>36</xdr:row>
      <xdr:rowOff>53788</xdr:rowOff>
    </xdr:to>
    <xdr:sp macro="" textlink="">
      <xdr:nvSpPr>
        <xdr:cNvPr id="6" name="Line 14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>
          <a:spLocks noChangeShapeType="1"/>
        </xdr:cNvSpPr>
      </xdr:nvSpPr>
      <xdr:spPr bwMode="auto">
        <a:xfrm>
          <a:off x="119343" y="9893113"/>
          <a:ext cx="815674" cy="0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0</xdr:col>
      <xdr:colOff>119343</xdr:colOff>
      <xdr:row>37</xdr:row>
      <xdr:rowOff>97492</xdr:rowOff>
    </xdr:from>
    <xdr:to>
      <xdr:col>2</xdr:col>
      <xdr:colOff>230167</xdr:colOff>
      <xdr:row>37</xdr:row>
      <xdr:rowOff>97492</xdr:rowOff>
    </xdr:to>
    <xdr:sp macro="" textlink="">
      <xdr:nvSpPr>
        <xdr:cNvPr id="7" name="Line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>
          <a:spLocks noChangeShapeType="1"/>
        </xdr:cNvSpPr>
      </xdr:nvSpPr>
      <xdr:spPr bwMode="auto">
        <a:xfrm rot="10800000">
          <a:off x="119343" y="10165417"/>
          <a:ext cx="815674" cy="0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</xdr:spPr>
    </xdr:sp>
    <xdr:clientData/>
  </xdr:twoCellAnchor>
  <xdr:twoCellAnchor editAs="oneCell">
    <xdr:from>
      <xdr:col>6</xdr:col>
      <xdr:colOff>28574</xdr:colOff>
      <xdr:row>35</xdr:row>
      <xdr:rowOff>55147</xdr:rowOff>
    </xdr:from>
    <xdr:to>
      <xdr:col>6</xdr:col>
      <xdr:colOff>305569</xdr:colOff>
      <xdr:row>36</xdr:row>
      <xdr:rowOff>44718</xdr:rowOff>
    </xdr:to>
    <xdr:sp macro="" textlink="">
      <xdr:nvSpPr>
        <xdr:cNvPr id="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143124" y="9665872"/>
          <a:ext cx="276995" cy="28484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A-XX</a:t>
          </a:r>
        </a:p>
      </xdr:txBody>
    </xdr:sp>
    <xdr:clientData/>
  </xdr:twoCellAnchor>
  <xdr:twoCellAnchor editAs="oneCell">
    <xdr:from>
      <xdr:col>7</xdr:col>
      <xdr:colOff>8521</xdr:colOff>
      <xdr:row>35</xdr:row>
      <xdr:rowOff>55147</xdr:rowOff>
    </xdr:from>
    <xdr:to>
      <xdr:col>7</xdr:col>
      <xdr:colOff>285516</xdr:colOff>
      <xdr:row>36</xdr:row>
      <xdr:rowOff>44718</xdr:rowOff>
    </xdr:to>
    <xdr:sp macro="" textlink="">
      <xdr:nvSpPr>
        <xdr:cNvPr id="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475496" y="9665872"/>
          <a:ext cx="276995" cy="284846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B-XX</a:t>
          </a:r>
        </a:p>
      </xdr:txBody>
    </xdr:sp>
    <xdr:clientData/>
  </xdr:twoCellAnchor>
  <xdr:twoCellAnchor editAs="oneCell">
    <xdr:from>
      <xdr:col>6</xdr:col>
      <xdr:colOff>28574</xdr:colOff>
      <xdr:row>37</xdr:row>
      <xdr:rowOff>10029</xdr:rowOff>
    </xdr:from>
    <xdr:to>
      <xdr:col>6</xdr:col>
      <xdr:colOff>305569</xdr:colOff>
      <xdr:row>37</xdr:row>
      <xdr:rowOff>228202</xdr:rowOff>
    </xdr:to>
    <xdr:sp macro="" textlink="">
      <xdr:nvSpPr>
        <xdr:cNvPr id="1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143124" y="10077954"/>
          <a:ext cx="276995" cy="284848"/>
        </a:xfrm>
        <a:prstGeom prst="ellipse">
          <a:avLst/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C-XX</a:t>
          </a:r>
        </a:p>
      </xdr:txBody>
    </xdr:sp>
    <xdr:clientData/>
  </xdr:twoCellAnchor>
  <xdr:twoCellAnchor editAs="oneCell">
    <xdr:from>
      <xdr:col>7</xdr:col>
      <xdr:colOff>8521</xdr:colOff>
      <xdr:row>37</xdr:row>
      <xdr:rowOff>10029</xdr:rowOff>
    </xdr:from>
    <xdr:to>
      <xdr:col>7</xdr:col>
      <xdr:colOff>285516</xdr:colOff>
      <xdr:row>37</xdr:row>
      <xdr:rowOff>228202</xdr:rowOff>
    </xdr:to>
    <xdr:sp macro="" textlink="">
      <xdr:nvSpPr>
        <xdr:cNvPr id="1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475496" y="10077954"/>
          <a:ext cx="276995" cy="284848"/>
        </a:xfrm>
        <a:prstGeom prst="ellipse">
          <a:avLst/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D-XX</a:t>
          </a:r>
        </a:p>
      </xdr:txBody>
    </xdr:sp>
    <xdr:clientData/>
  </xdr:twoCellAnchor>
  <xdr:twoCellAnchor>
    <xdr:from>
      <xdr:col>8</xdr:col>
      <xdr:colOff>125802</xdr:colOff>
      <xdr:row>9</xdr:row>
      <xdr:rowOff>184844</xdr:rowOff>
    </xdr:from>
    <xdr:to>
      <xdr:col>13</xdr:col>
      <xdr:colOff>68036</xdr:colOff>
      <xdr:row>13</xdr:row>
      <xdr:rowOff>108274</xdr:rowOff>
    </xdr:to>
    <xdr:sp macro="" textlink="">
      <xdr:nvSpPr>
        <xdr:cNvPr id="25" name="Rectangle 26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/>
      </xdr:nvSpPr>
      <xdr:spPr>
        <a:xfrm rot="10800000" flipV="1">
          <a:off x="2945202" y="1899344"/>
          <a:ext cx="1704359" cy="76163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308060</xdr:colOff>
      <xdr:row>16</xdr:row>
      <xdr:rowOff>16923</xdr:rowOff>
    </xdr:from>
    <xdr:to>
      <xdr:col>11</xdr:col>
      <xdr:colOff>272755</xdr:colOff>
      <xdr:row>16</xdr:row>
      <xdr:rowOff>297996</xdr:rowOff>
    </xdr:to>
    <xdr:pic>
      <xdr:nvPicPr>
        <xdr:cNvPr id="45" name="Picture 4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479885" y="3198273"/>
          <a:ext cx="669545" cy="44299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14</xdr:col>
      <xdr:colOff>115933</xdr:colOff>
      <xdr:row>16</xdr:row>
      <xdr:rowOff>33589</xdr:rowOff>
    </xdr:from>
    <xdr:to>
      <xdr:col>14</xdr:col>
      <xdr:colOff>244928</xdr:colOff>
      <xdr:row>16</xdr:row>
      <xdr:rowOff>136072</xdr:rowOff>
    </xdr:to>
    <xdr:sp macro="" textlink="">
      <xdr:nvSpPr>
        <xdr:cNvPr id="48" name="Oval 5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>
          <a:spLocks noChangeArrowheads="1"/>
        </xdr:cNvSpPr>
      </xdr:nvSpPr>
      <xdr:spPr bwMode="auto">
        <a:xfrm>
          <a:off x="5049883" y="3214939"/>
          <a:ext cx="128995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49347</xdr:colOff>
      <xdr:row>35</xdr:row>
      <xdr:rowOff>117229</xdr:rowOff>
    </xdr:from>
    <xdr:to>
      <xdr:col>9</xdr:col>
      <xdr:colOff>182851</xdr:colOff>
      <xdr:row>37</xdr:row>
      <xdr:rowOff>32116</xdr:rowOff>
    </xdr:to>
    <xdr:pic>
      <xdr:nvPicPr>
        <xdr:cNvPr id="54" name="Picture 5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868747" y="9727954"/>
          <a:ext cx="485929" cy="51496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27215</xdr:colOff>
      <xdr:row>11</xdr:row>
      <xdr:rowOff>96610</xdr:rowOff>
    </xdr:from>
    <xdr:to>
      <xdr:col>7</xdr:col>
      <xdr:colOff>217716</xdr:colOff>
      <xdr:row>16</xdr:row>
      <xdr:rowOff>217714</xdr:rowOff>
    </xdr:to>
    <xdr:sp macro="" textlink="">
      <xdr:nvSpPr>
        <xdr:cNvPr id="56" name="Rectangle 59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/>
      </xdr:nvSpPr>
      <xdr:spPr>
        <a:xfrm>
          <a:off x="2141765" y="2230210"/>
          <a:ext cx="542926" cy="1168854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27215</xdr:colOff>
      <xdr:row>24</xdr:row>
      <xdr:rowOff>231322</xdr:rowOff>
    </xdr:from>
    <xdr:to>
      <xdr:col>7</xdr:col>
      <xdr:colOff>258537</xdr:colOff>
      <xdr:row>27</xdr:row>
      <xdr:rowOff>68033</xdr:rowOff>
    </xdr:to>
    <xdr:sp macro="" textlink="">
      <xdr:nvSpPr>
        <xdr:cNvPr id="57" name="Rectangle 60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/>
      </xdr:nvSpPr>
      <xdr:spPr>
        <a:xfrm>
          <a:off x="2141765" y="5974897"/>
          <a:ext cx="583747" cy="123688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244928</xdr:colOff>
      <xdr:row>18</xdr:row>
      <xdr:rowOff>258534</xdr:rowOff>
    </xdr:from>
    <xdr:to>
      <xdr:col>12</xdr:col>
      <xdr:colOff>299357</xdr:colOff>
      <xdr:row>22</xdr:row>
      <xdr:rowOff>27215</xdr:rowOff>
    </xdr:to>
    <xdr:sp macro="" textlink="">
      <xdr:nvSpPr>
        <xdr:cNvPr id="58" name="Rectangle 61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/>
      </xdr:nvSpPr>
      <xdr:spPr>
        <a:xfrm>
          <a:off x="3064328" y="4087584"/>
          <a:ext cx="1464129" cy="1226006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340179</xdr:colOff>
      <xdr:row>15</xdr:row>
      <xdr:rowOff>149678</xdr:rowOff>
    </xdr:from>
    <xdr:to>
      <xdr:col>15</xdr:col>
      <xdr:colOff>40821</xdr:colOff>
      <xdr:row>19</xdr:row>
      <xdr:rowOff>54429</xdr:rowOff>
    </xdr:to>
    <xdr:sp macro="" textlink="">
      <xdr:nvSpPr>
        <xdr:cNvPr id="59" name="Rectangle 62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SpPr/>
      </xdr:nvSpPr>
      <xdr:spPr>
        <a:xfrm>
          <a:off x="4921704" y="3121478"/>
          <a:ext cx="405492" cy="108585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8</xdr:col>
      <xdr:colOff>163287</xdr:colOff>
      <xdr:row>26</xdr:row>
      <xdr:rowOff>340175</xdr:rowOff>
    </xdr:from>
    <xdr:to>
      <xdr:col>13</xdr:col>
      <xdr:colOff>105521</xdr:colOff>
      <xdr:row>28</xdr:row>
      <xdr:rowOff>195570</xdr:rowOff>
    </xdr:to>
    <xdr:sp macro="" textlink="">
      <xdr:nvSpPr>
        <xdr:cNvPr id="60" name="Rectangle 63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/>
      </xdr:nvSpPr>
      <xdr:spPr>
        <a:xfrm rot="10800000" flipV="1">
          <a:off x="2982687" y="6902900"/>
          <a:ext cx="1704359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22</xdr:row>
      <xdr:rowOff>95250</xdr:rowOff>
    </xdr:from>
    <xdr:to>
      <xdr:col>15</xdr:col>
      <xdr:colOff>68035</xdr:colOff>
      <xdr:row>25</xdr:row>
      <xdr:rowOff>274865</xdr:rowOff>
    </xdr:to>
    <xdr:sp macro="" textlink="">
      <xdr:nvSpPr>
        <xdr:cNvPr id="61" name="Rectangle 64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/>
      </xdr:nvSpPr>
      <xdr:spPr>
        <a:xfrm>
          <a:off x="4933950" y="5381625"/>
          <a:ext cx="420460" cy="104639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68036</xdr:colOff>
      <xdr:row>9</xdr:row>
      <xdr:rowOff>190503</xdr:rowOff>
    </xdr:from>
    <xdr:to>
      <xdr:col>20</xdr:col>
      <xdr:colOff>10270</xdr:colOff>
      <xdr:row>13</xdr:row>
      <xdr:rowOff>113933</xdr:rowOff>
    </xdr:to>
    <xdr:sp macro="" textlink="">
      <xdr:nvSpPr>
        <xdr:cNvPr id="62" name="Rectangle 65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/>
      </xdr:nvSpPr>
      <xdr:spPr>
        <a:xfrm rot="10800000" flipV="1">
          <a:off x="5354411" y="1905003"/>
          <a:ext cx="1704359" cy="76163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356508</xdr:colOff>
      <xdr:row>26</xdr:row>
      <xdr:rowOff>315682</xdr:rowOff>
    </xdr:from>
    <xdr:to>
      <xdr:col>19</xdr:col>
      <xdr:colOff>298742</xdr:colOff>
      <xdr:row>28</xdr:row>
      <xdr:rowOff>171077</xdr:rowOff>
    </xdr:to>
    <xdr:sp macro="" textlink="">
      <xdr:nvSpPr>
        <xdr:cNvPr id="63" name="Rectangle 66"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/>
      </xdr:nvSpPr>
      <xdr:spPr>
        <a:xfrm rot="10800000" flipV="1">
          <a:off x="5290458" y="6878407"/>
          <a:ext cx="1704359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95253</xdr:colOff>
      <xdr:row>15</xdr:row>
      <xdr:rowOff>176893</xdr:rowOff>
    </xdr:from>
    <xdr:to>
      <xdr:col>18</xdr:col>
      <xdr:colOff>59948</xdr:colOff>
      <xdr:row>17</xdr:row>
      <xdr:rowOff>1</xdr:rowOff>
    </xdr:to>
    <xdr:pic>
      <xdr:nvPicPr>
        <xdr:cNvPr id="64" name="Picture 67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734053" y="3148693"/>
          <a:ext cx="669545" cy="54700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272147</xdr:colOff>
      <xdr:row>24</xdr:row>
      <xdr:rowOff>27215</xdr:rowOff>
    </xdr:from>
    <xdr:to>
      <xdr:col>18</xdr:col>
      <xdr:colOff>239564</xdr:colOff>
      <xdr:row>24</xdr:row>
      <xdr:rowOff>325212</xdr:rowOff>
    </xdr:to>
    <xdr:pic>
      <xdr:nvPicPr>
        <xdr:cNvPr id="65" name="Picture 68"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947" y="5770790"/>
          <a:ext cx="672267" cy="545647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20</xdr:col>
      <xdr:colOff>285056</xdr:colOff>
      <xdr:row>12</xdr:row>
      <xdr:rowOff>22213</xdr:rowOff>
    </xdr:from>
    <xdr:to>
      <xdr:col>21</xdr:col>
      <xdr:colOff>353091</xdr:colOff>
      <xdr:row>16</xdr:row>
      <xdr:rowOff>281034</xdr:rowOff>
    </xdr:to>
    <xdr:sp macro="" textlink="">
      <xdr:nvSpPr>
        <xdr:cNvPr id="66" name="Rectangle 69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/>
      </xdr:nvSpPr>
      <xdr:spPr>
        <a:xfrm rot="1218380">
          <a:off x="7333556" y="2365363"/>
          <a:ext cx="420460" cy="109702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20</xdr:col>
      <xdr:colOff>288098</xdr:colOff>
      <xdr:row>24</xdr:row>
      <xdr:rowOff>151504</xdr:rowOff>
    </xdr:from>
    <xdr:to>
      <xdr:col>21</xdr:col>
      <xdr:colOff>356133</xdr:colOff>
      <xdr:row>26</xdr:row>
      <xdr:rowOff>420099</xdr:rowOff>
    </xdr:to>
    <xdr:sp macro="" textlink="">
      <xdr:nvSpPr>
        <xdr:cNvPr id="67" name="Rectangle 70"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/>
      </xdr:nvSpPr>
      <xdr:spPr>
        <a:xfrm rot="9191576">
          <a:off x="7336598" y="5895079"/>
          <a:ext cx="420460" cy="108774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23</xdr:col>
      <xdr:colOff>94161</xdr:colOff>
      <xdr:row>16</xdr:row>
      <xdr:rowOff>89965</xdr:rowOff>
    </xdr:from>
    <xdr:to>
      <xdr:col>25</xdr:col>
      <xdr:colOff>99235</xdr:colOff>
      <xdr:row>20</xdr:row>
      <xdr:rowOff>118706</xdr:rowOff>
    </xdr:to>
    <xdr:sp macro="" textlink="">
      <xdr:nvSpPr>
        <xdr:cNvPr id="68" name="Rectangle 71">
          <a:extLst>
            <a:ext uri="{FF2B5EF4-FFF2-40B4-BE49-F238E27FC236}">
              <a16:creationId xmlns:a16="http://schemas.microsoft.com/office/drawing/2014/main" id="{00000000-0008-0000-1600-000044000000}"/>
            </a:ext>
          </a:extLst>
        </xdr:cNvPr>
        <xdr:cNvSpPr/>
      </xdr:nvSpPr>
      <xdr:spPr>
        <a:xfrm rot="3818155" flipV="1">
          <a:off x="7845202" y="3626049"/>
          <a:ext cx="1419391" cy="70992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22796</xdr:colOff>
      <xdr:row>20</xdr:row>
      <xdr:rowOff>356088</xdr:rowOff>
    </xdr:from>
    <xdr:to>
      <xdr:col>25</xdr:col>
      <xdr:colOff>27870</xdr:colOff>
      <xdr:row>25</xdr:row>
      <xdr:rowOff>147570</xdr:rowOff>
    </xdr:to>
    <xdr:sp macro="" textlink="">
      <xdr:nvSpPr>
        <xdr:cNvPr id="69" name="Rectangle 72">
          <a:extLst>
            <a:ext uri="{FF2B5EF4-FFF2-40B4-BE49-F238E27FC236}">
              <a16:creationId xmlns:a16="http://schemas.microsoft.com/office/drawing/2014/main" id="{00000000-0008-0000-1600-000045000000}"/>
            </a:ext>
          </a:extLst>
        </xdr:cNvPr>
        <xdr:cNvSpPr/>
      </xdr:nvSpPr>
      <xdr:spPr>
        <a:xfrm rot="7281862" flipV="1">
          <a:off x="7797217" y="5259442"/>
          <a:ext cx="1372632" cy="70992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26</xdr:col>
      <xdr:colOff>15530</xdr:colOff>
      <xdr:row>15</xdr:row>
      <xdr:rowOff>132111</xdr:rowOff>
    </xdr:from>
    <xdr:to>
      <xdr:col>27</xdr:col>
      <xdr:colOff>186865</xdr:colOff>
      <xdr:row>16</xdr:row>
      <xdr:rowOff>304723</xdr:rowOff>
    </xdr:to>
    <xdr:pic>
      <xdr:nvPicPr>
        <xdr:cNvPr id="70" name="Picture 73">
          <a:extLst>
            <a:ext uri="{FF2B5EF4-FFF2-40B4-BE49-F238E27FC236}">
              <a16:creationId xmlns:a16="http://schemas.microsoft.com/office/drawing/2014/main" id="{00000000-0008-0000-1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761589">
          <a:off x="9089359" y="3193132"/>
          <a:ext cx="702202" cy="523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25</xdr:col>
      <xdr:colOff>326572</xdr:colOff>
      <xdr:row>24</xdr:row>
      <xdr:rowOff>27215</xdr:rowOff>
    </xdr:from>
    <xdr:to>
      <xdr:col>27</xdr:col>
      <xdr:colOff>267251</xdr:colOff>
      <xdr:row>24</xdr:row>
      <xdr:rowOff>328006</xdr:rowOff>
    </xdr:to>
    <xdr:pic>
      <xdr:nvPicPr>
        <xdr:cNvPr id="71" name="Picture 74">
          <a:extLst>
            <a:ext uri="{FF2B5EF4-FFF2-40B4-BE49-F238E27FC236}">
              <a16:creationId xmlns:a16="http://schemas.microsoft.com/office/drawing/2014/main" id="{00000000-0008-0000-1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968738">
          <a:off x="9109541" y="5798446"/>
          <a:ext cx="700841" cy="64552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28</xdr:col>
      <xdr:colOff>80273</xdr:colOff>
      <xdr:row>11</xdr:row>
      <xdr:rowOff>97471</xdr:rowOff>
    </xdr:from>
    <xdr:to>
      <xdr:col>29</xdr:col>
      <xdr:colOff>270774</xdr:colOff>
      <xdr:row>16</xdr:row>
      <xdr:rowOff>223777</xdr:rowOff>
    </xdr:to>
    <xdr:sp macro="" textlink="">
      <xdr:nvSpPr>
        <xdr:cNvPr id="72" name="Rectangle 75">
          <a:extLst>
            <a:ext uri="{FF2B5EF4-FFF2-40B4-BE49-F238E27FC236}">
              <a16:creationId xmlns:a16="http://schemas.microsoft.com/office/drawing/2014/main" id="{00000000-0008-0000-1600-000048000000}"/>
            </a:ext>
          </a:extLst>
        </xdr:cNvPr>
        <xdr:cNvSpPr/>
      </xdr:nvSpPr>
      <xdr:spPr>
        <a:xfrm rot="19750196">
          <a:off x="9948173" y="2231071"/>
          <a:ext cx="542926" cy="117405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28</xdr:col>
      <xdr:colOff>80171</xdr:colOff>
      <xdr:row>25</xdr:row>
      <xdr:rowOff>58636</xdr:rowOff>
    </xdr:from>
    <xdr:to>
      <xdr:col>29</xdr:col>
      <xdr:colOff>270672</xdr:colOff>
      <xdr:row>27</xdr:row>
      <xdr:rowOff>284131</xdr:rowOff>
    </xdr:to>
    <xdr:sp macro="" textlink="">
      <xdr:nvSpPr>
        <xdr:cNvPr id="73" name="Rectangle 76">
          <a:extLst>
            <a:ext uri="{FF2B5EF4-FFF2-40B4-BE49-F238E27FC236}">
              <a16:creationId xmlns:a16="http://schemas.microsoft.com/office/drawing/2014/main" id="{00000000-0008-0000-1600-000049000000}"/>
            </a:ext>
          </a:extLst>
        </xdr:cNvPr>
        <xdr:cNvSpPr/>
      </xdr:nvSpPr>
      <xdr:spPr>
        <a:xfrm rot="1504037">
          <a:off x="9948071" y="6211786"/>
          <a:ext cx="542926" cy="121609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231349</xdr:colOff>
      <xdr:row>18</xdr:row>
      <xdr:rowOff>176866</xdr:rowOff>
    </xdr:from>
    <xdr:to>
      <xdr:col>9</xdr:col>
      <xdr:colOff>40849</xdr:colOff>
      <xdr:row>18</xdr:row>
      <xdr:rowOff>244902</xdr:rowOff>
    </xdr:to>
    <xdr:sp macro="" textlink="">
      <xdr:nvSpPr>
        <xdr:cNvPr id="74" name="Rectangle 118">
          <a:extLst>
            <a:ext uri="{FF2B5EF4-FFF2-40B4-BE49-F238E27FC236}">
              <a16:creationId xmlns:a16="http://schemas.microsoft.com/office/drawing/2014/main" id="{00000000-0008-0000-1600-00004A000000}"/>
            </a:ext>
          </a:extLst>
        </xdr:cNvPr>
        <xdr:cNvSpPr/>
      </xdr:nvSpPr>
      <xdr:spPr>
        <a:xfrm>
          <a:off x="3050749" y="4005916"/>
          <a:ext cx="161925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9</xdr:col>
      <xdr:colOff>337745</xdr:colOff>
      <xdr:row>24</xdr:row>
      <xdr:rowOff>254241</xdr:rowOff>
    </xdr:from>
    <xdr:to>
      <xdr:col>11</xdr:col>
      <xdr:colOff>305162</xdr:colOff>
      <xdr:row>25</xdr:row>
      <xdr:rowOff>6591</xdr:rowOff>
    </xdr:to>
    <xdr:pic>
      <xdr:nvPicPr>
        <xdr:cNvPr id="75" name="Picture 284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9570" y="5997816"/>
          <a:ext cx="672267" cy="40957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108857</xdr:colOff>
      <xdr:row>22</xdr:row>
      <xdr:rowOff>40821</xdr:rowOff>
    </xdr:from>
    <xdr:to>
      <xdr:col>12</xdr:col>
      <xdr:colOff>285750</xdr:colOff>
      <xdr:row>22</xdr:row>
      <xdr:rowOff>108857</xdr:rowOff>
    </xdr:to>
    <xdr:sp macro="" textlink="">
      <xdr:nvSpPr>
        <xdr:cNvPr id="76" name="Rectangle 285">
          <a:extLst>
            <a:ext uri="{FF2B5EF4-FFF2-40B4-BE49-F238E27FC236}">
              <a16:creationId xmlns:a16="http://schemas.microsoft.com/office/drawing/2014/main" id="{00000000-0008-0000-1600-00004C000000}"/>
            </a:ext>
          </a:extLst>
        </xdr:cNvPr>
        <xdr:cNvSpPr/>
      </xdr:nvSpPr>
      <xdr:spPr>
        <a:xfrm>
          <a:off x="4337957" y="5327196"/>
          <a:ext cx="176893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40822</xdr:colOff>
      <xdr:row>23</xdr:row>
      <xdr:rowOff>204105</xdr:rowOff>
    </xdr:from>
    <xdr:to>
      <xdr:col>7</xdr:col>
      <xdr:colOff>224519</xdr:colOff>
      <xdr:row>24</xdr:row>
      <xdr:rowOff>166006</xdr:rowOff>
    </xdr:to>
    <xdr:sp macro="" textlink="">
      <xdr:nvSpPr>
        <xdr:cNvPr id="7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D000000}"/>
            </a:ext>
          </a:extLst>
        </xdr:cNvPr>
        <xdr:cNvSpPr>
          <a:spLocks noChangeArrowheads="1"/>
        </xdr:cNvSpPr>
      </xdr:nvSpPr>
      <xdr:spPr bwMode="auto">
        <a:xfrm>
          <a:off x="2507797" y="5719080"/>
          <a:ext cx="183697" cy="19050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8</xdr:col>
      <xdr:colOff>140152</xdr:colOff>
      <xdr:row>26</xdr:row>
      <xdr:rowOff>153761</xdr:rowOff>
    </xdr:from>
    <xdr:to>
      <xdr:col>8</xdr:col>
      <xdr:colOff>313644</xdr:colOff>
      <xdr:row>26</xdr:row>
      <xdr:rowOff>334056</xdr:rowOff>
    </xdr:to>
    <xdr:sp macro="" textlink="">
      <xdr:nvSpPr>
        <xdr:cNvPr id="7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E000000}"/>
            </a:ext>
          </a:extLst>
        </xdr:cNvPr>
        <xdr:cNvSpPr>
          <a:spLocks noChangeArrowheads="1"/>
        </xdr:cNvSpPr>
      </xdr:nvSpPr>
      <xdr:spPr bwMode="auto">
        <a:xfrm>
          <a:off x="2959552" y="6716486"/>
          <a:ext cx="17349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8</xdr:col>
      <xdr:colOff>323850</xdr:colOff>
      <xdr:row>26</xdr:row>
      <xdr:rowOff>150968</xdr:rowOff>
    </xdr:from>
    <xdr:to>
      <xdr:col>9</xdr:col>
      <xdr:colOff>150359</xdr:colOff>
      <xdr:row>26</xdr:row>
      <xdr:rowOff>333018</xdr:rowOff>
    </xdr:to>
    <xdr:sp macro="" textlink="">
      <xdr:nvSpPr>
        <xdr:cNvPr id="7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F000000}"/>
            </a:ext>
          </a:extLst>
        </xdr:cNvPr>
        <xdr:cNvSpPr>
          <a:spLocks noChangeArrowheads="1"/>
        </xdr:cNvSpPr>
      </xdr:nvSpPr>
      <xdr:spPr bwMode="auto">
        <a:xfrm>
          <a:off x="3143250" y="6713693"/>
          <a:ext cx="178934" cy="1820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151469</xdr:colOff>
      <xdr:row>26</xdr:row>
      <xdr:rowOff>158128</xdr:rowOff>
    </xdr:from>
    <xdr:to>
      <xdr:col>9</xdr:col>
      <xdr:colOff>324960</xdr:colOff>
      <xdr:row>26</xdr:row>
      <xdr:rowOff>338423</xdr:rowOff>
    </xdr:to>
    <xdr:sp macro="" textlink="">
      <xdr:nvSpPr>
        <xdr:cNvPr id="8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0000000}"/>
            </a:ext>
          </a:extLst>
        </xdr:cNvPr>
        <xdr:cNvSpPr>
          <a:spLocks noChangeArrowheads="1"/>
        </xdr:cNvSpPr>
      </xdr:nvSpPr>
      <xdr:spPr bwMode="auto">
        <a:xfrm>
          <a:off x="3323294" y="6720853"/>
          <a:ext cx="173491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9</xdr:col>
      <xdr:colOff>339354</xdr:colOff>
      <xdr:row>26</xdr:row>
      <xdr:rowOff>148818</xdr:rowOff>
    </xdr:from>
    <xdr:to>
      <xdr:col>10</xdr:col>
      <xdr:colOff>165864</xdr:colOff>
      <xdr:row>26</xdr:row>
      <xdr:rowOff>329113</xdr:rowOff>
    </xdr:to>
    <xdr:sp macro="" textlink="">
      <xdr:nvSpPr>
        <xdr:cNvPr id="8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1000000}"/>
            </a:ext>
          </a:extLst>
        </xdr:cNvPr>
        <xdr:cNvSpPr>
          <a:spLocks noChangeArrowheads="1"/>
        </xdr:cNvSpPr>
      </xdr:nvSpPr>
      <xdr:spPr bwMode="auto">
        <a:xfrm>
          <a:off x="3511179" y="6711543"/>
          <a:ext cx="178935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176498</xdr:colOff>
      <xdr:row>26</xdr:row>
      <xdr:rowOff>147531</xdr:rowOff>
    </xdr:from>
    <xdr:to>
      <xdr:col>10</xdr:col>
      <xdr:colOff>349740</xdr:colOff>
      <xdr:row>26</xdr:row>
      <xdr:rowOff>327826</xdr:rowOff>
    </xdr:to>
    <xdr:sp macro="" textlink="">
      <xdr:nvSpPr>
        <xdr:cNvPr id="8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2000000}"/>
            </a:ext>
          </a:extLst>
        </xdr:cNvPr>
        <xdr:cNvSpPr>
          <a:spLocks noChangeArrowheads="1"/>
        </xdr:cNvSpPr>
      </xdr:nvSpPr>
      <xdr:spPr bwMode="auto">
        <a:xfrm>
          <a:off x="3700748" y="6710256"/>
          <a:ext cx="17324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3188</xdr:colOff>
      <xdr:row>26</xdr:row>
      <xdr:rowOff>147818</xdr:rowOff>
    </xdr:from>
    <xdr:to>
      <xdr:col>11</xdr:col>
      <xdr:colOff>186885</xdr:colOff>
      <xdr:row>26</xdr:row>
      <xdr:rowOff>328113</xdr:rowOff>
    </xdr:to>
    <xdr:sp macro="" textlink="">
      <xdr:nvSpPr>
        <xdr:cNvPr id="8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3000000}"/>
            </a:ext>
          </a:extLst>
        </xdr:cNvPr>
        <xdr:cNvSpPr>
          <a:spLocks noChangeArrowheads="1"/>
        </xdr:cNvSpPr>
      </xdr:nvSpPr>
      <xdr:spPr bwMode="auto">
        <a:xfrm>
          <a:off x="3879863" y="6710543"/>
          <a:ext cx="183697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202855</xdr:colOff>
      <xdr:row>26</xdr:row>
      <xdr:rowOff>154547</xdr:rowOff>
    </xdr:from>
    <xdr:to>
      <xdr:col>12</xdr:col>
      <xdr:colOff>19158</xdr:colOff>
      <xdr:row>26</xdr:row>
      <xdr:rowOff>334842</xdr:rowOff>
    </xdr:to>
    <xdr:sp macro="" textlink="">
      <xdr:nvSpPr>
        <xdr:cNvPr id="8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4000000}"/>
            </a:ext>
          </a:extLst>
        </xdr:cNvPr>
        <xdr:cNvSpPr>
          <a:spLocks noChangeArrowheads="1"/>
        </xdr:cNvSpPr>
      </xdr:nvSpPr>
      <xdr:spPr bwMode="auto">
        <a:xfrm>
          <a:off x="4079530" y="6717272"/>
          <a:ext cx="168728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28934</xdr:colOff>
      <xdr:row>26</xdr:row>
      <xdr:rowOff>150252</xdr:rowOff>
    </xdr:from>
    <xdr:to>
      <xdr:col>12</xdr:col>
      <xdr:colOff>212631</xdr:colOff>
      <xdr:row>26</xdr:row>
      <xdr:rowOff>332301</xdr:rowOff>
    </xdr:to>
    <xdr:sp macro="" textlink="">
      <xdr:nvSpPr>
        <xdr:cNvPr id="8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5000000}"/>
            </a:ext>
          </a:extLst>
        </xdr:cNvPr>
        <xdr:cNvSpPr>
          <a:spLocks noChangeArrowheads="1"/>
        </xdr:cNvSpPr>
      </xdr:nvSpPr>
      <xdr:spPr bwMode="auto">
        <a:xfrm>
          <a:off x="4258034" y="6712977"/>
          <a:ext cx="183697" cy="18204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224159</xdr:colOff>
      <xdr:row>26</xdr:row>
      <xdr:rowOff>138219</xdr:rowOff>
    </xdr:from>
    <xdr:to>
      <xdr:col>13</xdr:col>
      <xdr:colOff>50919</xdr:colOff>
      <xdr:row>26</xdr:row>
      <xdr:rowOff>331441</xdr:rowOff>
    </xdr:to>
    <xdr:sp macro="" textlink="">
      <xdr:nvSpPr>
        <xdr:cNvPr id="8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6000000}"/>
            </a:ext>
          </a:extLst>
        </xdr:cNvPr>
        <xdr:cNvSpPr>
          <a:spLocks noChangeArrowheads="1"/>
        </xdr:cNvSpPr>
      </xdr:nvSpPr>
      <xdr:spPr bwMode="auto">
        <a:xfrm>
          <a:off x="4453259" y="6700944"/>
          <a:ext cx="17918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12</xdr:col>
      <xdr:colOff>237517</xdr:colOff>
      <xdr:row>25</xdr:row>
      <xdr:rowOff>322666</xdr:rowOff>
    </xdr:from>
    <xdr:to>
      <xdr:col>13</xdr:col>
      <xdr:colOff>53820</xdr:colOff>
      <xdr:row>26</xdr:row>
      <xdr:rowOff>120600</xdr:rowOff>
    </xdr:to>
    <xdr:sp macro="" textlink="">
      <xdr:nvSpPr>
        <xdr:cNvPr id="8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7000000}"/>
            </a:ext>
          </a:extLst>
        </xdr:cNvPr>
        <xdr:cNvSpPr>
          <a:spLocks noChangeArrowheads="1"/>
        </xdr:cNvSpPr>
      </xdr:nvSpPr>
      <xdr:spPr bwMode="auto">
        <a:xfrm>
          <a:off x="4466617" y="6475816"/>
          <a:ext cx="168728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12</xdr:col>
      <xdr:colOff>31261</xdr:colOff>
      <xdr:row>25</xdr:row>
      <xdr:rowOff>330258</xdr:rowOff>
    </xdr:from>
    <xdr:to>
      <xdr:col>12</xdr:col>
      <xdr:colOff>214958</xdr:colOff>
      <xdr:row>26</xdr:row>
      <xdr:rowOff>128192</xdr:rowOff>
    </xdr:to>
    <xdr:sp macro="" textlink="">
      <xdr:nvSpPr>
        <xdr:cNvPr id="8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8000000}"/>
            </a:ext>
          </a:extLst>
        </xdr:cNvPr>
        <xdr:cNvSpPr>
          <a:spLocks noChangeArrowheads="1"/>
        </xdr:cNvSpPr>
      </xdr:nvSpPr>
      <xdr:spPr bwMode="auto">
        <a:xfrm>
          <a:off x="4260361" y="6483408"/>
          <a:ext cx="183697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11</xdr:col>
      <xdr:colOff>204430</xdr:colOff>
      <xdr:row>25</xdr:row>
      <xdr:rowOff>336991</xdr:rowOff>
    </xdr:from>
    <xdr:to>
      <xdr:col>12</xdr:col>
      <xdr:colOff>20735</xdr:colOff>
      <xdr:row>26</xdr:row>
      <xdr:rowOff>134925</xdr:rowOff>
    </xdr:to>
    <xdr:sp macro="" textlink="">
      <xdr:nvSpPr>
        <xdr:cNvPr id="8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9000000}"/>
            </a:ext>
          </a:extLst>
        </xdr:cNvPr>
        <xdr:cNvSpPr>
          <a:spLocks noChangeArrowheads="1"/>
        </xdr:cNvSpPr>
      </xdr:nvSpPr>
      <xdr:spPr bwMode="auto">
        <a:xfrm>
          <a:off x="4081105" y="6490141"/>
          <a:ext cx="168730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11</xdr:col>
      <xdr:colOff>4620</xdr:colOff>
      <xdr:row>25</xdr:row>
      <xdr:rowOff>334125</xdr:rowOff>
    </xdr:from>
    <xdr:to>
      <xdr:col>11</xdr:col>
      <xdr:colOff>188317</xdr:colOff>
      <xdr:row>26</xdr:row>
      <xdr:rowOff>132059</xdr:rowOff>
    </xdr:to>
    <xdr:sp macro="" textlink="">
      <xdr:nvSpPr>
        <xdr:cNvPr id="9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A000000}"/>
            </a:ext>
          </a:extLst>
        </xdr:cNvPr>
        <xdr:cNvSpPr>
          <a:spLocks noChangeArrowheads="1"/>
        </xdr:cNvSpPr>
      </xdr:nvSpPr>
      <xdr:spPr bwMode="auto">
        <a:xfrm>
          <a:off x="3881295" y="6487275"/>
          <a:ext cx="183697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10</xdr:col>
      <xdr:colOff>167332</xdr:colOff>
      <xdr:row>25</xdr:row>
      <xdr:rowOff>328826</xdr:rowOff>
    </xdr:from>
    <xdr:to>
      <xdr:col>10</xdr:col>
      <xdr:colOff>340573</xdr:colOff>
      <xdr:row>26</xdr:row>
      <xdr:rowOff>126760</xdr:rowOff>
    </xdr:to>
    <xdr:sp macro="" textlink="">
      <xdr:nvSpPr>
        <xdr:cNvPr id="9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B000000}"/>
            </a:ext>
          </a:extLst>
        </xdr:cNvPr>
        <xdr:cNvSpPr>
          <a:spLocks noChangeArrowheads="1"/>
        </xdr:cNvSpPr>
      </xdr:nvSpPr>
      <xdr:spPr bwMode="auto">
        <a:xfrm>
          <a:off x="3691582" y="6481976"/>
          <a:ext cx="173241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331620</xdr:colOff>
      <xdr:row>25</xdr:row>
      <xdr:rowOff>325103</xdr:rowOff>
    </xdr:from>
    <xdr:to>
      <xdr:col>10</xdr:col>
      <xdr:colOff>158131</xdr:colOff>
      <xdr:row>26</xdr:row>
      <xdr:rowOff>123037</xdr:rowOff>
    </xdr:to>
    <xdr:sp macro="" textlink="">
      <xdr:nvSpPr>
        <xdr:cNvPr id="9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C000000}"/>
            </a:ext>
          </a:extLst>
        </xdr:cNvPr>
        <xdr:cNvSpPr>
          <a:spLocks noChangeArrowheads="1"/>
        </xdr:cNvSpPr>
      </xdr:nvSpPr>
      <xdr:spPr bwMode="auto">
        <a:xfrm>
          <a:off x="3503445" y="6478253"/>
          <a:ext cx="178936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9</xdr:col>
      <xdr:colOff>131558</xdr:colOff>
      <xdr:row>25</xdr:row>
      <xdr:rowOff>323813</xdr:rowOff>
    </xdr:from>
    <xdr:to>
      <xdr:col>9</xdr:col>
      <xdr:colOff>305050</xdr:colOff>
      <xdr:row>26</xdr:row>
      <xdr:rowOff>121747</xdr:rowOff>
    </xdr:to>
    <xdr:sp macro="" textlink="">
      <xdr:nvSpPr>
        <xdr:cNvPr id="9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D000000}"/>
            </a:ext>
          </a:extLst>
        </xdr:cNvPr>
        <xdr:cNvSpPr>
          <a:spLocks noChangeArrowheads="1"/>
        </xdr:cNvSpPr>
      </xdr:nvSpPr>
      <xdr:spPr bwMode="auto">
        <a:xfrm>
          <a:off x="3303383" y="6476963"/>
          <a:ext cx="173492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283171</xdr:colOff>
      <xdr:row>25</xdr:row>
      <xdr:rowOff>319839</xdr:rowOff>
    </xdr:from>
    <xdr:to>
      <xdr:col>9</xdr:col>
      <xdr:colOff>99476</xdr:colOff>
      <xdr:row>26</xdr:row>
      <xdr:rowOff>116019</xdr:rowOff>
    </xdr:to>
    <xdr:sp macro="" textlink="">
      <xdr:nvSpPr>
        <xdr:cNvPr id="9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E000000}"/>
            </a:ext>
          </a:extLst>
        </xdr:cNvPr>
        <xdr:cNvSpPr>
          <a:spLocks noChangeArrowheads="1"/>
        </xdr:cNvSpPr>
      </xdr:nvSpPr>
      <xdr:spPr bwMode="auto">
        <a:xfrm>
          <a:off x="3102571" y="6472989"/>
          <a:ext cx="168730" cy="2057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10</xdr:col>
      <xdr:colOff>1565</xdr:colOff>
      <xdr:row>22</xdr:row>
      <xdr:rowOff>121891</xdr:rowOff>
    </xdr:from>
    <xdr:to>
      <xdr:col>10</xdr:col>
      <xdr:colOff>185262</xdr:colOff>
      <xdr:row>23</xdr:row>
      <xdr:rowOff>83791</xdr:rowOff>
    </xdr:to>
    <xdr:sp macro="" textlink="">
      <xdr:nvSpPr>
        <xdr:cNvPr id="9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F000000}"/>
            </a:ext>
          </a:extLst>
        </xdr:cNvPr>
        <xdr:cNvSpPr>
          <a:spLocks noChangeArrowheads="1"/>
        </xdr:cNvSpPr>
      </xdr:nvSpPr>
      <xdr:spPr bwMode="auto">
        <a:xfrm>
          <a:off x="3525815" y="5408266"/>
          <a:ext cx="183697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11</xdr:col>
      <xdr:colOff>305078</xdr:colOff>
      <xdr:row>22</xdr:row>
      <xdr:rowOff>117308</xdr:rowOff>
    </xdr:from>
    <xdr:to>
      <xdr:col>12</xdr:col>
      <xdr:colOff>131838</xdr:colOff>
      <xdr:row>23</xdr:row>
      <xdr:rowOff>79208</xdr:rowOff>
    </xdr:to>
    <xdr:sp macro="" textlink="">
      <xdr:nvSpPr>
        <xdr:cNvPr id="9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0000000}"/>
            </a:ext>
          </a:extLst>
        </xdr:cNvPr>
        <xdr:cNvSpPr>
          <a:spLocks noChangeArrowheads="1"/>
        </xdr:cNvSpPr>
      </xdr:nvSpPr>
      <xdr:spPr bwMode="auto">
        <a:xfrm>
          <a:off x="4181753" y="5403683"/>
          <a:ext cx="179185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12</xdr:col>
      <xdr:colOff>226452</xdr:colOff>
      <xdr:row>25</xdr:row>
      <xdr:rowOff>111291</xdr:rowOff>
    </xdr:from>
    <xdr:to>
      <xdr:col>13</xdr:col>
      <xdr:colOff>42757</xdr:colOff>
      <xdr:row>25</xdr:row>
      <xdr:rowOff>293770</xdr:rowOff>
    </xdr:to>
    <xdr:sp macro="" textlink="">
      <xdr:nvSpPr>
        <xdr:cNvPr id="9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1000000}"/>
            </a:ext>
          </a:extLst>
        </xdr:cNvPr>
        <xdr:cNvSpPr>
          <a:spLocks noChangeArrowheads="1"/>
        </xdr:cNvSpPr>
      </xdr:nvSpPr>
      <xdr:spPr bwMode="auto">
        <a:xfrm>
          <a:off x="4455552" y="6264441"/>
          <a:ext cx="168730" cy="1824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A-27</a:t>
          </a:r>
        </a:p>
      </xdr:txBody>
    </xdr:sp>
    <xdr:clientData/>
  </xdr:twoCellAnchor>
  <xdr:twoCellAnchor>
    <xdr:from>
      <xdr:col>12</xdr:col>
      <xdr:colOff>141372</xdr:colOff>
      <xdr:row>22</xdr:row>
      <xdr:rowOff>120456</xdr:rowOff>
    </xdr:from>
    <xdr:to>
      <xdr:col>12</xdr:col>
      <xdr:colOff>325069</xdr:colOff>
      <xdr:row>23</xdr:row>
      <xdr:rowOff>82356</xdr:rowOff>
    </xdr:to>
    <xdr:sp macro="" textlink="">
      <xdr:nvSpPr>
        <xdr:cNvPr id="9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2000000}"/>
            </a:ext>
          </a:extLst>
        </xdr:cNvPr>
        <xdr:cNvSpPr>
          <a:spLocks noChangeArrowheads="1"/>
        </xdr:cNvSpPr>
      </xdr:nvSpPr>
      <xdr:spPr bwMode="auto">
        <a:xfrm>
          <a:off x="4370472" y="5406831"/>
          <a:ext cx="183697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12</xdr:col>
      <xdr:colOff>8450</xdr:colOff>
      <xdr:row>25</xdr:row>
      <xdr:rowOff>109717</xdr:rowOff>
    </xdr:from>
    <xdr:to>
      <xdr:col>12</xdr:col>
      <xdr:colOff>192147</xdr:colOff>
      <xdr:row>25</xdr:row>
      <xdr:rowOff>302939</xdr:rowOff>
    </xdr:to>
    <xdr:sp macro="" textlink="">
      <xdr:nvSpPr>
        <xdr:cNvPr id="9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3000000}"/>
            </a:ext>
          </a:extLst>
        </xdr:cNvPr>
        <xdr:cNvSpPr>
          <a:spLocks noChangeArrowheads="1"/>
        </xdr:cNvSpPr>
      </xdr:nvSpPr>
      <xdr:spPr bwMode="auto">
        <a:xfrm>
          <a:off x="4237550" y="6262867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11</xdr:col>
      <xdr:colOff>164002</xdr:colOff>
      <xdr:row>25</xdr:row>
      <xdr:rowOff>116448</xdr:rowOff>
    </xdr:from>
    <xdr:to>
      <xdr:col>11</xdr:col>
      <xdr:colOff>337242</xdr:colOff>
      <xdr:row>25</xdr:row>
      <xdr:rowOff>309670</xdr:rowOff>
    </xdr:to>
    <xdr:sp macro="" textlink="">
      <xdr:nvSpPr>
        <xdr:cNvPr id="10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4000000}"/>
            </a:ext>
          </a:extLst>
        </xdr:cNvPr>
        <xdr:cNvSpPr>
          <a:spLocks noChangeArrowheads="1"/>
        </xdr:cNvSpPr>
      </xdr:nvSpPr>
      <xdr:spPr bwMode="auto">
        <a:xfrm>
          <a:off x="4040677" y="6269598"/>
          <a:ext cx="173240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325139</xdr:colOff>
      <xdr:row>25</xdr:row>
      <xdr:rowOff>111147</xdr:rowOff>
    </xdr:from>
    <xdr:to>
      <xdr:col>11</xdr:col>
      <xdr:colOff>151899</xdr:colOff>
      <xdr:row>25</xdr:row>
      <xdr:rowOff>304369</xdr:rowOff>
    </xdr:to>
    <xdr:sp macro="" textlink="">
      <xdr:nvSpPr>
        <xdr:cNvPr id="10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5000000}"/>
            </a:ext>
          </a:extLst>
        </xdr:cNvPr>
        <xdr:cNvSpPr>
          <a:spLocks noChangeArrowheads="1"/>
        </xdr:cNvSpPr>
      </xdr:nvSpPr>
      <xdr:spPr bwMode="auto">
        <a:xfrm>
          <a:off x="3849389" y="6264297"/>
          <a:ext cx="17918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130198</xdr:colOff>
      <xdr:row>25</xdr:row>
      <xdr:rowOff>109858</xdr:rowOff>
    </xdr:from>
    <xdr:to>
      <xdr:col>10</xdr:col>
      <xdr:colOff>303440</xdr:colOff>
      <xdr:row>25</xdr:row>
      <xdr:rowOff>303080</xdr:rowOff>
    </xdr:to>
    <xdr:sp macro="" textlink="">
      <xdr:nvSpPr>
        <xdr:cNvPr id="10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6000000}"/>
            </a:ext>
          </a:extLst>
        </xdr:cNvPr>
        <xdr:cNvSpPr>
          <a:spLocks noChangeArrowheads="1"/>
        </xdr:cNvSpPr>
      </xdr:nvSpPr>
      <xdr:spPr bwMode="auto">
        <a:xfrm>
          <a:off x="3654448" y="6263008"/>
          <a:ext cx="173242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13</xdr:col>
      <xdr:colOff>61877</xdr:colOff>
      <xdr:row>25</xdr:row>
      <xdr:rowOff>94104</xdr:rowOff>
    </xdr:from>
    <xdr:to>
      <xdr:col>13</xdr:col>
      <xdr:colOff>245574</xdr:colOff>
      <xdr:row>25</xdr:row>
      <xdr:rowOff>287326</xdr:rowOff>
    </xdr:to>
    <xdr:sp macro="" textlink="">
      <xdr:nvSpPr>
        <xdr:cNvPr id="10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7000000}"/>
            </a:ext>
          </a:extLst>
        </xdr:cNvPr>
        <xdr:cNvSpPr>
          <a:spLocks noChangeArrowheads="1"/>
        </xdr:cNvSpPr>
      </xdr:nvSpPr>
      <xdr:spPr bwMode="auto">
        <a:xfrm>
          <a:off x="4643402" y="6247254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A-34</a:t>
          </a:r>
        </a:p>
      </xdr:txBody>
    </xdr:sp>
    <xdr:clientData/>
  </xdr:twoCellAnchor>
  <xdr:twoCellAnchor>
    <xdr:from>
      <xdr:col>13</xdr:col>
      <xdr:colOff>133636</xdr:colOff>
      <xdr:row>24</xdr:row>
      <xdr:rowOff>146928</xdr:rowOff>
    </xdr:from>
    <xdr:to>
      <xdr:col>13</xdr:col>
      <xdr:colOff>317333</xdr:colOff>
      <xdr:row>24</xdr:row>
      <xdr:rowOff>333447</xdr:rowOff>
    </xdr:to>
    <xdr:sp macro="" textlink="">
      <xdr:nvSpPr>
        <xdr:cNvPr id="10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8000000}"/>
            </a:ext>
          </a:extLst>
        </xdr:cNvPr>
        <xdr:cNvSpPr>
          <a:spLocks noChangeArrowheads="1"/>
        </xdr:cNvSpPr>
      </xdr:nvSpPr>
      <xdr:spPr bwMode="auto">
        <a:xfrm>
          <a:off x="4715161" y="5890503"/>
          <a:ext cx="183697" cy="18651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17</xdr:col>
      <xdr:colOff>233612</xdr:colOff>
      <xdr:row>26</xdr:row>
      <xdr:rowOff>99403</xdr:rowOff>
    </xdr:from>
    <xdr:to>
      <xdr:col>18</xdr:col>
      <xdr:colOff>49917</xdr:colOff>
      <xdr:row>26</xdr:row>
      <xdr:rowOff>292625</xdr:rowOff>
    </xdr:to>
    <xdr:sp macro="" textlink="">
      <xdr:nvSpPr>
        <xdr:cNvPr id="10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9000000}"/>
            </a:ext>
          </a:extLst>
        </xdr:cNvPr>
        <xdr:cNvSpPr>
          <a:spLocks noChangeArrowheads="1"/>
        </xdr:cNvSpPr>
      </xdr:nvSpPr>
      <xdr:spPr bwMode="auto">
        <a:xfrm>
          <a:off x="6224837" y="6662128"/>
          <a:ext cx="16873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18</xdr:col>
      <xdr:colOff>261830</xdr:colOff>
      <xdr:row>26</xdr:row>
      <xdr:rowOff>108140</xdr:rowOff>
    </xdr:from>
    <xdr:to>
      <xdr:col>19</xdr:col>
      <xdr:colOff>88590</xdr:colOff>
      <xdr:row>26</xdr:row>
      <xdr:rowOff>301362</xdr:rowOff>
    </xdr:to>
    <xdr:sp macro="" textlink="">
      <xdr:nvSpPr>
        <xdr:cNvPr id="10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A000000}"/>
            </a:ext>
          </a:extLst>
        </xdr:cNvPr>
        <xdr:cNvSpPr>
          <a:spLocks noChangeArrowheads="1"/>
        </xdr:cNvSpPr>
      </xdr:nvSpPr>
      <xdr:spPr bwMode="auto">
        <a:xfrm>
          <a:off x="6605480" y="6670865"/>
          <a:ext cx="179185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19</xdr:col>
      <xdr:colOff>284322</xdr:colOff>
      <xdr:row>26</xdr:row>
      <xdr:rowOff>102841</xdr:rowOff>
    </xdr:from>
    <xdr:to>
      <xdr:col>20</xdr:col>
      <xdr:colOff>100626</xdr:colOff>
      <xdr:row>26</xdr:row>
      <xdr:rowOff>296063</xdr:rowOff>
    </xdr:to>
    <xdr:sp macro="" textlink="">
      <xdr:nvSpPr>
        <xdr:cNvPr id="10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B000000}"/>
            </a:ext>
          </a:extLst>
        </xdr:cNvPr>
        <xdr:cNvSpPr>
          <a:spLocks noChangeArrowheads="1"/>
        </xdr:cNvSpPr>
      </xdr:nvSpPr>
      <xdr:spPr bwMode="auto">
        <a:xfrm>
          <a:off x="6980397" y="6665566"/>
          <a:ext cx="168729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19</xdr:col>
      <xdr:colOff>187351</xdr:colOff>
      <xdr:row>23</xdr:row>
      <xdr:rowOff>160563</xdr:rowOff>
    </xdr:from>
    <xdr:to>
      <xdr:col>20</xdr:col>
      <xdr:colOff>3655</xdr:colOff>
      <xdr:row>24</xdr:row>
      <xdr:rowOff>122464</xdr:rowOff>
    </xdr:to>
    <xdr:sp macro="" textlink="">
      <xdr:nvSpPr>
        <xdr:cNvPr id="10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C000000}"/>
            </a:ext>
          </a:extLst>
        </xdr:cNvPr>
        <xdr:cNvSpPr>
          <a:spLocks noChangeArrowheads="1"/>
        </xdr:cNvSpPr>
      </xdr:nvSpPr>
      <xdr:spPr bwMode="auto">
        <a:xfrm>
          <a:off x="6883426" y="5675538"/>
          <a:ext cx="168729" cy="190501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9</xdr:col>
      <xdr:colOff>73507</xdr:colOff>
      <xdr:row>23</xdr:row>
      <xdr:rowOff>76630</xdr:rowOff>
    </xdr:from>
    <xdr:to>
      <xdr:col>9</xdr:col>
      <xdr:colOff>74105</xdr:colOff>
      <xdr:row>25</xdr:row>
      <xdr:rowOff>348136</xdr:rowOff>
    </xdr:to>
    <xdr:cxnSp macro="">
      <xdr:nvCxnSpPr>
        <xdr:cNvPr id="109" name="Straight Connector 325">
          <a:extLst>
            <a:ext uri="{FF2B5EF4-FFF2-40B4-BE49-F238E27FC236}">
              <a16:creationId xmlns:a16="http://schemas.microsoft.com/office/drawing/2014/main" id="{00000000-0008-0000-1600-00006D000000}"/>
            </a:ext>
          </a:extLst>
        </xdr:cNvPr>
        <xdr:cNvCxnSpPr>
          <a:stCxn id="238" idx="4"/>
          <a:endCxn id="94" idx="7"/>
        </xdr:cNvCxnSpPr>
      </xdr:nvCxnSpPr>
      <xdr:spPr>
        <a:xfrm>
          <a:off x="3245332" y="5591605"/>
          <a:ext cx="598" cy="9096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240633</xdr:colOff>
      <xdr:row>23</xdr:row>
      <xdr:rowOff>80211</xdr:rowOff>
    </xdr:from>
    <xdr:to>
      <xdr:col>12</xdr:col>
      <xdr:colOff>313073</xdr:colOff>
      <xdr:row>25</xdr:row>
      <xdr:rowOff>111291</xdr:rowOff>
    </xdr:to>
    <xdr:cxnSp macro="">
      <xdr:nvCxnSpPr>
        <xdr:cNvPr id="110" name="Straight Connector 326">
          <a:extLst>
            <a:ext uri="{FF2B5EF4-FFF2-40B4-BE49-F238E27FC236}">
              <a16:creationId xmlns:a16="http://schemas.microsoft.com/office/drawing/2014/main" id="{00000000-0008-0000-1600-00006E000000}"/>
            </a:ext>
          </a:extLst>
        </xdr:cNvPr>
        <xdr:cNvCxnSpPr>
          <a:stCxn id="97" idx="0"/>
        </xdr:cNvCxnSpPr>
      </xdr:nvCxnSpPr>
      <xdr:spPr>
        <a:xfrm flipH="1" flipV="1">
          <a:off x="4469733" y="5595186"/>
          <a:ext cx="72440" cy="669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197617</xdr:colOff>
      <xdr:row>24</xdr:row>
      <xdr:rowOff>139282</xdr:rowOff>
    </xdr:from>
    <xdr:to>
      <xdr:col>8</xdr:col>
      <xdr:colOff>165559</xdr:colOff>
      <xdr:row>26</xdr:row>
      <xdr:rowOff>180165</xdr:rowOff>
    </xdr:to>
    <xdr:cxnSp macro="">
      <xdr:nvCxnSpPr>
        <xdr:cNvPr id="111" name="Straight Connector 327">
          <a:extLst>
            <a:ext uri="{FF2B5EF4-FFF2-40B4-BE49-F238E27FC236}">
              <a16:creationId xmlns:a16="http://schemas.microsoft.com/office/drawing/2014/main" id="{00000000-0008-0000-1600-00006F000000}"/>
            </a:ext>
          </a:extLst>
        </xdr:cNvPr>
        <xdr:cNvCxnSpPr>
          <a:stCxn id="77" idx="5"/>
          <a:endCxn id="78" idx="1"/>
        </xdr:cNvCxnSpPr>
      </xdr:nvCxnSpPr>
      <xdr:spPr>
        <a:xfrm>
          <a:off x="2664592" y="5882857"/>
          <a:ext cx="320367" cy="8600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278069</xdr:colOff>
      <xdr:row>24</xdr:row>
      <xdr:rowOff>28088</xdr:rowOff>
    </xdr:from>
    <xdr:to>
      <xdr:col>13</xdr:col>
      <xdr:colOff>131630</xdr:colOff>
      <xdr:row>25</xdr:row>
      <xdr:rowOff>138155</xdr:rowOff>
    </xdr:to>
    <xdr:cxnSp macro="">
      <xdr:nvCxnSpPr>
        <xdr:cNvPr id="112" name="Straight Connector 338">
          <a:extLst>
            <a:ext uri="{FF2B5EF4-FFF2-40B4-BE49-F238E27FC236}">
              <a16:creationId xmlns:a16="http://schemas.microsoft.com/office/drawing/2014/main" id="{00000000-0008-0000-1600-000070000000}"/>
            </a:ext>
          </a:extLst>
        </xdr:cNvPr>
        <xdr:cNvCxnSpPr>
          <a:stCxn id="102" idx="7"/>
          <a:endCxn id="243" idx="2"/>
        </xdr:cNvCxnSpPr>
      </xdr:nvCxnSpPr>
      <xdr:spPr>
        <a:xfrm flipV="1">
          <a:off x="3802319" y="5771663"/>
          <a:ext cx="910836" cy="519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26</xdr:row>
      <xdr:rowOff>40820</xdr:rowOff>
    </xdr:from>
    <xdr:to>
      <xdr:col>14</xdr:col>
      <xdr:colOff>292555</xdr:colOff>
      <xdr:row>26</xdr:row>
      <xdr:rowOff>234042</xdr:rowOff>
    </xdr:to>
    <xdr:sp macro="" textlink="">
      <xdr:nvSpPr>
        <xdr:cNvPr id="11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1000000}"/>
            </a:ext>
          </a:extLst>
        </xdr:cNvPr>
        <xdr:cNvSpPr>
          <a:spLocks noChangeArrowheads="1"/>
        </xdr:cNvSpPr>
      </xdr:nvSpPr>
      <xdr:spPr bwMode="auto">
        <a:xfrm>
          <a:off x="5042808" y="6603545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14</xdr:col>
      <xdr:colOff>320842</xdr:colOff>
      <xdr:row>26</xdr:row>
      <xdr:rowOff>110003</xdr:rowOff>
    </xdr:from>
    <xdr:to>
      <xdr:col>15</xdr:col>
      <xdr:colOff>147602</xdr:colOff>
      <xdr:row>26</xdr:row>
      <xdr:rowOff>303225</xdr:rowOff>
    </xdr:to>
    <xdr:sp macro="" textlink="">
      <xdr:nvSpPr>
        <xdr:cNvPr id="11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2000000}"/>
            </a:ext>
          </a:extLst>
        </xdr:cNvPr>
        <xdr:cNvSpPr>
          <a:spLocks noChangeArrowheads="1"/>
        </xdr:cNvSpPr>
      </xdr:nvSpPr>
      <xdr:spPr bwMode="auto">
        <a:xfrm>
          <a:off x="5254792" y="6672728"/>
          <a:ext cx="179185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165139</xdr:colOff>
      <xdr:row>26</xdr:row>
      <xdr:rowOff>108713</xdr:rowOff>
    </xdr:from>
    <xdr:to>
      <xdr:col>15</xdr:col>
      <xdr:colOff>338379</xdr:colOff>
      <xdr:row>26</xdr:row>
      <xdr:rowOff>301935</xdr:rowOff>
    </xdr:to>
    <xdr:sp macro="" textlink="">
      <xdr:nvSpPr>
        <xdr:cNvPr id="11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3000000}"/>
            </a:ext>
          </a:extLst>
        </xdr:cNvPr>
        <xdr:cNvSpPr>
          <a:spLocks noChangeArrowheads="1"/>
        </xdr:cNvSpPr>
      </xdr:nvSpPr>
      <xdr:spPr bwMode="auto">
        <a:xfrm>
          <a:off x="5451514" y="6671438"/>
          <a:ext cx="17324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15</xdr:col>
      <xdr:colOff>350348</xdr:colOff>
      <xdr:row>26</xdr:row>
      <xdr:rowOff>113870</xdr:rowOff>
    </xdr:from>
    <xdr:to>
      <xdr:col>16</xdr:col>
      <xdr:colOff>177109</xdr:colOff>
      <xdr:row>26</xdr:row>
      <xdr:rowOff>307092</xdr:rowOff>
    </xdr:to>
    <xdr:sp macro="" textlink="">
      <xdr:nvSpPr>
        <xdr:cNvPr id="11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4000000}"/>
            </a:ext>
          </a:extLst>
        </xdr:cNvPr>
        <xdr:cNvSpPr>
          <a:spLocks noChangeArrowheads="1"/>
        </xdr:cNvSpPr>
      </xdr:nvSpPr>
      <xdr:spPr bwMode="auto">
        <a:xfrm>
          <a:off x="5636723" y="6676595"/>
          <a:ext cx="17918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198664</xdr:colOff>
      <xdr:row>26</xdr:row>
      <xdr:rowOff>114156</xdr:rowOff>
    </xdr:from>
    <xdr:to>
      <xdr:col>17</xdr:col>
      <xdr:colOff>14968</xdr:colOff>
      <xdr:row>26</xdr:row>
      <xdr:rowOff>307378</xdr:rowOff>
    </xdr:to>
    <xdr:sp macro="" textlink="">
      <xdr:nvSpPr>
        <xdr:cNvPr id="11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5000000}"/>
            </a:ext>
          </a:extLst>
        </xdr:cNvPr>
        <xdr:cNvSpPr>
          <a:spLocks noChangeArrowheads="1"/>
        </xdr:cNvSpPr>
      </xdr:nvSpPr>
      <xdr:spPr bwMode="auto">
        <a:xfrm>
          <a:off x="5837464" y="6676881"/>
          <a:ext cx="168729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26911</xdr:colOff>
      <xdr:row>26</xdr:row>
      <xdr:rowOff>112868</xdr:rowOff>
    </xdr:from>
    <xdr:to>
      <xdr:col>17</xdr:col>
      <xdr:colOff>210608</xdr:colOff>
      <xdr:row>26</xdr:row>
      <xdr:rowOff>306090</xdr:rowOff>
    </xdr:to>
    <xdr:sp macro="" textlink="">
      <xdr:nvSpPr>
        <xdr:cNvPr id="11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6000000}"/>
            </a:ext>
          </a:extLst>
        </xdr:cNvPr>
        <xdr:cNvSpPr>
          <a:spLocks noChangeArrowheads="1"/>
        </xdr:cNvSpPr>
      </xdr:nvSpPr>
      <xdr:spPr bwMode="auto">
        <a:xfrm>
          <a:off x="6018136" y="6675593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68896</xdr:colOff>
      <xdr:row>26</xdr:row>
      <xdr:rowOff>105133</xdr:rowOff>
    </xdr:from>
    <xdr:to>
      <xdr:col>18</xdr:col>
      <xdr:colOff>242137</xdr:colOff>
      <xdr:row>26</xdr:row>
      <xdr:rowOff>298355</xdr:rowOff>
    </xdr:to>
    <xdr:sp macro="" textlink="">
      <xdr:nvSpPr>
        <xdr:cNvPr id="11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7000000}"/>
            </a:ext>
          </a:extLst>
        </xdr:cNvPr>
        <xdr:cNvSpPr>
          <a:spLocks noChangeArrowheads="1"/>
        </xdr:cNvSpPr>
      </xdr:nvSpPr>
      <xdr:spPr bwMode="auto">
        <a:xfrm>
          <a:off x="6412546" y="6667858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20</xdr:col>
      <xdr:colOff>14006</xdr:colOff>
      <xdr:row>24</xdr:row>
      <xdr:rowOff>22202</xdr:rowOff>
    </xdr:from>
    <xdr:to>
      <xdr:col>20</xdr:col>
      <xdr:colOff>77456</xdr:colOff>
      <xdr:row>26</xdr:row>
      <xdr:rowOff>102841</xdr:rowOff>
    </xdr:to>
    <xdr:cxnSp macro="">
      <xdr:nvCxnSpPr>
        <xdr:cNvPr id="120" name="Straight Connector 358">
          <a:extLst>
            <a:ext uri="{FF2B5EF4-FFF2-40B4-BE49-F238E27FC236}">
              <a16:creationId xmlns:a16="http://schemas.microsoft.com/office/drawing/2014/main" id="{00000000-0008-0000-1600-000078000000}"/>
            </a:ext>
          </a:extLst>
        </xdr:cNvPr>
        <xdr:cNvCxnSpPr>
          <a:stCxn id="107" idx="0"/>
        </xdr:cNvCxnSpPr>
      </xdr:nvCxnSpPr>
      <xdr:spPr>
        <a:xfrm flipV="1">
          <a:off x="7062506" y="5765777"/>
          <a:ext cx="63450" cy="8997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353679</xdr:colOff>
      <xdr:row>24</xdr:row>
      <xdr:rowOff>124325</xdr:rowOff>
    </xdr:from>
    <xdr:to>
      <xdr:col>19</xdr:col>
      <xdr:colOff>256674</xdr:colOff>
      <xdr:row>26</xdr:row>
      <xdr:rowOff>108140</xdr:rowOff>
    </xdr:to>
    <xdr:cxnSp macro="">
      <xdr:nvCxnSpPr>
        <xdr:cNvPr id="121" name="Straight Connector 362">
          <a:extLst>
            <a:ext uri="{FF2B5EF4-FFF2-40B4-BE49-F238E27FC236}">
              <a16:creationId xmlns:a16="http://schemas.microsoft.com/office/drawing/2014/main" id="{00000000-0008-0000-1600-000079000000}"/>
            </a:ext>
          </a:extLst>
        </xdr:cNvPr>
        <xdr:cNvCxnSpPr>
          <a:endCxn id="106" idx="0"/>
        </xdr:cNvCxnSpPr>
      </xdr:nvCxnSpPr>
      <xdr:spPr>
        <a:xfrm flipH="1">
          <a:off x="6697329" y="5867900"/>
          <a:ext cx="255420" cy="802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54428</xdr:colOff>
      <xdr:row>25</xdr:row>
      <xdr:rowOff>40823</xdr:rowOff>
    </xdr:from>
    <xdr:to>
      <xdr:col>24</xdr:col>
      <xdr:colOff>238125</xdr:colOff>
      <xdr:row>25</xdr:row>
      <xdr:rowOff>234045</xdr:rowOff>
    </xdr:to>
    <xdr:sp macro="" textlink="">
      <xdr:nvSpPr>
        <xdr:cNvPr id="12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A000000}"/>
            </a:ext>
          </a:extLst>
        </xdr:cNvPr>
        <xdr:cNvSpPr>
          <a:spLocks noChangeArrowheads="1"/>
        </xdr:cNvSpPr>
      </xdr:nvSpPr>
      <xdr:spPr bwMode="auto">
        <a:xfrm>
          <a:off x="8512628" y="6193973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22</xdr:col>
      <xdr:colOff>268333</xdr:colOff>
      <xdr:row>26</xdr:row>
      <xdr:rowOff>418556</xdr:rowOff>
    </xdr:from>
    <xdr:to>
      <xdr:col>23</xdr:col>
      <xdr:colOff>94978</xdr:colOff>
      <xdr:row>27</xdr:row>
      <xdr:rowOff>26671</xdr:rowOff>
    </xdr:to>
    <xdr:sp macro="" textlink="">
      <xdr:nvSpPr>
        <xdr:cNvPr id="12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B000000}"/>
            </a:ext>
          </a:extLst>
        </xdr:cNvPr>
        <xdr:cNvSpPr>
          <a:spLocks noChangeArrowheads="1"/>
        </xdr:cNvSpPr>
      </xdr:nvSpPr>
      <xdr:spPr bwMode="auto">
        <a:xfrm>
          <a:off x="8021683" y="6981281"/>
          <a:ext cx="179070" cy="18914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141514</xdr:colOff>
      <xdr:row>24</xdr:row>
      <xdr:rowOff>277586</xdr:rowOff>
    </xdr:from>
    <xdr:to>
      <xdr:col>24</xdr:col>
      <xdr:colOff>325211</xdr:colOff>
      <xdr:row>25</xdr:row>
      <xdr:rowOff>62594</xdr:rowOff>
    </xdr:to>
    <xdr:sp macro="" textlink="">
      <xdr:nvSpPr>
        <xdr:cNvPr id="12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C000000}"/>
            </a:ext>
          </a:extLst>
        </xdr:cNvPr>
        <xdr:cNvSpPr>
          <a:spLocks noChangeArrowheads="1"/>
        </xdr:cNvSpPr>
      </xdr:nvSpPr>
      <xdr:spPr bwMode="auto">
        <a:xfrm>
          <a:off x="8599714" y="6021161"/>
          <a:ext cx="183697" cy="194583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24</xdr:col>
      <xdr:colOff>252548</xdr:colOff>
      <xdr:row>24</xdr:row>
      <xdr:rowOff>100149</xdr:rowOff>
    </xdr:from>
    <xdr:to>
      <xdr:col>25</xdr:col>
      <xdr:colOff>68853</xdr:colOff>
      <xdr:row>24</xdr:row>
      <xdr:rowOff>293371</xdr:rowOff>
    </xdr:to>
    <xdr:sp macro="" textlink="">
      <xdr:nvSpPr>
        <xdr:cNvPr id="12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D000000}"/>
            </a:ext>
          </a:extLst>
        </xdr:cNvPr>
        <xdr:cNvSpPr>
          <a:spLocks noChangeArrowheads="1"/>
        </xdr:cNvSpPr>
      </xdr:nvSpPr>
      <xdr:spPr bwMode="auto">
        <a:xfrm>
          <a:off x="8710748" y="5843724"/>
          <a:ext cx="16873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5443</xdr:colOff>
      <xdr:row>23</xdr:row>
      <xdr:rowOff>149679</xdr:rowOff>
    </xdr:from>
    <xdr:to>
      <xdr:col>25</xdr:col>
      <xdr:colOff>178800</xdr:colOff>
      <xdr:row>24</xdr:row>
      <xdr:rowOff>111580</xdr:rowOff>
    </xdr:to>
    <xdr:sp macro="" textlink="">
      <xdr:nvSpPr>
        <xdr:cNvPr id="12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E000000}"/>
            </a:ext>
          </a:extLst>
        </xdr:cNvPr>
        <xdr:cNvSpPr>
          <a:spLocks noChangeArrowheads="1"/>
        </xdr:cNvSpPr>
      </xdr:nvSpPr>
      <xdr:spPr bwMode="auto">
        <a:xfrm>
          <a:off x="8816068" y="5664654"/>
          <a:ext cx="173357" cy="190501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118656</xdr:colOff>
      <xdr:row>22</xdr:row>
      <xdr:rowOff>199209</xdr:rowOff>
    </xdr:from>
    <xdr:to>
      <xdr:col>25</xdr:col>
      <xdr:colOff>302353</xdr:colOff>
      <xdr:row>23</xdr:row>
      <xdr:rowOff>161111</xdr:rowOff>
    </xdr:to>
    <xdr:sp macro="" textlink="">
      <xdr:nvSpPr>
        <xdr:cNvPr id="12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F000000}"/>
            </a:ext>
          </a:extLst>
        </xdr:cNvPr>
        <xdr:cNvSpPr>
          <a:spLocks noChangeArrowheads="1"/>
        </xdr:cNvSpPr>
      </xdr:nvSpPr>
      <xdr:spPr bwMode="auto">
        <a:xfrm>
          <a:off x="8929281" y="5485584"/>
          <a:ext cx="183697" cy="19050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25</xdr:col>
      <xdr:colOff>220438</xdr:colOff>
      <xdr:row>22</xdr:row>
      <xdr:rowOff>9797</xdr:rowOff>
    </xdr:from>
    <xdr:to>
      <xdr:col>26</xdr:col>
      <xdr:colOff>47084</xdr:colOff>
      <xdr:row>22</xdr:row>
      <xdr:rowOff>193765</xdr:rowOff>
    </xdr:to>
    <xdr:sp macro="" textlink="">
      <xdr:nvSpPr>
        <xdr:cNvPr id="12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0000000}"/>
            </a:ext>
          </a:extLst>
        </xdr:cNvPr>
        <xdr:cNvSpPr>
          <a:spLocks noChangeArrowheads="1"/>
        </xdr:cNvSpPr>
      </xdr:nvSpPr>
      <xdr:spPr bwMode="auto">
        <a:xfrm>
          <a:off x="9031063" y="5296172"/>
          <a:ext cx="179071" cy="18396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25</xdr:col>
      <xdr:colOff>317865</xdr:colOff>
      <xdr:row>21</xdr:row>
      <xdr:rowOff>132808</xdr:rowOff>
    </xdr:from>
    <xdr:to>
      <xdr:col>26</xdr:col>
      <xdr:colOff>134169</xdr:colOff>
      <xdr:row>22</xdr:row>
      <xdr:rowOff>22318</xdr:rowOff>
    </xdr:to>
    <xdr:sp macro="" textlink="">
      <xdr:nvSpPr>
        <xdr:cNvPr id="12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1000000}"/>
            </a:ext>
          </a:extLst>
        </xdr:cNvPr>
        <xdr:cNvSpPr>
          <a:spLocks noChangeArrowheads="1"/>
        </xdr:cNvSpPr>
      </xdr:nvSpPr>
      <xdr:spPr bwMode="auto">
        <a:xfrm>
          <a:off x="9128490" y="5133433"/>
          <a:ext cx="168729" cy="17526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127907</xdr:colOff>
      <xdr:row>24</xdr:row>
      <xdr:rowOff>58238</xdr:rowOff>
    </xdr:from>
    <xdr:to>
      <xdr:col>29</xdr:col>
      <xdr:colOff>308883</xdr:colOff>
      <xdr:row>24</xdr:row>
      <xdr:rowOff>251460</xdr:rowOff>
    </xdr:to>
    <xdr:sp macro="" textlink="">
      <xdr:nvSpPr>
        <xdr:cNvPr id="13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2000000}"/>
            </a:ext>
          </a:extLst>
        </xdr:cNvPr>
        <xdr:cNvSpPr>
          <a:spLocks noChangeArrowheads="1"/>
        </xdr:cNvSpPr>
      </xdr:nvSpPr>
      <xdr:spPr bwMode="auto">
        <a:xfrm>
          <a:off x="10348232" y="5801813"/>
          <a:ext cx="18097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34019</xdr:colOff>
      <xdr:row>22</xdr:row>
      <xdr:rowOff>142332</xdr:rowOff>
    </xdr:from>
    <xdr:to>
      <xdr:col>29</xdr:col>
      <xdr:colOff>71678</xdr:colOff>
      <xdr:row>24</xdr:row>
      <xdr:rowOff>273770</xdr:rowOff>
    </xdr:to>
    <xdr:cxnSp macro="">
      <xdr:nvCxnSpPr>
        <xdr:cNvPr id="131" name="Straight Connector 375">
          <a:extLst>
            <a:ext uri="{FF2B5EF4-FFF2-40B4-BE49-F238E27FC236}">
              <a16:creationId xmlns:a16="http://schemas.microsoft.com/office/drawing/2014/main" id="{00000000-0008-0000-1600-000083000000}"/>
            </a:ext>
          </a:extLst>
        </xdr:cNvPr>
        <xdr:cNvCxnSpPr>
          <a:stCxn id="253" idx="1"/>
        </xdr:cNvCxnSpPr>
      </xdr:nvCxnSpPr>
      <xdr:spPr>
        <a:xfrm flipH="1" flipV="1">
          <a:off x="9197069" y="5428707"/>
          <a:ext cx="1094934" cy="5886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127053</xdr:colOff>
      <xdr:row>21</xdr:row>
      <xdr:rowOff>269429</xdr:rowOff>
    </xdr:from>
    <xdr:to>
      <xdr:col>29</xdr:col>
      <xdr:colOff>154410</xdr:colOff>
      <xdr:row>24</xdr:row>
      <xdr:rowOff>86535</xdr:rowOff>
    </xdr:to>
    <xdr:cxnSp macro="">
      <xdr:nvCxnSpPr>
        <xdr:cNvPr id="132" name="Straight Connector 376">
          <a:extLst>
            <a:ext uri="{FF2B5EF4-FFF2-40B4-BE49-F238E27FC236}">
              <a16:creationId xmlns:a16="http://schemas.microsoft.com/office/drawing/2014/main" id="{00000000-0008-0000-1600-000084000000}"/>
            </a:ext>
          </a:extLst>
        </xdr:cNvPr>
        <xdr:cNvCxnSpPr>
          <a:stCxn id="130" idx="1"/>
        </xdr:cNvCxnSpPr>
      </xdr:nvCxnSpPr>
      <xdr:spPr>
        <a:xfrm flipH="1" flipV="1">
          <a:off x="9290103" y="5270054"/>
          <a:ext cx="1084632" cy="560056"/>
        </a:xfrm>
        <a:prstGeom prst="lin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23</xdr:col>
      <xdr:colOff>3130</xdr:colOff>
      <xdr:row>25</xdr:row>
      <xdr:rowOff>369779</xdr:rowOff>
    </xdr:from>
    <xdr:to>
      <xdr:col>23</xdr:col>
      <xdr:colOff>347449</xdr:colOff>
      <xdr:row>26</xdr:row>
      <xdr:rowOff>418556</xdr:rowOff>
    </xdr:to>
    <xdr:cxnSp macro="">
      <xdr:nvCxnSpPr>
        <xdr:cNvPr id="133" name="Straight Connector 377">
          <a:extLst>
            <a:ext uri="{FF2B5EF4-FFF2-40B4-BE49-F238E27FC236}">
              <a16:creationId xmlns:a16="http://schemas.microsoft.com/office/drawing/2014/main" id="{00000000-0008-0000-1600-000085000000}"/>
            </a:ext>
          </a:extLst>
        </xdr:cNvPr>
        <xdr:cNvCxnSpPr>
          <a:endCxn id="123" idx="0"/>
        </xdr:cNvCxnSpPr>
      </xdr:nvCxnSpPr>
      <xdr:spPr>
        <a:xfrm flipH="1">
          <a:off x="8108905" y="6522929"/>
          <a:ext cx="344319" cy="4583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94978</xdr:colOff>
      <xdr:row>25</xdr:row>
      <xdr:rowOff>365760</xdr:rowOff>
    </xdr:from>
    <xdr:to>
      <xdr:col>25</xdr:col>
      <xdr:colOff>269966</xdr:colOff>
      <xdr:row>26</xdr:row>
      <xdr:rowOff>507819</xdr:rowOff>
    </xdr:to>
    <xdr:cxnSp macro="">
      <xdr:nvCxnSpPr>
        <xdr:cNvPr id="134" name="Straight Connector 378">
          <a:extLst>
            <a:ext uri="{FF2B5EF4-FFF2-40B4-BE49-F238E27FC236}">
              <a16:creationId xmlns:a16="http://schemas.microsoft.com/office/drawing/2014/main" id="{00000000-0008-0000-1600-000086000000}"/>
            </a:ext>
          </a:extLst>
        </xdr:cNvPr>
        <xdr:cNvCxnSpPr>
          <a:endCxn id="123" idx="6"/>
        </xdr:cNvCxnSpPr>
      </xdr:nvCxnSpPr>
      <xdr:spPr>
        <a:xfrm flipH="1">
          <a:off x="8200753" y="6518910"/>
          <a:ext cx="879838" cy="5516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29937</xdr:colOff>
      <xdr:row>11</xdr:row>
      <xdr:rowOff>84364</xdr:rowOff>
    </xdr:from>
    <xdr:to>
      <xdr:col>6</xdr:col>
      <xdr:colOff>163287</xdr:colOff>
      <xdr:row>12</xdr:row>
      <xdr:rowOff>0</xdr:rowOff>
    </xdr:to>
    <xdr:sp macro="" textlink="">
      <xdr:nvSpPr>
        <xdr:cNvPr id="135" name="Oval 38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7000000}"/>
            </a:ext>
          </a:extLst>
        </xdr:cNvPr>
        <xdr:cNvSpPr>
          <a:spLocks noChangeArrowheads="1"/>
        </xdr:cNvSpPr>
      </xdr:nvSpPr>
      <xdr:spPr bwMode="auto">
        <a:xfrm>
          <a:off x="2144487" y="2217964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12</xdr:row>
      <xdr:rowOff>13608</xdr:rowOff>
    </xdr:from>
    <xdr:to>
      <xdr:col>6</xdr:col>
      <xdr:colOff>160564</xdr:colOff>
      <xdr:row>12</xdr:row>
      <xdr:rowOff>133351</xdr:rowOff>
    </xdr:to>
    <xdr:sp macro="" textlink="">
      <xdr:nvSpPr>
        <xdr:cNvPr id="136" name="Oval 40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8000000}"/>
            </a:ext>
          </a:extLst>
        </xdr:cNvPr>
        <xdr:cNvSpPr>
          <a:spLocks noChangeArrowheads="1"/>
        </xdr:cNvSpPr>
      </xdr:nvSpPr>
      <xdr:spPr bwMode="auto">
        <a:xfrm>
          <a:off x="2141764" y="2356758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29936</xdr:colOff>
      <xdr:row>12</xdr:row>
      <xdr:rowOff>166008</xdr:rowOff>
    </xdr:from>
    <xdr:to>
      <xdr:col>6</xdr:col>
      <xdr:colOff>163286</xdr:colOff>
      <xdr:row>13</xdr:row>
      <xdr:rowOff>81643</xdr:rowOff>
    </xdr:to>
    <xdr:sp macro="" textlink="">
      <xdr:nvSpPr>
        <xdr:cNvPr id="137" name="Oval 40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9000000}"/>
            </a:ext>
          </a:extLst>
        </xdr:cNvPr>
        <xdr:cNvSpPr>
          <a:spLocks noChangeArrowheads="1"/>
        </xdr:cNvSpPr>
      </xdr:nvSpPr>
      <xdr:spPr bwMode="auto">
        <a:xfrm>
          <a:off x="2144486" y="2509158"/>
          <a:ext cx="133350" cy="12518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32657</xdr:colOff>
      <xdr:row>13</xdr:row>
      <xdr:rowOff>114300</xdr:rowOff>
    </xdr:from>
    <xdr:to>
      <xdr:col>6</xdr:col>
      <xdr:colOff>166007</xdr:colOff>
      <xdr:row>14</xdr:row>
      <xdr:rowOff>29936</xdr:rowOff>
    </xdr:to>
    <xdr:sp macro="" textlink="">
      <xdr:nvSpPr>
        <xdr:cNvPr id="138" name="Oval 40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A000000}"/>
            </a:ext>
          </a:extLst>
        </xdr:cNvPr>
        <xdr:cNvSpPr>
          <a:spLocks noChangeArrowheads="1"/>
        </xdr:cNvSpPr>
      </xdr:nvSpPr>
      <xdr:spPr bwMode="auto">
        <a:xfrm>
          <a:off x="2147207" y="2667000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35379</xdr:colOff>
      <xdr:row>14</xdr:row>
      <xdr:rowOff>48985</xdr:rowOff>
    </xdr:from>
    <xdr:to>
      <xdr:col>6</xdr:col>
      <xdr:colOff>168729</xdr:colOff>
      <xdr:row>14</xdr:row>
      <xdr:rowOff>168728</xdr:rowOff>
    </xdr:to>
    <xdr:sp macro="" textlink="">
      <xdr:nvSpPr>
        <xdr:cNvPr id="139" name="Oval 40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B000000}"/>
            </a:ext>
          </a:extLst>
        </xdr:cNvPr>
        <xdr:cNvSpPr>
          <a:spLocks noChangeArrowheads="1"/>
        </xdr:cNvSpPr>
      </xdr:nvSpPr>
      <xdr:spPr bwMode="auto">
        <a:xfrm>
          <a:off x="2149929" y="2811235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24493</xdr:colOff>
      <xdr:row>14</xdr:row>
      <xdr:rowOff>187778</xdr:rowOff>
    </xdr:from>
    <xdr:to>
      <xdr:col>6</xdr:col>
      <xdr:colOff>157843</xdr:colOff>
      <xdr:row>15</xdr:row>
      <xdr:rowOff>103414</xdr:rowOff>
    </xdr:to>
    <xdr:sp macro="" textlink="">
      <xdr:nvSpPr>
        <xdr:cNvPr id="140" name="Oval 40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C000000}"/>
            </a:ext>
          </a:extLst>
        </xdr:cNvPr>
        <xdr:cNvSpPr>
          <a:spLocks noChangeArrowheads="1"/>
        </xdr:cNvSpPr>
      </xdr:nvSpPr>
      <xdr:spPr bwMode="auto">
        <a:xfrm>
          <a:off x="2139043" y="2950028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15</xdr:row>
      <xdr:rowOff>122465</xdr:rowOff>
    </xdr:from>
    <xdr:to>
      <xdr:col>6</xdr:col>
      <xdr:colOff>160564</xdr:colOff>
      <xdr:row>16</xdr:row>
      <xdr:rowOff>38101</xdr:rowOff>
    </xdr:to>
    <xdr:sp macro="" textlink="">
      <xdr:nvSpPr>
        <xdr:cNvPr id="141" name="Oval 40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D000000}"/>
            </a:ext>
          </a:extLst>
        </xdr:cNvPr>
        <xdr:cNvSpPr>
          <a:spLocks noChangeArrowheads="1"/>
        </xdr:cNvSpPr>
      </xdr:nvSpPr>
      <xdr:spPr bwMode="auto">
        <a:xfrm>
          <a:off x="2141764" y="3094265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</xdr:col>
      <xdr:colOff>326571</xdr:colOff>
      <xdr:row>8</xdr:row>
      <xdr:rowOff>68034</xdr:rowOff>
    </xdr:from>
    <xdr:ext cx="1197429" cy="272143"/>
    <xdr:sp macro="" textlink="">
      <xdr:nvSpPr>
        <xdr:cNvPr id="142" name="TextBox 407">
          <a:extLst>
            <a:ext uri="{FF2B5EF4-FFF2-40B4-BE49-F238E27FC236}">
              <a16:creationId xmlns:a16="http://schemas.microsoft.com/office/drawing/2014/main" id="{00000000-0008-0000-1600-00008E000000}"/>
            </a:ext>
          </a:extLst>
        </xdr:cNvPr>
        <xdr:cNvSpPr txBox="1"/>
      </xdr:nvSpPr>
      <xdr:spPr>
        <a:xfrm>
          <a:off x="7375071" y="1572984"/>
          <a:ext cx="1197429" cy="272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oneCellAnchor>
    <xdr:from>
      <xdr:col>23</xdr:col>
      <xdr:colOff>27214</xdr:colOff>
      <xdr:row>7</xdr:row>
      <xdr:rowOff>190500</xdr:rowOff>
    </xdr:from>
    <xdr:ext cx="1197429" cy="285750"/>
    <xdr:sp macro="" textlink="">
      <xdr:nvSpPr>
        <xdr:cNvPr id="143" name="TextBox 408">
          <a:extLst>
            <a:ext uri="{FF2B5EF4-FFF2-40B4-BE49-F238E27FC236}">
              <a16:creationId xmlns:a16="http://schemas.microsoft.com/office/drawing/2014/main" id="{00000000-0008-0000-1600-00008F000000}"/>
            </a:ext>
          </a:extLst>
        </xdr:cNvPr>
        <xdr:cNvSpPr txBox="1"/>
      </xdr:nvSpPr>
      <xdr:spPr>
        <a:xfrm>
          <a:off x="8132989" y="1485900"/>
          <a:ext cx="1197429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twoCellAnchor>
    <xdr:from>
      <xdr:col>7</xdr:col>
      <xdr:colOff>13607</xdr:colOff>
      <xdr:row>12</xdr:row>
      <xdr:rowOff>13607</xdr:rowOff>
    </xdr:from>
    <xdr:to>
      <xdr:col>7</xdr:col>
      <xdr:colOff>146957</xdr:colOff>
      <xdr:row>12</xdr:row>
      <xdr:rowOff>133350</xdr:rowOff>
    </xdr:to>
    <xdr:sp macro="" textlink="">
      <xdr:nvSpPr>
        <xdr:cNvPr id="144" name="Oval 40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0000000}"/>
            </a:ext>
          </a:extLst>
        </xdr:cNvPr>
        <xdr:cNvSpPr>
          <a:spLocks noChangeArrowheads="1"/>
        </xdr:cNvSpPr>
      </xdr:nvSpPr>
      <xdr:spPr bwMode="auto">
        <a:xfrm>
          <a:off x="2480582" y="2356757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16329</xdr:colOff>
      <xdr:row>11</xdr:row>
      <xdr:rowOff>97972</xdr:rowOff>
    </xdr:from>
    <xdr:to>
      <xdr:col>7</xdr:col>
      <xdr:colOff>149679</xdr:colOff>
      <xdr:row>12</xdr:row>
      <xdr:rowOff>13608</xdr:rowOff>
    </xdr:to>
    <xdr:sp macro="" textlink="">
      <xdr:nvSpPr>
        <xdr:cNvPr id="145" name="Oval 41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SpPr>
          <a:spLocks noChangeArrowheads="1"/>
        </xdr:cNvSpPr>
      </xdr:nvSpPr>
      <xdr:spPr bwMode="auto">
        <a:xfrm>
          <a:off x="2483304" y="2231572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5443</xdr:colOff>
      <xdr:row>12</xdr:row>
      <xdr:rowOff>155122</xdr:rowOff>
    </xdr:from>
    <xdr:to>
      <xdr:col>7</xdr:col>
      <xdr:colOff>138793</xdr:colOff>
      <xdr:row>13</xdr:row>
      <xdr:rowOff>70757</xdr:rowOff>
    </xdr:to>
    <xdr:sp macro="" textlink="">
      <xdr:nvSpPr>
        <xdr:cNvPr id="146" name="Oval 41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2000000}"/>
            </a:ext>
          </a:extLst>
        </xdr:cNvPr>
        <xdr:cNvSpPr>
          <a:spLocks noChangeArrowheads="1"/>
        </xdr:cNvSpPr>
      </xdr:nvSpPr>
      <xdr:spPr bwMode="auto">
        <a:xfrm>
          <a:off x="2472418" y="2498272"/>
          <a:ext cx="133350" cy="12518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361950</xdr:colOff>
      <xdr:row>13</xdr:row>
      <xdr:rowOff>76200</xdr:rowOff>
    </xdr:from>
    <xdr:to>
      <xdr:col>7</xdr:col>
      <xdr:colOff>127907</xdr:colOff>
      <xdr:row>13</xdr:row>
      <xdr:rowOff>195943</xdr:rowOff>
    </xdr:to>
    <xdr:sp macro="" textlink="">
      <xdr:nvSpPr>
        <xdr:cNvPr id="147" name="Oval 41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3000000}"/>
            </a:ext>
          </a:extLst>
        </xdr:cNvPr>
        <xdr:cNvSpPr>
          <a:spLocks noChangeArrowheads="1"/>
        </xdr:cNvSpPr>
      </xdr:nvSpPr>
      <xdr:spPr bwMode="auto">
        <a:xfrm>
          <a:off x="2466975" y="2628900"/>
          <a:ext cx="12790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364672</xdr:colOff>
      <xdr:row>14</xdr:row>
      <xdr:rowOff>10886</xdr:rowOff>
    </xdr:from>
    <xdr:to>
      <xdr:col>7</xdr:col>
      <xdr:colOff>130629</xdr:colOff>
      <xdr:row>14</xdr:row>
      <xdr:rowOff>130629</xdr:rowOff>
    </xdr:to>
    <xdr:sp macro="" textlink="">
      <xdr:nvSpPr>
        <xdr:cNvPr id="148" name="Oval 41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4000000}"/>
            </a:ext>
          </a:extLst>
        </xdr:cNvPr>
        <xdr:cNvSpPr>
          <a:spLocks noChangeArrowheads="1"/>
        </xdr:cNvSpPr>
      </xdr:nvSpPr>
      <xdr:spPr bwMode="auto">
        <a:xfrm>
          <a:off x="2469697" y="2773136"/>
          <a:ext cx="12790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0</xdr:colOff>
      <xdr:row>14</xdr:row>
      <xdr:rowOff>163286</xdr:rowOff>
    </xdr:from>
    <xdr:to>
      <xdr:col>7</xdr:col>
      <xdr:colOff>133350</xdr:colOff>
      <xdr:row>15</xdr:row>
      <xdr:rowOff>78922</xdr:rowOff>
    </xdr:to>
    <xdr:sp macro="" textlink="">
      <xdr:nvSpPr>
        <xdr:cNvPr id="149" name="Oval 41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5000000}"/>
            </a:ext>
          </a:extLst>
        </xdr:cNvPr>
        <xdr:cNvSpPr>
          <a:spLocks noChangeArrowheads="1"/>
        </xdr:cNvSpPr>
      </xdr:nvSpPr>
      <xdr:spPr bwMode="auto">
        <a:xfrm>
          <a:off x="2466975" y="2925536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2721</xdr:colOff>
      <xdr:row>15</xdr:row>
      <xdr:rowOff>111579</xdr:rowOff>
    </xdr:from>
    <xdr:to>
      <xdr:col>7</xdr:col>
      <xdr:colOff>136071</xdr:colOff>
      <xdr:row>16</xdr:row>
      <xdr:rowOff>27215</xdr:rowOff>
    </xdr:to>
    <xdr:sp macro="" textlink="">
      <xdr:nvSpPr>
        <xdr:cNvPr id="150" name="Oval 41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6000000}"/>
            </a:ext>
          </a:extLst>
        </xdr:cNvPr>
        <xdr:cNvSpPr>
          <a:spLocks noChangeArrowheads="1"/>
        </xdr:cNvSpPr>
      </xdr:nvSpPr>
      <xdr:spPr bwMode="auto">
        <a:xfrm>
          <a:off x="2469696" y="3083379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6</xdr:col>
      <xdr:colOff>27214</xdr:colOff>
      <xdr:row>25</xdr:row>
      <xdr:rowOff>40821</xdr:rowOff>
    </xdr:from>
    <xdr:to>
      <xdr:col>7</xdr:col>
      <xdr:colOff>272143</xdr:colOff>
      <xdr:row>25</xdr:row>
      <xdr:rowOff>391886</xdr:rowOff>
    </xdr:to>
    <xdr:pic>
      <xdr:nvPicPr>
        <xdr:cNvPr id="151" name="Picture 3">
          <a:extLst>
            <a:ext uri="{FF2B5EF4-FFF2-40B4-BE49-F238E27FC236}">
              <a16:creationId xmlns:a16="http://schemas.microsoft.com/office/drawing/2014/main" id="{00000000-0008-0000-16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41764" y="6193971"/>
          <a:ext cx="597354" cy="10178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326571</xdr:colOff>
      <xdr:row>16</xdr:row>
      <xdr:rowOff>27215</xdr:rowOff>
    </xdr:from>
    <xdr:to>
      <xdr:col>7</xdr:col>
      <xdr:colOff>149678</xdr:colOff>
      <xdr:row>16</xdr:row>
      <xdr:rowOff>244929</xdr:rowOff>
    </xdr:to>
    <xdr:sp macro="" textlink="">
      <xdr:nvSpPr>
        <xdr:cNvPr id="152" name="Down Arrow 423">
          <a:extLst>
            <a:ext uri="{FF2B5EF4-FFF2-40B4-BE49-F238E27FC236}">
              <a16:creationId xmlns:a16="http://schemas.microsoft.com/office/drawing/2014/main" id="{00000000-0008-0000-1600-000098000000}"/>
            </a:ext>
          </a:extLst>
        </xdr:cNvPr>
        <xdr:cNvSpPr/>
      </xdr:nvSpPr>
      <xdr:spPr>
        <a:xfrm rot="10800000" flipV="1">
          <a:off x="2441121" y="3208565"/>
          <a:ext cx="175532" cy="21771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31295</xdr:colOff>
      <xdr:row>24</xdr:row>
      <xdr:rowOff>176892</xdr:rowOff>
    </xdr:from>
    <xdr:to>
      <xdr:col>7</xdr:col>
      <xdr:colOff>204107</xdr:colOff>
      <xdr:row>25</xdr:row>
      <xdr:rowOff>0</xdr:rowOff>
    </xdr:to>
    <xdr:sp macro="" textlink="">
      <xdr:nvSpPr>
        <xdr:cNvPr id="153" name="Down Arrow 427">
          <a:extLst>
            <a:ext uri="{FF2B5EF4-FFF2-40B4-BE49-F238E27FC236}">
              <a16:creationId xmlns:a16="http://schemas.microsoft.com/office/drawing/2014/main" id="{00000000-0008-0000-1600-000099000000}"/>
            </a:ext>
          </a:extLst>
        </xdr:cNvPr>
        <xdr:cNvSpPr/>
      </xdr:nvSpPr>
      <xdr:spPr>
        <a:xfrm rot="10800000">
          <a:off x="2498270" y="5920467"/>
          <a:ext cx="172812" cy="232683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81642</xdr:colOff>
      <xdr:row>19</xdr:row>
      <xdr:rowOff>68035</xdr:rowOff>
    </xdr:from>
    <xdr:to>
      <xdr:col>14</xdr:col>
      <xdr:colOff>258536</xdr:colOff>
      <xdr:row>19</xdr:row>
      <xdr:rowOff>217712</xdr:rowOff>
    </xdr:to>
    <xdr:sp macro="" textlink="">
      <xdr:nvSpPr>
        <xdr:cNvPr id="154" name="Down Arrow 435">
          <a:extLst>
            <a:ext uri="{FF2B5EF4-FFF2-40B4-BE49-F238E27FC236}">
              <a16:creationId xmlns:a16="http://schemas.microsoft.com/office/drawing/2014/main" id="{00000000-0008-0000-1600-00009A000000}"/>
            </a:ext>
          </a:extLst>
        </xdr:cNvPr>
        <xdr:cNvSpPr/>
      </xdr:nvSpPr>
      <xdr:spPr>
        <a:xfrm rot="10800000">
          <a:off x="5015592" y="4220935"/>
          <a:ext cx="176894" cy="14967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81640</xdr:colOff>
      <xdr:row>14</xdr:row>
      <xdr:rowOff>149678</xdr:rowOff>
    </xdr:from>
    <xdr:to>
      <xdr:col>14</xdr:col>
      <xdr:colOff>244928</xdr:colOff>
      <xdr:row>15</xdr:row>
      <xdr:rowOff>108856</xdr:rowOff>
    </xdr:to>
    <xdr:sp macro="" textlink="">
      <xdr:nvSpPr>
        <xdr:cNvPr id="155" name="Down Arrow 436">
          <a:extLst>
            <a:ext uri="{FF2B5EF4-FFF2-40B4-BE49-F238E27FC236}">
              <a16:creationId xmlns:a16="http://schemas.microsoft.com/office/drawing/2014/main" id="{00000000-0008-0000-1600-00009B000000}"/>
            </a:ext>
          </a:extLst>
        </xdr:cNvPr>
        <xdr:cNvSpPr/>
      </xdr:nvSpPr>
      <xdr:spPr>
        <a:xfrm rot="10800000">
          <a:off x="5015590" y="2911928"/>
          <a:ext cx="163288" cy="168728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246950</xdr:colOff>
      <xdr:row>24</xdr:row>
      <xdr:rowOff>284197</xdr:rowOff>
    </xdr:from>
    <xdr:to>
      <xdr:col>30</xdr:col>
      <xdr:colOff>87068</xdr:colOff>
      <xdr:row>25</xdr:row>
      <xdr:rowOff>105893</xdr:rowOff>
    </xdr:to>
    <xdr:sp macro="" textlink="">
      <xdr:nvSpPr>
        <xdr:cNvPr id="156" name="Down Arrow 437">
          <a:extLst>
            <a:ext uri="{FF2B5EF4-FFF2-40B4-BE49-F238E27FC236}">
              <a16:creationId xmlns:a16="http://schemas.microsoft.com/office/drawing/2014/main" id="{00000000-0008-0000-1600-00009C000000}"/>
            </a:ext>
          </a:extLst>
        </xdr:cNvPr>
        <xdr:cNvSpPr/>
      </xdr:nvSpPr>
      <xdr:spPr>
        <a:xfrm rot="12548364" flipV="1">
          <a:off x="10467275" y="6027772"/>
          <a:ext cx="192543" cy="23127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73027</xdr:colOff>
      <xdr:row>24</xdr:row>
      <xdr:rowOff>31496</xdr:rowOff>
    </xdr:from>
    <xdr:to>
      <xdr:col>20</xdr:col>
      <xdr:colOff>267153</xdr:colOff>
      <xdr:row>24</xdr:row>
      <xdr:rowOff>227018</xdr:rowOff>
    </xdr:to>
    <xdr:sp macro="" textlink="">
      <xdr:nvSpPr>
        <xdr:cNvPr id="157" name="Down Arrow 438">
          <a:extLst>
            <a:ext uri="{FF2B5EF4-FFF2-40B4-BE49-F238E27FC236}">
              <a16:creationId xmlns:a16="http://schemas.microsoft.com/office/drawing/2014/main" id="{00000000-0008-0000-1600-00009D000000}"/>
            </a:ext>
          </a:extLst>
        </xdr:cNvPr>
        <xdr:cNvSpPr/>
      </xdr:nvSpPr>
      <xdr:spPr>
        <a:xfrm rot="9301160" flipV="1">
          <a:off x="7121527" y="5775071"/>
          <a:ext cx="194126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78922</xdr:colOff>
      <xdr:row>21</xdr:row>
      <xdr:rowOff>204106</xdr:rowOff>
    </xdr:from>
    <xdr:to>
      <xdr:col>14</xdr:col>
      <xdr:colOff>258536</xdr:colOff>
      <xdr:row>22</xdr:row>
      <xdr:rowOff>65313</xdr:rowOff>
    </xdr:to>
    <xdr:sp macro="" textlink="">
      <xdr:nvSpPr>
        <xdr:cNvPr id="158" name="Down Arrow 439">
          <a:extLst>
            <a:ext uri="{FF2B5EF4-FFF2-40B4-BE49-F238E27FC236}">
              <a16:creationId xmlns:a16="http://schemas.microsoft.com/office/drawing/2014/main" id="{00000000-0008-0000-1600-00009E000000}"/>
            </a:ext>
          </a:extLst>
        </xdr:cNvPr>
        <xdr:cNvSpPr/>
      </xdr:nvSpPr>
      <xdr:spPr>
        <a:xfrm rot="10800000" flipV="1">
          <a:off x="5012872" y="5204731"/>
          <a:ext cx="179614" cy="14695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108857</xdr:colOff>
      <xdr:row>25</xdr:row>
      <xdr:rowOff>302077</xdr:rowOff>
    </xdr:from>
    <xdr:to>
      <xdr:col>14</xdr:col>
      <xdr:colOff>288471</xdr:colOff>
      <xdr:row>26</xdr:row>
      <xdr:rowOff>40819</xdr:rowOff>
    </xdr:to>
    <xdr:sp macro="" textlink="">
      <xdr:nvSpPr>
        <xdr:cNvPr id="159" name="Down Arrow 457">
          <a:extLst>
            <a:ext uri="{FF2B5EF4-FFF2-40B4-BE49-F238E27FC236}">
              <a16:creationId xmlns:a16="http://schemas.microsoft.com/office/drawing/2014/main" id="{00000000-0008-0000-1600-00009F000000}"/>
            </a:ext>
          </a:extLst>
        </xdr:cNvPr>
        <xdr:cNvSpPr/>
      </xdr:nvSpPr>
      <xdr:spPr>
        <a:xfrm rot="10800000" flipV="1">
          <a:off x="5042807" y="6455227"/>
          <a:ext cx="179614" cy="14831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180193</xdr:colOff>
      <xdr:row>16</xdr:row>
      <xdr:rowOff>282707</xdr:rowOff>
    </xdr:from>
    <xdr:to>
      <xdr:col>20</xdr:col>
      <xdr:colOff>348894</xdr:colOff>
      <xdr:row>17</xdr:row>
      <xdr:rowOff>103273</xdr:rowOff>
    </xdr:to>
    <xdr:sp macro="" textlink="">
      <xdr:nvSpPr>
        <xdr:cNvPr id="160" name="Down Arrow 458">
          <a:extLst>
            <a:ext uri="{FF2B5EF4-FFF2-40B4-BE49-F238E27FC236}">
              <a16:creationId xmlns:a16="http://schemas.microsoft.com/office/drawing/2014/main" id="{00000000-0008-0000-1600-0000A0000000}"/>
            </a:ext>
          </a:extLst>
        </xdr:cNvPr>
        <xdr:cNvSpPr/>
      </xdr:nvSpPr>
      <xdr:spPr>
        <a:xfrm rot="12647192">
          <a:off x="7228693" y="3464057"/>
          <a:ext cx="168701" cy="144416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11</xdr:row>
      <xdr:rowOff>95249</xdr:rowOff>
    </xdr:from>
    <xdr:to>
      <xdr:col>22</xdr:col>
      <xdr:colOff>141487</xdr:colOff>
      <xdr:row>12</xdr:row>
      <xdr:rowOff>38279</xdr:rowOff>
    </xdr:to>
    <xdr:sp macro="" textlink="">
      <xdr:nvSpPr>
        <xdr:cNvPr id="161" name="Down Arrow 459">
          <a:extLst>
            <a:ext uri="{FF2B5EF4-FFF2-40B4-BE49-F238E27FC236}">
              <a16:creationId xmlns:a16="http://schemas.microsoft.com/office/drawing/2014/main" id="{00000000-0008-0000-1600-0000A1000000}"/>
            </a:ext>
          </a:extLst>
        </xdr:cNvPr>
        <xdr:cNvSpPr/>
      </xdr:nvSpPr>
      <xdr:spPr>
        <a:xfrm rot="12647192">
          <a:off x="7741104" y="2228849"/>
          <a:ext cx="153733" cy="152580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26</xdr:row>
      <xdr:rowOff>353785</xdr:rowOff>
    </xdr:from>
    <xdr:to>
      <xdr:col>22</xdr:col>
      <xdr:colOff>166912</xdr:colOff>
      <xdr:row>26</xdr:row>
      <xdr:rowOff>549307</xdr:rowOff>
    </xdr:to>
    <xdr:sp macro="" textlink="">
      <xdr:nvSpPr>
        <xdr:cNvPr id="162" name="Down Arrow 460">
          <a:extLst>
            <a:ext uri="{FF2B5EF4-FFF2-40B4-BE49-F238E27FC236}">
              <a16:creationId xmlns:a16="http://schemas.microsoft.com/office/drawing/2014/main" id="{00000000-0008-0000-1600-0000A2000000}"/>
            </a:ext>
          </a:extLst>
        </xdr:cNvPr>
        <xdr:cNvSpPr/>
      </xdr:nvSpPr>
      <xdr:spPr>
        <a:xfrm rot="9301160" flipV="1">
          <a:off x="7741104" y="6916510"/>
          <a:ext cx="179158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210527</xdr:colOff>
      <xdr:row>16</xdr:row>
      <xdr:rowOff>176046</xdr:rowOff>
    </xdr:from>
    <xdr:to>
      <xdr:col>30</xdr:col>
      <xdr:colOff>52274</xdr:colOff>
      <xdr:row>17</xdr:row>
      <xdr:rowOff>18460</xdr:rowOff>
    </xdr:to>
    <xdr:sp macro="" textlink="">
      <xdr:nvSpPr>
        <xdr:cNvPr id="163" name="Down Arrow 471">
          <a:extLst>
            <a:ext uri="{FF2B5EF4-FFF2-40B4-BE49-F238E27FC236}">
              <a16:creationId xmlns:a16="http://schemas.microsoft.com/office/drawing/2014/main" id="{00000000-0008-0000-1600-0000A3000000}"/>
            </a:ext>
          </a:extLst>
        </xdr:cNvPr>
        <xdr:cNvSpPr/>
      </xdr:nvSpPr>
      <xdr:spPr>
        <a:xfrm rot="19560778" flipV="1">
          <a:off x="10430852" y="3357396"/>
          <a:ext cx="194172" cy="16626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81644</xdr:colOff>
      <xdr:row>15</xdr:row>
      <xdr:rowOff>163286</xdr:rowOff>
    </xdr:from>
    <xdr:to>
      <xdr:col>14</xdr:col>
      <xdr:colOff>241055</xdr:colOff>
      <xdr:row>16</xdr:row>
      <xdr:rowOff>116090</xdr:rowOff>
    </xdr:to>
    <xdr:sp macro="" textlink="">
      <xdr:nvSpPr>
        <xdr:cNvPr id="164" name="Oval 47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4000000}"/>
            </a:ext>
          </a:extLst>
        </xdr:cNvPr>
        <xdr:cNvSpPr>
          <a:spLocks noChangeArrowheads="1"/>
        </xdr:cNvSpPr>
      </xdr:nvSpPr>
      <xdr:spPr bwMode="auto">
        <a:xfrm>
          <a:off x="5015594" y="3135086"/>
          <a:ext cx="159411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84365</xdr:colOff>
      <xdr:row>16</xdr:row>
      <xdr:rowOff>152400</xdr:rowOff>
    </xdr:from>
    <xdr:to>
      <xdr:col>14</xdr:col>
      <xdr:colOff>243776</xdr:colOff>
      <xdr:row>16</xdr:row>
      <xdr:rowOff>309311</xdr:rowOff>
    </xdr:to>
    <xdr:sp macro="" textlink="">
      <xdr:nvSpPr>
        <xdr:cNvPr id="165" name="Oval 47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5000000}"/>
            </a:ext>
          </a:extLst>
        </xdr:cNvPr>
        <xdr:cNvSpPr>
          <a:spLocks noChangeArrowheads="1"/>
        </xdr:cNvSpPr>
      </xdr:nvSpPr>
      <xdr:spPr bwMode="auto">
        <a:xfrm>
          <a:off x="5018315" y="3333750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87086</xdr:colOff>
      <xdr:row>17</xdr:row>
      <xdr:rowOff>32657</xdr:rowOff>
    </xdr:from>
    <xdr:to>
      <xdr:col>14</xdr:col>
      <xdr:colOff>246497</xdr:colOff>
      <xdr:row>17</xdr:row>
      <xdr:rowOff>189568</xdr:rowOff>
    </xdr:to>
    <xdr:sp macro="" textlink="">
      <xdr:nvSpPr>
        <xdr:cNvPr id="166" name="Oval 47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6000000}"/>
            </a:ext>
          </a:extLst>
        </xdr:cNvPr>
        <xdr:cNvSpPr>
          <a:spLocks noChangeArrowheads="1"/>
        </xdr:cNvSpPr>
      </xdr:nvSpPr>
      <xdr:spPr bwMode="auto">
        <a:xfrm>
          <a:off x="5021036" y="3537857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89808</xdr:colOff>
      <xdr:row>17</xdr:row>
      <xdr:rowOff>239486</xdr:rowOff>
    </xdr:from>
    <xdr:to>
      <xdr:col>14</xdr:col>
      <xdr:colOff>249219</xdr:colOff>
      <xdr:row>18</xdr:row>
      <xdr:rowOff>69825</xdr:rowOff>
    </xdr:to>
    <xdr:sp macro="" textlink="">
      <xdr:nvSpPr>
        <xdr:cNvPr id="167" name="Oval 47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7000000}"/>
            </a:ext>
          </a:extLst>
        </xdr:cNvPr>
        <xdr:cNvSpPr>
          <a:spLocks noChangeArrowheads="1"/>
        </xdr:cNvSpPr>
      </xdr:nvSpPr>
      <xdr:spPr bwMode="auto">
        <a:xfrm>
          <a:off x="5023758" y="3744686"/>
          <a:ext cx="159411" cy="15418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78922</xdr:colOff>
      <xdr:row>18</xdr:row>
      <xdr:rowOff>133350</xdr:rowOff>
    </xdr:from>
    <xdr:to>
      <xdr:col>14</xdr:col>
      <xdr:colOff>238333</xdr:colOff>
      <xdr:row>18</xdr:row>
      <xdr:rowOff>290261</xdr:rowOff>
    </xdr:to>
    <xdr:sp macro="" textlink="">
      <xdr:nvSpPr>
        <xdr:cNvPr id="168" name="Oval 4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8000000}"/>
            </a:ext>
          </a:extLst>
        </xdr:cNvPr>
        <xdr:cNvSpPr>
          <a:spLocks noChangeArrowheads="1"/>
        </xdr:cNvSpPr>
      </xdr:nvSpPr>
      <xdr:spPr bwMode="auto">
        <a:xfrm>
          <a:off x="5012872" y="3962400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9</xdr:col>
      <xdr:colOff>17684</xdr:colOff>
      <xdr:row>6</xdr:row>
      <xdr:rowOff>231322</xdr:rowOff>
    </xdr:from>
    <xdr:ext cx="1742514" cy="405432"/>
    <xdr:sp macro="" textlink="">
      <xdr:nvSpPr>
        <xdr:cNvPr id="169" name="Rectangle 233">
          <a:extLst>
            <a:ext uri="{FF2B5EF4-FFF2-40B4-BE49-F238E27FC236}">
              <a16:creationId xmlns:a16="http://schemas.microsoft.com/office/drawing/2014/main" id="{00000000-0008-0000-1600-0000A9000000}"/>
            </a:ext>
          </a:extLst>
        </xdr:cNvPr>
        <xdr:cNvSpPr/>
      </xdr:nvSpPr>
      <xdr:spPr>
        <a:xfrm>
          <a:off x="3189509" y="1288597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16</xdr:col>
      <xdr:colOff>54428</xdr:colOff>
      <xdr:row>6</xdr:row>
      <xdr:rowOff>204110</xdr:rowOff>
    </xdr:from>
    <xdr:ext cx="1742514" cy="405432"/>
    <xdr:sp macro="" textlink="">
      <xdr:nvSpPr>
        <xdr:cNvPr id="170" name="Rectangle 249">
          <a:extLst>
            <a:ext uri="{FF2B5EF4-FFF2-40B4-BE49-F238E27FC236}">
              <a16:creationId xmlns:a16="http://schemas.microsoft.com/office/drawing/2014/main" id="{00000000-0008-0000-1600-0000AA000000}"/>
            </a:ext>
          </a:extLst>
        </xdr:cNvPr>
        <xdr:cNvSpPr/>
      </xdr:nvSpPr>
      <xdr:spPr>
        <a:xfrm>
          <a:off x="5693228" y="1261385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oneCellAnchor>
    <xdr:from>
      <xdr:col>20</xdr:col>
      <xdr:colOff>311842</xdr:colOff>
      <xdr:row>16</xdr:row>
      <xdr:rowOff>258299</xdr:rowOff>
    </xdr:from>
    <xdr:ext cx="449036" cy="1413149"/>
    <xdr:sp macro="" textlink="">
      <xdr:nvSpPr>
        <xdr:cNvPr id="171" name="Rectangle 250">
          <a:extLst>
            <a:ext uri="{FF2B5EF4-FFF2-40B4-BE49-F238E27FC236}">
              <a16:creationId xmlns:a16="http://schemas.microsoft.com/office/drawing/2014/main" id="{00000000-0008-0000-1600-0000AB000000}"/>
            </a:ext>
          </a:extLst>
        </xdr:cNvPr>
        <xdr:cNvSpPr/>
      </xdr:nvSpPr>
      <xdr:spPr>
        <a:xfrm rot="14552981">
          <a:off x="6878285" y="3921706"/>
          <a:ext cx="141314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20</xdr:col>
      <xdr:colOff>314208</xdr:colOff>
      <xdr:row>20</xdr:row>
      <xdr:rowOff>139673</xdr:rowOff>
    </xdr:from>
    <xdr:ext cx="449036" cy="1105879"/>
    <xdr:sp macro="" textlink="">
      <xdr:nvSpPr>
        <xdr:cNvPr id="172" name="Rectangle 251">
          <a:extLst>
            <a:ext uri="{FF2B5EF4-FFF2-40B4-BE49-F238E27FC236}">
              <a16:creationId xmlns:a16="http://schemas.microsoft.com/office/drawing/2014/main" id="{00000000-0008-0000-1600-0000AC000000}"/>
            </a:ext>
          </a:extLst>
        </xdr:cNvPr>
        <xdr:cNvSpPr/>
      </xdr:nvSpPr>
      <xdr:spPr>
        <a:xfrm rot="18146001">
          <a:off x="7034286" y="5040095"/>
          <a:ext cx="110587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9</xdr:col>
      <xdr:colOff>13606</xdr:colOff>
      <xdr:row>29</xdr:row>
      <xdr:rowOff>122467</xdr:rowOff>
    </xdr:from>
    <xdr:ext cx="1433985" cy="405432"/>
    <xdr:sp macro="" textlink="">
      <xdr:nvSpPr>
        <xdr:cNvPr id="173" name="Rectangle 252">
          <a:extLst>
            <a:ext uri="{FF2B5EF4-FFF2-40B4-BE49-F238E27FC236}">
              <a16:creationId xmlns:a16="http://schemas.microsoft.com/office/drawing/2014/main" id="{00000000-0008-0000-1600-0000AD000000}"/>
            </a:ext>
          </a:extLst>
        </xdr:cNvPr>
        <xdr:cNvSpPr/>
      </xdr:nvSpPr>
      <xdr:spPr>
        <a:xfrm>
          <a:off x="3185431" y="7856767"/>
          <a:ext cx="1433985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15</xdr:col>
      <xdr:colOff>234041</xdr:colOff>
      <xdr:row>29</xdr:row>
      <xdr:rowOff>166005</xdr:rowOff>
    </xdr:from>
    <xdr:ext cx="1742514" cy="405432"/>
    <xdr:sp macro="" textlink="">
      <xdr:nvSpPr>
        <xdr:cNvPr id="174" name="Rectangle 253">
          <a:extLst>
            <a:ext uri="{FF2B5EF4-FFF2-40B4-BE49-F238E27FC236}">
              <a16:creationId xmlns:a16="http://schemas.microsoft.com/office/drawing/2014/main" id="{00000000-0008-0000-1600-0000AE000000}"/>
            </a:ext>
          </a:extLst>
        </xdr:cNvPr>
        <xdr:cNvSpPr/>
      </xdr:nvSpPr>
      <xdr:spPr>
        <a:xfrm>
          <a:off x="5520416" y="7900305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twoCellAnchor>
    <xdr:from>
      <xdr:col>14</xdr:col>
      <xdr:colOff>108856</xdr:colOff>
      <xdr:row>22</xdr:row>
      <xdr:rowOff>108857</xdr:rowOff>
    </xdr:from>
    <xdr:to>
      <xdr:col>14</xdr:col>
      <xdr:colOff>268267</xdr:colOff>
      <xdr:row>23</xdr:row>
      <xdr:rowOff>34446</xdr:rowOff>
    </xdr:to>
    <xdr:sp macro="" textlink="">
      <xdr:nvSpPr>
        <xdr:cNvPr id="175" name="Oval 2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F000000}"/>
            </a:ext>
          </a:extLst>
        </xdr:cNvPr>
        <xdr:cNvSpPr>
          <a:spLocks noChangeArrowheads="1"/>
        </xdr:cNvSpPr>
      </xdr:nvSpPr>
      <xdr:spPr bwMode="auto">
        <a:xfrm>
          <a:off x="5042806" y="5395232"/>
          <a:ext cx="159411" cy="15418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111579</xdr:colOff>
      <xdr:row>23</xdr:row>
      <xdr:rowOff>70756</xdr:rowOff>
    </xdr:from>
    <xdr:to>
      <xdr:col>14</xdr:col>
      <xdr:colOff>270990</xdr:colOff>
      <xdr:row>23</xdr:row>
      <xdr:rowOff>227667</xdr:rowOff>
    </xdr:to>
    <xdr:sp macro="" textlink="">
      <xdr:nvSpPr>
        <xdr:cNvPr id="176" name="Oval 2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0000000}"/>
            </a:ext>
          </a:extLst>
        </xdr:cNvPr>
        <xdr:cNvSpPr>
          <a:spLocks noChangeArrowheads="1"/>
        </xdr:cNvSpPr>
      </xdr:nvSpPr>
      <xdr:spPr bwMode="auto">
        <a:xfrm>
          <a:off x="5045529" y="5585731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114302</xdr:colOff>
      <xdr:row>24</xdr:row>
      <xdr:rowOff>46263</xdr:rowOff>
    </xdr:from>
    <xdr:to>
      <xdr:col>14</xdr:col>
      <xdr:colOff>273713</xdr:colOff>
      <xdr:row>24</xdr:row>
      <xdr:rowOff>203174</xdr:rowOff>
    </xdr:to>
    <xdr:sp macro="" textlink="">
      <xdr:nvSpPr>
        <xdr:cNvPr id="177" name="Oval 25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1000000}"/>
            </a:ext>
          </a:extLst>
        </xdr:cNvPr>
        <xdr:cNvSpPr>
          <a:spLocks noChangeArrowheads="1"/>
        </xdr:cNvSpPr>
      </xdr:nvSpPr>
      <xdr:spPr bwMode="auto">
        <a:xfrm>
          <a:off x="5048252" y="5789838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117025</xdr:colOff>
      <xdr:row>24</xdr:row>
      <xdr:rowOff>239484</xdr:rowOff>
    </xdr:from>
    <xdr:to>
      <xdr:col>14</xdr:col>
      <xdr:colOff>276436</xdr:colOff>
      <xdr:row>24</xdr:row>
      <xdr:rowOff>396395</xdr:rowOff>
    </xdr:to>
    <xdr:sp macro="" textlink="">
      <xdr:nvSpPr>
        <xdr:cNvPr id="178" name="Oval 25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2000000}"/>
            </a:ext>
          </a:extLst>
        </xdr:cNvPr>
        <xdr:cNvSpPr>
          <a:spLocks noChangeArrowheads="1"/>
        </xdr:cNvSpPr>
      </xdr:nvSpPr>
      <xdr:spPr bwMode="auto">
        <a:xfrm>
          <a:off x="5050975" y="5983059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119748</xdr:colOff>
      <xdr:row>25</xdr:row>
      <xdr:rowOff>38098</xdr:rowOff>
    </xdr:from>
    <xdr:to>
      <xdr:col>14</xdr:col>
      <xdr:colOff>279159</xdr:colOff>
      <xdr:row>25</xdr:row>
      <xdr:rowOff>195009</xdr:rowOff>
    </xdr:to>
    <xdr:sp macro="" textlink="">
      <xdr:nvSpPr>
        <xdr:cNvPr id="179" name="Oval 25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3000000}"/>
            </a:ext>
          </a:extLst>
        </xdr:cNvPr>
        <xdr:cNvSpPr>
          <a:spLocks noChangeArrowheads="1"/>
        </xdr:cNvSpPr>
      </xdr:nvSpPr>
      <xdr:spPr bwMode="auto">
        <a:xfrm>
          <a:off x="5053698" y="6191248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258536</xdr:colOff>
      <xdr:row>26</xdr:row>
      <xdr:rowOff>108857</xdr:rowOff>
    </xdr:from>
    <xdr:to>
      <xdr:col>22</xdr:col>
      <xdr:colOff>50554</xdr:colOff>
      <xdr:row>26</xdr:row>
      <xdr:rowOff>265768</xdr:rowOff>
    </xdr:to>
    <xdr:sp macro="" textlink="">
      <xdr:nvSpPr>
        <xdr:cNvPr id="180" name="Oval 26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4000000}"/>
            </a:ext>
          </a:extLst>
        </xdr:cNvPr>
        <xdr:cNvSpPr>
          <a:spLocks noChangeArrowheads="1"/>
        </xdr:cNvSpPr>
      </xdr:nvSpPr>
      <xdr:spPr bwMode="auto">
        <a:xfrm>
          <a:off x="7659461" y="6671582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152400</xdr:colOff>
      <xdr:row>25</xdr:row>
      <xdr:rowOff>342900</xdr:rowOff>
    </xdr:from>
    <xdr:to>
      <xdr:col>21</xdr:col>
      <xdr:colOff>311811</xdr:colOff>
      <xdr:row>26</xdr:row>
      <xdr:rowOff>91596</xdr:rowOff>
    </xdr:to>
    <xdr:sp macro="" textlink="">
      <xdr:nvSpPr>
        <xdr:cNvPr id="181" name="Oval 26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5000000}"/>
            </a:ext>
          </a:extLst>
        </xdr:cNvPr>
        <xdr:cNvSpPr>
          <a:spLocks noChangeArrowheads="1"/>
        </xdr:cNvSpPr>
      </xdr:nvSpPr>
      <xdr:spPr bwMode="auto">
        <a:xfrm>
          <a:off x="7553325" y="6496050"/>
          <a:ext cx="159411" cy="15827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46264</xdr:colOff>
      <xdr:row>25</xdr:row>
      <xdr:rowOff>168729</xdr:rowOff>
    </xdr:from>
    <xdr:to>
      <xdr:col>21</xdr:col>
      <xdr:colOff>205675</xdr:colOff>
      <xdr:row>25</xdr:row>
      <xdr:rowOff>325640</xdr:rowOff>
    </xdr:to>
    <xdr:sp macro="" textlink="">
      <xdr:nvSpPr>
        <xdr:cNvPr id="182" name="Oval 27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6000000}"/>
            </a:ext>
          </a:extLst>
        </xdr:cNvPr>
        <xdr:cNvSpPr>
          <a:spLocks noChangeArrowheads="1"/>
        </xdr:cNvSpPr>
      </xdr:nvSpPr>
      <xdr:spPr bwMode="auto">
        <a:xfrm>
          <a:off x="7447189" y="6321879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307522</xdr:colOff>
      <xdr:row>25</xdr:row>
      <xdr:rowOff>8164</xdr:rowOff>
    </xdr:from>
    <xdr:to>
      <xdr:col>21</xdr:col>
      <xdr:colOff>99540</xdr:colOff>
      <xdr:row>25</xdr:row>
      <xdr:rowOff>165075</xdr:rowOff>
    </xdr:to>
    <xdr:sp macro="" textlink="">
      <xdr:nvSpPr>
        <xdr:cNvPr id="183" name="Oval 27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7000000}"/>
            </a:ext>
          </a:extLst>
        </xdr:cNvPr>
        <xdr:cNvSpPr>
          <a:spLocks noChangeArrowheads="1"/>
        </xdr:cNvSpPr>
      </xdr:nvSpPr>
      <xdr:spPr bwMode="auto">
        <a:xfrm>
          <a:off x="7356022" y="6161314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214993</xdr:colOff>
      <xdr:row>24</xdr:row>
      <xdr:rowOff>242207</xdr:rowOff>
    </xdr:from>
    <xdr:to>
      <xdr:col>21</xdr:col>
      <xdr:colOff>7011</xdr:colOff>
      <xdr:row>24</xdr:row>
      <xdr:rowOff>399118</xdr:rowOff>
    </xdr:to>
    <xdr:sp macro="" textlink="">
      <xdr:nvSpPr>
        <xdr:cNvPr id="184" name="Oval 2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8000000}"/>
            </a:ext>
          </a:extLst>
        </xdr:cNvPr>
        <xdr:cNvSpPr>
          <a:spLocks noChangeArrowheads="1"/>
        </xdr:cNvSpPr>
      </xdr:nvSpPr>
      <xdr:spPr bwMode="auto">
        <a:xfrm>
          <a:off x="7263493" y="5985782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244928</xdr:colOff>
      <xdr:row>12</xdr:row>
      <xdr:rowOff>81644</xdr:rowOff>
    </xdr:from>
    <xdr:to>
      <xdr:col>22</xdr:col>
      <xdr:colOff>36946</xdr:colOff>
      <xdr:row>13</xdr:row>
      <xdr:rowOff>34447</xdr:rowOff>
    </xdr:to>
    <xdr:sp macro="" textlink="">
      <xdr:nvSpPr>
        <xdr:cNvPr id="185" name="Oval 27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9000000}"/>
            </a:ext>
          </a:extLst>
        </xdr:cNvPr>
        <xdr:cNvSpPr>
          <a:spLocks noChangeArrowheads="1"/>
        </xdr:cNvSpPr>
      </xdr:nvSpPr>
      <xdr:spPr bwMode="auto">
        <a:xfrm>
          <a:off x="7645853" y="2424794"/>
          <a:ext cx="144443" cy="16235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152401</xdr:colOff>
      <xdr:row>13</xdr:row>
      <xdr:rowOff>84364</xdr:rowOff>
    </xdr:from>
    <xdr:to>
      <xdr:col>21</xdr:col>
      <xdr:colOff>311812</xdr:colOff>
      <xdr:row>14</xdr:row>
      <xdr:rowOff>37168</xdr:rowOff>
    </xdr:to>
    <xdr:sp macro="" textlink="">
      <xdr:nvSpPr>
        <xdr:cNvPr id="186" name="Oval 27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A000000}"/>
            </a:ext>
          </a:extLst>
        </xdr:cNvPr>
        <xdr:cNvSpPr>
          <a:spLocks noChangeArrowheads="1"/>
        </xdr:cNvSpPr>
      </xdr:nvSpPr>
      <xdr:spPr bwMode="auto">
        <a:xfrm>
          <a:off x="7553326" y="2637064"/>
          <a:ext cx="159411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87086</xdr:colOff>
      <xdr:row>14</xdr:row>
      <xdr:rowOff>73478</xdr:rowOff>
    </xdr:from>
    <xdr:to>
      <xdr:col>21</xdr:col>
      <xdr:colOff>246497</xdr:colOff>
      <xdr:row>15</xdr:row>
      <xdr:rowOff>26282</xdr:rowOff>
    </xdr:to>
    <xdr:sp macro="" textlink="">
      <xdr:nvSpPr>
        <xdr:cNvPr id="187" name="Oval 27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B000000}"/>
            </a:ext>
          </a:extLst>
        </xdr:cNvPr>
        <xdr:cNvSpPr>
          <a:spLocks noChangeArrowheads="1"/>
        </xdr:cNvSpPr>
      </xdr:nvSpPr>
      <xdr:spPr bwMode="auto">
        <a:xfrm>
          <a:off x="7488011" y="2835728"/>
          <a:ext cx="159411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348344</xdr:colOff>
      <xdr:row>15</xdr:row>
      <xdr:rowOff>48986</xdr:rowOff>
    </xdr:from>
    <xdr:to>
      <xdr:col>21</xdr:col>
      <xdr:colOff>140362</xdr:colOff>
      <xdr:row>16</xdr:row>
      <xdr:rowOff>1790</xdr:rowOff>
    </xdr:to>
    <xdr:sp macro="" textlink="">
      <xdr:nvSpPr>
        <xdr:cNvPr id="188" name="Oval 28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C000000}"/>
            </a:ext>
          </a:extLst>
        </xdr:cNvPr>
        <xdr:cNvSpPr>
          <a:spLocks noChangeArrowheads="1"/>
        </xdr:cNvSpPr>
      </xdr:nvSpPr>
      <xdr:spPr bwMode="auto">
        <a:xfrm>
          <a:off x="7396844" y="3020786"/>
          <a:ext cx="144443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269423</xdr:colOff>
      <xdr:row>16</xdr:row>
      <xdr:rowOff>24493</xdr:rowOff>
    </xdr:from>
    <xdr:to>
      <xdr:col>21</xdr:col>
      <xdr:colOff>61441</xdr:colOff>
      <xdr:row>16</xdr:row>
      <xdr:rowOff>181404</xdr:rowOff>
    </xdr:to>
    <xdr:sp macro="" textlink="">
      <xdr:nvSpPr>
        <xdr:cNvPr id="189" name="Oval 28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D000000}"/>
            </a:ext>
          </a:extLst>
        </xdr:cNvPr>
        <xdr:cNvSpPr>
          <a:spLocks noChangeArrowheads="1"/>
        </xdr:cNvSpPr>
      </xdr:nvSpPr>
      <xdr:spPr bwMode="auto">
        <a:xfrm>
          <a:off x="7317923" y="3205843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338808</xdr:colOff>
      <xdr:row>12</xdr:row>
      <xdr:rowOff>56650</xdr:rowOff>
    </xdr:from>
    <xdr:to>
      <xdr:col>28</xdr:col>
      <xdr:colOff>90004</xdr:colOff>
      <xdr:row>12</xdr:row>
      <xdr:rowOff>172740</xdr:rowOff>
    </xdr:to>
    <xdr:sp macro="" textlink="">
      <xdr:nvSpPr>
        <xdr:cNvPr id="190" name="Oval 28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E000000}"/>
            </a:ext>
          </a:extLst>
        </xdr:cNvPr>
        <xdr:cNvSpPr>
          <a:spLocks noChangeArrowheads="1"/>
        </xdr:cNvSpPr>
      </xdr:nvSpPr>
      <xdr:spPr bwMode="auto">
        <a:xfrm>
          <a:off x="9854283" y="2399800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123815</xdr:colOff>
      <xdr:row>11</xdr:row>
      <xdr:rowOff>168229</xdr:rowOff>
    </xdr:from>
    <xdr:to>
      <xdr:col>28</xdr:col>
      <xdr:colOff>242404</xdr:colOff>
      <xdr:row>12</xdr:row>
      <xdr:rowOff>80212</xdr:rowOff>
    </xdr:to>
    <xdr:sp macro="" textlink="">
      <xdr:nvSpPr>
        <xdr:cNvPr id="191" name="Oval 28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F000000}"/>
            </a:ext>
          </a:extLst>
        </xdr:cNvPr>
        <xdr:cNvSpPr>
          <a:spLocks noChangeArrowheads="1"/>
        </xdr:cNvSpPr>
      </xdr:nvSpPr>
      <xdr:spPr bwMode="auto">
        <a:xfrm>
          <a:off x="9991715" y="2301829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44894</xdr:colOff>
      <xdr:row>12</xdr:row>
      <xdr:rowOff>170950</xdr:rowOff>
    </xdr:from>
    <xdr:to>
      <xdr:col>28</xdr:col>
      <xdr:colOff>163483</xdr:colOff>
      <xdr:row>13</xdr:row>
      <xdr:rowOff>82932</xdr:rowOff>
    </xdr:to>
    <xdr:sp macro="" textlink="">
      <xdr:nvSpPr>
        <xdr:cNvPr id="192" name="Oval 31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0000000}"/>
            </a:ext>
          </a:extLst>
        </xdr:cNvPr>
        <xdr:cNvSpPr>
          <a:spLocks noChangeArrowheads="1"/>
        </xdr:cNvSpPr>
      </xdr:nvSpPr>
      <xdr:spPr bwMode="auto">
        <a:xfrm>
          <a:off x="9912794" y="2514100"/>
          <a:ext cx="118589" cy="12153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183687</xdr:colOff>
      <xdr:row>14</xdr:row>
      <xdr:rowOff>37598</xdr:rowOff>
    </xdr:from>
    <xdr:to>
      <xdr:col>28</xdr:col>
      <xdr:colOff>302276</xdr:colOff>
      <xdr:row>14</xdr:row>
      <xdr:rowOff>153688</xdr:rowOff>
    </xdr:to>
    <xdr:sp macro="" textlink="">
      <xdr:nvSpPr>
        <xdr:cNvPr id="193" name="Oval 31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1000000}"/>
            </a:ext>
          </a:extLst>
        </xdr:cNvPr>
        <xdr:cNvSpPr>
          <a:spLocks noChangeArrowheads="1"/>
        </xdr:cNvSpPr>
      </xdr:nvSpPr>
      <xdr:spPr bwMode="auto">
        <a:xfrm>
          <a:off x="10051587" y="2799848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104766</xdr:colOff>
      <xdr:row>13</xdr:row>
      <xdr:rowOff>94749</xdr:rowOff>
    </xdr:from>
    <xdr:to>
      <xdr:col>28</xdr:col>
      <xdr:colOff>223355</xdr:colOff>
      <xdr:row>14</xdr:row>
      <xdr:rowOff>6732</xdr:rowOff>
    </xdr:to>
    <xdr:sp macro="" textlink="">
      <xdr:nvSpPr>
        <xdr:cNvPr id="194" name="Oval 32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2000000}"/>
            </a:ext>
          </a:extLst>
        </xdr:cNvPr>
        <xdr:cNvSpPr>
          <a:spLocks noChangeArrowheads="1"/>
        </xdr:cNvSpPr>
      </xdr:nvSpPr>
      <xdr:spPr bwMode="auto">
        <a:xfrm>
          <a:off x="9972666" y="2647449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257164</xdr:colOff>
      <xdr:row>14</xdr:row>
      <xdr:rowOff>151899</xdr:rowOff>
    </xdr:from>
    <xdr:to>
      <xdr:col>29</xdr:col>
      <xdr:colOff>8360</xdr:colOff>
      <xdr:row>15</xdr:row>
      <xdr:rowOff>63882</xdr:rowOff>
    </xdr:to>
    <xdr:sp macro="" textlink="">
      <xdr:nvSpPr>
        <xdr:cNvPr id="195" name="Oval 32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3000000}"/>
            </a:ext>
          </a:extLst>
        </xdr:cNvPr>
        <xdr:cNvSpPr>
          <a:spLocks noChangeArrowheads="1"/>
        </xdr:cNvSpPr>
      </xdr:nvSpPr>
      <xdr:spPr bwMode="auto">
        <a:xfrm>
          <a:off x="10125064" y="2914149"/>
          <a:ext cx="103621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341531</xdr:colOff>
      <xdr:row>15</xdr:row>
      <xdr:rowOff>86585</xdr:rowOff>
    </xdr:from>
    <xdr:to>
      <xdr:col>29</xdr:col>
      <xdr:colOff>92727</xdr:colOff>
      <xdr:row>15</xdr:row>
      <xdr:rowOff>202675</xdr:rowOff>
    </xdr:to>
    <xdr:sp macro="" textlink="">
      <xdr:nvSpPr>
        <xdr:cNvPr id="196" name="Oval 32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4000000}"/>
            </a:ext>
          </a:extLst>
        </xdr:cNvPr>
        <xdr:cNvSpPr>
          <a:spLocks noChangeArrowheads="1"/>
        </xdr:cNvSpPr>
      </xdr:nvSpPr>
      <xdr:spPr bwMode="auto">
        <a:xfrm>
          <a:off x="10209431" y="3058385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58502</xdr:colOff>
      <xdr:row>16</xdr:row>
      <xdr:rowOff>7664</xdr:rowOff>
    </xdr:from>
    <xdr:to>
      <xdr:col>29</xdr:col>
      <xdr:colOff>177091</xdr:colOff>
      <xdr:row>16</xdr:row>
      <xdr:rowOff>123754</xdr:rowOff>
    </xdr:to>
    <xdr:sp macro="" textlink="">
      <xdr:nvSpPr>
        <xdr:cNvPr id="197" name="Oval 32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5000000}"/>
            </a:ext>
          </a:extLst>
        </xdr:cNvPr>
        <xdr:cNvSpPr>
          <a:spLocks noChangeArrowheads="1"/>
        </xdr:cNvSpPr>
      </xdr:nvSpPr>
      <xdr:spPr bwMode="auto">
        <a:xfrm>
          <a:off x="10278827" y="318901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210901</xdr:colOff>
      <xdr:row>12</xdr:row>
      <xdr:rowOff>92028</xdr:rowOff>
    </xdr:from>
    <xdr:to>
      <xdr:col>28</xdr:col>
      <xdr:colOff>329490</xdr:colOff>
      <xdr:row>13</xdr:row>
      <xdr:rowOff>4010</xdr:rowOff>
    </xdr:to>
    <xdr:sp macro="" textlink="">
      <xdr:nvSpPr>
        <xdr:cNvPr id="198" name="Oval 32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6000000}"/>
            </a:ext>
          </a:extLst>
        </xdr:cNvPr>
        <xdr:cNvSpPr>
          <a:spLocks noChangeArrowheads="1"/>
        </xdr:cNvSpPr>
      </xdr:nvSpPr>
      <xdr:spPr bwMode="auto">
        <a:xfrm>
          <a:off x="10078801" y="2435178"/>
          <a:ext cx="118589" cy="12153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281659</xdr:colOff>
      <xdr:row>13</xdr:row>
      <xdr:rowOff>13106</xdr:rowOff>
    </xdr:from>
    <xdr:to>
      <xdr:col>29</xdr:col>
      <xdr:colOff>32855</xdr:colOff>
      <xdr:row>13</xdr:row>
      <xdr:rowOff>129196</xdr:rowOff>
    </xdr:to>
    <xdr:sp macro="" textlink="">
      <xdr:nvSpPr>
        <xdr:cNvPr id="199" name="Oval 32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7000000}"/>
            </a:ext>
          </a:extLst>
        </xdr:cNvPr>
        <xdr:cNvSpPr>
          <a:spLocks noChangeArrowheads="1"/>
        </xdr:cNvSpPr>
      </xdr:nvSpPr>
      <xdr:spPr bwMode="auto">
        <a:xfrm>
          <a:off x="10149559" y="2565806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366023</xdr:colOff>
      <xdr:row>13</xdr:row>
      <xdr:rowOff>124684</xdr:rowOff>
    </xdr:from>
    <xdr:to>
      <xdr:col>29</xdr:col>
      <xdr:colOff>117219</xdr:colOff>
      <xdr:row>14</xdr:row>
      <xdr:rowOff>36667</xdr:rowOff>
    </xdr:to>
    <xdr:sp macro="" textlink="">
      <xdr:nvSpPr>
        <xdr:cNvPr id="200" name="Oval 33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8000000}"/>
            </a:ext>
          </a:extLst>
        </xdr:cNvPr>
        <xdr:cNvSpPr>
          <a:spLocks noChangeArrowheads="1"/>
        </xdr:cNvSpPr>
      </xdr:nvSpPr>
      <xdr:spPr bwMode="auto">
        <a:xfrm>
          <a:off x="10224398" y="2677384"/>
          <a:ext cx="113146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69386</xdr:colOff>
      <xdr:row>14</xdr:row>
      <xdr:rowOff>59370</xdr:rowOff>
    </xdr:from>
    <xdr:to>
      <xdr:col>29</xdr:col>
      <xdr:colOff>187975</xdr:colOff>
      <xdr:row>14</xdr:row>
      <xdr:rowOff>175460</xdr:rowOff>
    </xdr:to>
    <xdr:sp macro="" textlink="">
      <xdr:nvSpPr>
        <xdr:cNvPr id="201" name="Oval 33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9000000}"/>
            </a:ext>
          </a:extLst>
        </xdr:cNvPr>
        <xdr:cNvSpPr>
          <a:spLocks noChangeArrowheads="1"/>
        </xdr:cNvSpPr>
      </xdr:nvSpPr>
      <xdr:spPr bwMode="auto">
        <a:xfrm>
          <a:off x="10289711" y="2821620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153751</xdr:colOff>
      <xdr:row>14</xdr:row>
      <xdr:rowOff>184556</xdr:rowOff>
    </xdr:from>
    <xdr:to>
      <xdr:col>29</xdr:col>
      <xdr:colOff>272340</xdr:colOff>
      <xdr:row>15</xdr:row>
      <xdr:rowOff>96539</xdr:rowOff>
    </xdr:to>
    <xdr:sp macro="" textlink="">
      <xdr:nvSpPr>
        <xdr:cNvPr id="202" name="Oval 33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A000000}"/>
            </a:ext>
          </a:extLst>
        </xdr:cNvPr>
        <xdr:cNvSpPr>
          <a:spLocks noChangeArrowheads="1"/>
        </xdr:cNvSpPr>
      </xdr:nvSpPr>
      <xdr:spPr bwMode="auto">
        <a:xfrm>
          <a:off x="10374076" y="2946806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224509</xdr:colOff>
      <xdr:row>15</xdr:row>
      <xdr:rowOff>105635</xdr:rowOff>
    </xdr:from>
    <xdr:to>
      <xdr:col>29</xdr:col>
      <xdr:colOff>343098</xdr:colOff>
      <xdr:row>16</xdr:row>
      <xdr:rowOff>17618</xdr:rowOff>
    </xdr:to>
    <xdr:sp macro="" textlink="">
      <xdr:nvSpPr>
        <xdr:cNvPr id="203" name="Oval 33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B000000}"/>
            </a:ext>
          </a:extLst>
        </xdr:cNvPr>
        <xdr:cNvSpPr>
          <a:spLocks noChangeArrowheads="1"/>
        </xdr:cNvSpPr>
      </xdr:nvSpPr>
      <xdr:spPr bwMode="auto">
        <a:xfrm>
          <a:off x="10444834" y="3077435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40821</xdr:colOff>
      <xdr:row>25</xdr:row>
      <xdr:rowOff>81643</xdr:rowOff>
    </xdr:from>
    <xdr:to>
      <xdr:col>29</xdr:col>
      <xdr:colOff>159410</xdr:colOff>
      <xdr:row>25</xdr:row>
      <xdr:rowOff>197733</xdr:rowOff>
    </xdr:to>
    <xdr:sp macro="" textlink="">
      <xdr:nvSpPr>
        <xdr:cNvPr id="204" name="Oval 33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C000000}"/>
            </a:ext>
          </a:extLst>
        </xdr:cNvPr>
        <xdr:cNvSpPr>
          <a:spLocks noChangeArrowheads="1"/>
        </xdr:cNvSpPr>
      </xdr:nvSpPr>
      <xdr:spPr bwMode="auto">
        <a:xfrm>
          <a:off x="10261146" y="6234793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179615</xdr:colOff>
      <xdr:row>27</xdr:row>
      <xdr:rowOff>70756</xdr:rowOff>
    </xdr:from>
    <xdr:to>
      <xdr:col>28</xdr:col>
      <xdr:colOff>298204</xdr:colOff>
      <xdr:row>27</xdr:row>
      <xdr:rowOff>186846</xdr:rowOff>
    </xdr:to>
    <xdr:sp macro="" textlink="">
      <xdr:nvSpPr>
        <xdr:cNvPr id="205" name="Oval 33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D000000}"/>
            </a:ext>
          </a:extLst>
        </xdr:cNvPr>
        <xdr:cNvSpPr>
          <a:spLocks noChangeArrowheads="1"/>
        </xdr:cNvSpPr>
      </xdr:nvSpPr>
      <xdr:spPr bwMode="auto">
        <a:xfrm>
          <a:off x="10047515" y="7214506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250371</xdr:colOff>
      <xdr:row>26</xdr:row>
      <xdr:rowOff>522514</xdr:rowOff>
    </xdr:from>
    <xdr:to>
      <xdr:col>29</xdr:col>
      <xdr:colOff>1567</xdr:colOff>
      <xdr:row>27</xdr:row>
      <xdr:rowOff>53497</xdr:rowOff>
    </xdr:to>
    <xdr:sp macro="" textlink="">
      <xdr:nvSpPr>
        <xdr:cNvPr id="206" name="Oval 33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E000000}"/>
            </a:ext>
          </a:extLst>
        </xdr:cNvPr>
        <xdr:cNvSpPr>
          <a:spLocks noChangeArrowheads="1"/>
        </xdr:cNvSpPr>
      </xdr:nvSpPr>
      <xdr:spPr bwMode="auto">
        <a:xfrm>
          <a:off x="10118271" y="7085239"/>
          <a:ext cx="103621" cy="112008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321129</xdr:colOff>
      <xdr:row>26</xdr:row>
      <xdr:rowOff>389163</xdr:rowOff>
    </xdr:from>
    <xdr:to>
      <xdr:col>29</xdr:col>
      <xdr:colOff>72325</xdr:colOff>
      <xdr:row>26</xdr:row>
      <xdr:rowOff>505253</xdr:rowOff>
    </xdr:to>
    <xdr:sp macro="" textlink="">
      <xdr:nvSpPr>
        <xdr:cNvPr id="207" name="Oval 33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F000000}"/>
            </a:ext>
          </a:extLst>
        </xdr:cNvPr>
        <xdr:cNvSpPr>
          <a:spLocks noChangeArrowheads="1"/>
        </xdr:cNvSpPr>
      </xdr:nvSpPr>
      <xdr:spPr bwMode="auto">
        <a:xfrm>
          <a:off x="10189029" y="6951888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38100</xdr:colOff>
      <xdr:row>26</xdr:row>
      <xdr:rowOff>228599</xdr:rowOff>
    </xdr:from>
    <xdr:to>
      <xdr:col>29</xdr:col>
      <xdr:colOff>156689</xdr:colOff>
      <xdr:row>26</xdr:row>
      <xdr:rowOff>344689</xdr:rowOff>
    </xdr:to>
    <xdr:sp macro="" textlink="">
      <xdr:nvSpPr>
        <xdr:cNvPr id="208" name="Oval 34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0000000}"/>
            </a:ext>
          </a:extLst>
        </xdr:cNvPr>
        <xdr:cNvSpPr>
          <a:spLocks noChangeArrowheads="1"/>
        </xdr:cNvSpPr>
      </xdr:nvSpPr>
      <xdr:spPr bwMode="auto">
        <a:xfrm>
          <a:off x="10258425" y="679132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108858</xdr:colOff>
      <xdr:row>26</xdr:row>
      <xdr:rowOff>40821</xdr:rowOff>
    </xdr:from>
    <xdr:to>
      <xdr:col>29</xdr:col>
      <xdr:colOff>227447</xdr:colOff>
      <xdr:row>26</xdr:row>
      <xdr:rowOff>156911</xdr:rowOff>
    </xdr:to>
    <xdr:sp macro="" textlink="">
      <xdr:nvSpPr>
        <xdr:cNvPr id="209" name="Oval 34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1000000}"/>
            </a:ext>
          </a:extLst>
        </xdr:cNvPr>
        <xdr:cNvSpPr>
          <a:spLocks noChangeArrowheads="1"/>
        </xdr:cNvSpPr>
      </xdr:nvSpPr>
      <xdr:spPr bwMode="auto">
        <a:xfrm>
          <a:off x="10329183" y="6603546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179614</xdr:colOff>
      <xdr:row>25</xdr:row>
      <xdr:rowOff>315686</xdr:rowOff>
    </xdr:from>
    <xdr:to>
      <xdr:col>29</xdr:col>
      <xdr:colOff>298203</xdr:colOff>
      <xdr:row>26</xdr:row>
      <xdr:rowOff>23561</xdr:rowOff>
    </xdr:to>
    <xdr:sp macro="" textlink="">
      <xdr:nvSpPr>
        <xdr:cNvPr id="210" name="Oval 34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2000000}"/>
            </a:ext>
          </a:extLst>
        </xdr:cNvPr>
        <xdr:cNvSpPr>
          <a:spLocks noChangeArrowheads="1"/>
        </xdr:cNvSpPr>
      </xdr:nvSpPr>
      <xdr:spPr bwMode="auto">
        <a:xfrm>
          <a:off x="10399939" y="6468836"/>
          <a:ext cx="118589" cy="11745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345621</xdr:colOff>
      <xdr:row>26</xdr:row>
      <xdr:rowOff>536121</xdr:rowOff>
    </xdr:from>
    <xdr:to>
      <xdr:col>28</xdr:col>
      <xdr:colOff>96817</xdr:colOff>
      <xdr:row>27</xdr:row>
      <xdr:rowOff>67104</xdr:rowOff>
    </xdr:to>
    <xdr:sp macro="" textlink="">
      <xdr:nvSpPr>
        <xdr:cNvPr id="211" name="Oval 34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3000000}"/>
            </a:ext>
          </a:extLst>
        </xdr:cNvPr>
        <xdr:cNvSpPr>
          <a:spLocks noChangeArrowheads="1"/>
        </xdr:cNvSpPr>
      </xdr:nvSpPr>
      <xdr:spPr bwMode="auto">
        <a:xfrm>
          <a:off x="9861096" y="7098846"/>
          <a:ext cx="103621" cy="112008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35379</xdr:colOff>
      <xdr:row>26</xdr:row>
      <xdr:rowOff>389164</xdr:rowOff>
    </xdr:from>
    <xdr:to>
      <xdr:col>28</xdr:col>
      <xdr:colOff>153968</xdr:colOff>
      <xdr:row>26</xdr:row>
      <xdr:rowOff>505254</xdr:rowOff>
    </xdr:to>
    <xdr:sp macro="" textlink="">
      <xdr:nvSpPr>
        <xdr:cNvPr id="212" name="Oval 34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4000000}"/>
            </a:ext>
          </a:extLst>
        </xdr:cNvPr>
        <xdr:cNvSpPr>
          <a:spLocks noChangeArrowheads="1"/>
        </xdr:cNvSpPr>
      </xdr:nvSpPr>
      <xdr:spPr bwMode="auto">
        <a:xfrm>
          <a:off x="9903279" y="695188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106136</xdr:colOff>
      <xdr:row>26</xdr:row>
      <xdr:rowOff>255814</xdr:rowOff>
    </xdr:from>
    <xdr:to>
      <xdr:col>28</xdr:col>
      <xdr:colOff>224725</xdr:colOff>
      <xdr:row>26</xdr:row>
      <xdr:rowOff>371904</xdr:rowOff>
    </xdr:to>
    <xdr:sp macro="" textlink="">
      <xdr:nvSpPr>
        <xdr:cNvPr id="213" name="Oval 34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5000000}"/>
            </a:ext>
          </a:extLst>
        </xdr:cNvPr>
        <xdr:cNvSpPr>
          <a:spLocks noChangeArrowheads="1"/>
        </xdr:cNvSpPr>
      </xdr:nvSpPr>
      <xdr:spPr bwMode="auto">
        <a:xfrm>
          <a:off x="9974036" y="681853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176893</xdr:colOff>
      <xdr:row>26</xdr:row>
      <xdr:rowOff>95249</xdr:rowOff>
    </xdr:from>
    <xdr:to>
      <xdr:col>28</xdr:col>
      <xdr:colOff>295482</xdr:colOff>
      <xdr:row>26</xdr:row>
      <xdr:rowOff>211339</xdr:rowOff>
    </xdr:to>
    <xdr:sp macro="" textlink="">
      <xdr:nvSpPr>
        <xdr:cNvPr id="214" name="Oval 34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6000000}"/>
            </a:ext>
          </a:extLst>
        </xdr:cNvPr>
        <xdr:cNvSpPr>
          <a:spLocks noChangeArrowheads="1"/>
        </xdr:cNvSpPr>
      </xdr:nvSpPr>
      <xdr:spPr bwMode="auto">
        <a:xfrm>
          <a:off x="10044793" y="665797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261258</xdr:colOff>
      <xdr:row>25</xdr:row>
      <xdr:rowOff>356507</xdr:rowOff>
    </xdr:from>
    <xdr:to>
      <xdr:col>29</xdr:col>
      <xdr:colOff>12454</xdr:colOff>
      <xdr:row>26</xdr:row>
      <xdr:rowOff>64382</xdr:rowOff>
    </xdr:to>
    <xdr:sp macro="" textlink="">
      <xdr:nvSpPr>
        <xdr:cNvPr id="215" name="Oval 3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7000000}"/>
            </a:ext>
          </a:extLst>
        </xdr:cNvPr>
        <xdr:cNvSpPr>
          <a:spLocks noChangeArrowheads="1"/>
        </xdr:cNvSpPr>
      </xdr:nvSpPr>
      <xdr:spPr bwMode="auto">
        <a:xfrm>
          <a:off x="10129158" y="6509657"/>
          <a:ext cx="103621" cy="11745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345621</xdr:colOff>
      <xdr:row>25</xdr:row>
      <xdr:rowOff>223157</xdr:rowOff>
    </xdr:from>
    <xdr:to>
      <xdr:col>29</xdr:col>
      <xdr:colOff>96817</xdr:colOff>
      <xdr:row>25</xdr:row>
      <xdr:rowOff>339247</xdr:rowOff>
    </xdr:to>
    <xdr:sp macro="" textlink="">
      <xdr:nvSpPr>
        <xdr:cNvPr id="216" name="Oval 35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8000000}"/>
            </a:ext>
          </a:extLst>
        </xdr:cNvPr>
        <xdr:cNvSpPr>
          <a:spLocks noChangeArrowheads="1"/>
        </xdr:cNvSpPr>
      </xdr:nvSpPr>
      <xdr:spPr bwMode="auto">
        <a:xfrm>
          <a:off x="10213521" y="6376307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239485</xdr:colOff>
      <xdr:row>25</xdr:row>
      <xdr:rowOff>185057</xdr:rowOff>
    </xdr:from>
    <xdr:to>
      <xdr:col>29</xdr:col>
      <xdr:colOff>358074</xdr:colOff>
      <xdr:row>25</xdr:row>
      <xdr:rowOff>301147</xdr:rowOff>
    </xdr:to>
    <xdr:sp macro="" textlink="">
      <xdr:nvSpPr>
        <xdr:cNvPr id="217" name="Oval 3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9000000}"/>
            </a:ext>
          </a:extLst>
        </xdr:cNvPr>
        <xdr:cNvSpPr>
          <a:spLocks noChangeArrowheads="1"/>
        </xdr:cNvSpPr>
      </xdr:nvSpPr>
      <xdr:spPr bwMode="auto">
        <a:xfrm>
          <a:off x="10459810" y="6338207"/>
          <a:ext cx="109064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8</xdr:col>
      <xdr:colOff>357866</xdr:colOff>
      <xdr:row>19</xdr:row>
      <xdr:rowOff>326572</xdr:rowOff>
    </xdr:from>
    <xdr:ext cx="1206955" cy="421822"/>
    <xdr:sp macro="" textlink="">
      <xdr:nvSpPr>
        <xdr:cNvPr id="218" name="TextBox 357">
          <a:extLst>
            <a:ext uri="{FF2B5EF4-FFF2-40B4-BE49-F238E27FC236}">
              <a16:creationId xmlns:a16="http://schemas.microsoft.com/office/drawing/2014/main" id="{00000000-0008-0000-1600-0000DA000000}"/>
            </a:ext>
          </a:extLst>
        </xdr:cNvPr>
        <xdr:cNvSpPr txBox="1"/>
      </xdr:nvSpPr>
      <xdr:spPr>
        <a:xfrm>
          <a:off x="3167741" y="4479472"/>
          <a:ext cx="1206955" cy="4218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800">
              <a:solidFill>
                <a:srgbClr val="FF0000"/>
              </a:solidFill>
            </a:rPr>
            <a:t>Ultrasonic</a:t>
          </a:r>
          <a:endParaRPr lang="th-TH" sz="18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27214</xdr:colOff>
      <xdr:row>0</xdr:row>
      <xdr:rowOff>81642</xdr:rowOff>
    </xdr:from>
    <xdr:to>
      <xdr:col>2</xdr:col>
      <xdr:colOff>292553</xdr:colOff>
      <xdr:row>3</xdr:row>
      <xdr:rowOff>186417</xdr:rowOff>
    </xdr:to>
    <xdr:pic>
      <xdr:nvPicPr>
        <xdr:cNvPr id="219" name="Picture 7">
          <a:extLst>
            <a:ext uri="{FF2B5EF4-FFF2-40B4-BE49-F238E27FC236}">
              <a16:creationId xmlns:a16="http://schemas.microsoft.com/office/drawing/2014/main" id="{00000000-0008-0000-16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214" y="81642"/>
          <a:ext cx="970189" cy="676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13607</xdr:colOff>
      <xdr:row>27</xdr:row>
      <xdr:rowOff>54423</xdr:rowOff>
    </xdr:from>
    <xdr:to>
      <xdr:col>10</xdr:col>
      <xdr:colOff>1360</xdr:colOff>
      <xdr:row>28</xdr:row>
      <xdr:rowOff>24956</xdr:rowOff>
    </xdr:to>
    <xdr:sp macro="" textlink="">
      <xdr:nvSpPr>
        <xdr:cNvPr id="220" name="AutoShape 2">
          <a:extLst>
            <a:ext uri="{FF2B5EF4-FFF2-40B4-BE49-F238E27FC236}">
              <a16:creationId xmlns:a16="http://schemas.microsoft.com/office/drawing/2014/main" id="{00000000-0008-0000-1600-0000DC000000}"/>
            </a:ext>
          </a:extLst>
        </xdr:cNvPr>
        <xdr:cNvSpPr>
          <a:spLocks noChangeArrowheads="1"/>
        </xdr:cNvSpPr>
      </xdr:nvSpPr>
      <xdr:spPr bwMode="auto">
        <a:xfrm>
          <a:off x="3185432" y="7198173"/>
          <a:ext cx="340178" cy="399158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15</xdr:col>
      <xdr:colOff>327975</xdr:colOff>
      <xdr:row>27</xdr:row>
      <xdr:rowOff>29933</xdr:rowOff>
    </xdr:from>
    <xdr:to>
      <xdr:col>16</xdr:col>
      <xdr:colOff>255980</xdr:colOff>
      <xdr:row>28</xdr:row>
      <xdr:rowOff>466</xdr:rowOff>
    </xdr:to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0000000-0008-0000-1600-0000DD000000}"/>
            </a:ext>
          </a:extLst>
        </xdr:cNvPr>
        <xdr:cNvSpPr>
          <a:spLocks noChangeArrowheads="1"/>
        </xdr:cNvSpPr>
      </xdr:nvSpPr>
      <xdr:spPr bwMode="auto">
        <a:xfrm>
          <a:off x="5614350" y="7173683"/>
          <a:ext cx="280430" cy="399158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22</xdr:col>
      <xdr:colOff>276193</xdr:colOff>
      <xdr:row>24</xdr:row>
      <xdr:rowOff>23256</xdr:rowOff>
    </xdr:from>
    <xdr:to>
      <xdr:col>23</xdr:col>
      <xdr:colOff>312040</xdr:colOff>
      <xdr:row>24</xdr:row>
      <xdr:rowOff>164007</xdr:rowOff>
    </xdr:to>
    <xdr:sp macro="" textlink="">
      <xdr:nvSpPr>
        <xdr:cNvPr id="222" name="AutoShape 2">
          <a:extLst>
            <a:ext uri="{FF2B5EF4-FFF2-40B4-BE49-F238E27FC236}">
              <a16:creationId xmlns:a16="http://schemas.microsoft.com/office/drawing/2014/main" id="{00000000-0008-0000-1600-0000DE000000}"/>
            </a:ext>
          </a:extLst>
        </xdr:cNvPr>
        <xdr:cNvSpPr>
          <a:spLocks noChangeArrowheads="1"/>
        </xdr:cNvSpPr>
      </xdr:nvSpPr>
      <xdr:spPr bwMode="auto">
        <a:xfrm rot="18481623">
          <a:off x="8081866" y="5714508"/>
          <a:ext cx="283626" cy="388272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25059</xdr:colOff>
      <xdr:row>19</xdr:row>
      <xdr:rowOff>38327</xdr:rowOff>
    </xdr:from>
    <xdr:to>
      <xdr:col>25</xdr:col>
      <xdr:colOff>52103</xdr:colOff>
      <xdr:row>19</xdr:row>
      <xdr:rowOff>161128</xdr:rowOff>
    </xdr:to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00000000-0008-0000-1600-0000DF000000}"/>
            </a:ext>
          </a:extLst>
        </xdr:cNvPr>
        <xdr:cNvSpPr>
          <a:spLocks noChangeArrowheads="1"/>
        </xdr:cNvSpPr>
      </xdr:nvSpPr>
      <xdr:spPr bwMode="auto">
        <a:xfrm rot="14902534">
          <a:off x="8535393" y="4139093"/>
          <a:ext cx="275201" cy="379469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108955</xdr:colOff>
      <xdr:row>10</xdr:row>
      <xdr:rowOff>9608</xdr:rowOff>
    </xdr:from>
    <xdr:to>
      <xdr:col>16</xdr:col>
      <xdr:colOff>347924</xdr:colOff>
      <xdr:row>12</xdr:row>
      <xdr:rowOff>4634</xdr:rowOff>
    </xdr:to>
    <xdr:sp macro="" textlink="">
      <xdr:nvSpPr>
        <xdr:cNvPr id="224" name="AutoShape 2">
          <a:extLst>
            <a:ext uri="{FF2B5EF4-FFF2-40B4-BE49-F238E27FC236}">
              <a16:creationId xmlns:a16="http://schemas.microsoft.com/office/drawing/2014/main" id="{00000000-0008-0000-1600-0000E0000000}"/>
            </a:ext>
          </a:extLst>
        </xdr:cNvPr>
        <xdr:cNvSpPr>
          <a:spLocks noChangeArrowheads="1"/>
        </xdr:cNvSpPr>
      </xdr:nvSpPr>
      <xdr:spPr bwMode="auto">
        <a:xfrm>
          <a:off x="5747755" y="1933658"/>
          <a:ext cx="238969" cy="41412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353410</xdr:colOff>
      <xdr:row>10</xdr:row>
      <xdr:rowOff>16331</xdr:rowOff>
    </xdr:from>
    <xdr:to>
      <xdr:col>9</xdr:col>
      <xdr:colOff>296260</xdr:colOff>
      <xdr:row>12</xdr:row>
      <xdr:rowOff>11357</xdr:rowOff>
    </xdr:to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00000000-0008-0000-1600-0000E1000000}"/>
            </a:ext>
          </a:extLst>
        </xdr:cNvPr>
        <xdr:cNvSpPr>
          <a:spLocks noChangeArrowheads="1"/>
        </xdr:cNvSpPr>
      </xdr:nvSpPr>
      <xdr:spPr bwMode="auto">
        <a:xfrm>
          <a:off x="3172810" y="1940381"/>
          <a:ext cx="295275" cy="41412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39935</xdr:colOff>
      <xdr:row>10</xdr:row>
      <xdr:rowOff>25881</xdr:rowOff>
    </xdr:from>
    <xdr:to>
      <xdr:col>11</xdr:col>
      <xdr:colOff>40915</xdr:colOff>
      <xdr:row>12</xdr:row>
      <xdr:rowOff>20907</xdr:rowOff>
    </xdr:to>
    <xdr:sp macro="" textlink="">
      <xdr:nvSpPr>
        <xdr:cNvPr id="226" name="AutoShape 3">
          <a:extLst>
            <a:ext uri="{FF2B5EF4-FFF2-40B4-BE49-F238E27FC236}">
              <a16:creationId xmlns:a16="http://schemas.microsoft.com/office/drawing/2014/main" id="{00000000-0008-0000-1600-0000E2000000}"/>
            </a:ext>
          </a:extLst>
        </xdr:cNvPr>
        <xdr:cNvSpPr>
          <a:spLocks noChangeArrowheads="1"/>
        </xdr:cNvSpPr>
      </xdr:nvSpPr>
      <xdr:spPr bwMode="auto">
        <a:xfrm>
          <a:off x="3564185" y="1949931"/>
          <a:ext cx="353405" cy="41412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17</xdr:col>
      <xdr:colOff>75841</xdr:colOff>
      <xdr:row>10</xdr:row>
      <xdr:rowOff>13611</xdr:rowOff>
    </xdr:from>
    <xdr:to>
      <xdr:col>18</xdr:col>
      <xdr:colOff>76821</xdr:colOff>
      <xdr:row>12</xdr:row>
      <xdr:rowOff>8637</xdr:rowOff>
    </xdr:to>
    <xdr:sp macro="" textlink="">
      <xdr:nvSpPr>
        <xdr:cNvPr id="227" name="AutoShape 3">
          <a:extLst>
            <a:ext uri="{FF2B5EF4-FFF2-40B4-BE49-F238E27FC236}">
              <a16:creationId xmlns:a16="http://schemas.microsoft.com/office/drawing/2014/main" id="{00000000-0008-0000-1600-0000E3000000}"/>
            </a:ext>
          </a:extLst>
        </xdr:cNvPr>
        <xdr:cNvSpPr>
          <a:spLocks noChangeArrowheads="1"/>
        </xdr:cNvSpPr>
      </xdr:nvSpPr>
      <xdr:spPr bwMode="auto">
        <a:xfrm>
          <a:off x="6067066" y="1937661"/>
          <a:ext cx="353405" cy="41412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211841</xdr:colOff>
      <xdr:row>17</xdr:row>
      <xdr:rowOff>297579</xdr:rowOff>
    </xdr:from>
    <xdr:to>
      <xdr:col>24</xdr:col>
      <xdr:colOff>247688</xdr:colOff>
      <xdr:row>18</xdr:row>
      <xdr:rowOff>160311</xdr:rowOff>
    </xdr:to>
    <xdr:sp macro="" textlink="">
      <xdr:nvSpPr>
        <xdr:cNvPr id="228" name="AutoShape 3">
          <a:extLst>
            <a:ext uri="{FF2B5EF4-FFF2-40B4-BE49-F238E27FC236}">
              <a16:creationId xmlns:a16="http://schemas.microsoft.com/office/drawing/2014/main" id="{00000000-0008-0000-1600-0000E4000000}"/>
            </a:ext>
          </a:extLst>
        </xdr:cNvPr>
        <xdr:cNvSpPr>
          <a:spLocks noChangeArrowheads="1"/>
        </xdr:cNvSpPr>
      </xdr:nvSpPr>
      <xdr:spPr bwMode="auto">
        <a:xfrm rot="14501506">
          <a:off x="8323211" y="3797184"/>
          <a:ext cx="377082" cy="388272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155042</xdr:colOff>
      <xdr:row>22</xdr:row>
      <xdr:rowOff>101380</xdr:rowOff>
    </xdr:from>
    <xdr:to>
      <xdr:col>24</xdr:col>
      <xdr:colOff>190889</xdr:colOff>
      <xdr:row>23</xdr:row>
      <xdr:rowOff>102361</xdr:rowOff>
    </xdr:to>
    <xdr:sp macro="" textlink="">
      <xdr:nvSpPr>
        <xdr:cNvPr id="229" name="AutoShape 3">
          <a:extLst>
            <a:ext uri="{FF2B5EF4-FFF2-40B4-BE49-F238E27FC236}">
              <a16:creationId xmlns:a16="http://schemas.microsoft.com/office/drawing/2014/main" id="{00000000-0008-0000-1600-0000E5000000}"/>
            </a:ext>
          </a:extLst>
        </xdr:cNvPr>
        <xdr:cNvSpPr>
          <a:spLocks noChangeArrowheads="1"/>
        </xdr:cNvSpPr>
      </xdr:nvSpPr>
      <xdr:spPr bwMode="auto">
        <a:xfrm rot="18182830">
          <a:off x="8273487" y="5375085"/>
          <a:ext cx="362931" cy="388272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327976</xdr:colOff>
      <xdr:row>27</xdr:row>
      <xdr:rowOff>43540</xdr:rowOff>
    </xdr:from>
    <xdr:to>
      <xdr:col>17</xdr:col>
      <xdr:colOff>328956</xdr:colOff>
      <xdr:row>28</xdr:row>
      <xdr:rowOff>14073</xdr:rowOff>
    </xdr:to>
    <xdr:sp macro="" textlink="">
      <xdr:nvSpPr>
        <xdr:cNvPr id="230" name="AutoShape 3">
          <a:extLst>
            <a:ext uri="{FF2B5EF4-FFF2-40B4-BE49-F238E27FC236}">
              <a16:creationId xmlns:a16="http://schemas.microsoft.com/office/drawing/2014/main" id="{00000000-0008-0000-1600-0000E6000000}"/>
            </a:ext>
          </a:extLst>
        </xdr:cNvPr>
        <xdr:cNvSpPr>
          <a:spLocks noChangeArrowheads="1"/>
        </xdr:cNvSpPr>
      </xdr:nvSpPr>
      <xdr:spPr bwMode="auto">
        <a:xfrm>
          <a:off x="5966776" y="7187290"/>
          <a:ext cx="353405" cy="399158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95974</xdr:colOff>
      <xdr:row>27</xdr:row>
      <xdr:rowOff>50104</xdr:rowOff>
    </xdr:from>
    <xdr:to>
      <xdr:col>11</xdr:col>
      <xdr:colOff>96954</xdr:colOff>
      <xdr:row>28</xdr:row>
      <xdr:rowOff>20637</xdr:rowOff>
    </xdr:to>
    <xdr:sp macro="" textlink="">
      <xdr:nvSpPr>
        <xdr:cNvPr id="231" name="AutoShape 3">
          <a:extLst>
            <a:ext uri="{FF2B5EF4-FFF2-40B4-BE49-F238E27FC236}">
              <a16:creationId xmlns:a16="http://schemas.microsoft.com/office/drawing/2014/main" id="{00000000-0008-0000-1600-0000E7000000}"/>
            </a:ext>
          </a:extLst>
        </xdr:cNvPr>
        <xdr:cNvSpPr>
          <a:spLocks noChangeArrowheads="1"/>
        </xdr:cNvSpPr>
      </xdr:nvSpPr>
      <xdr:spPr bwMode="auto">
        <a:xfrm>
          <a:off x="3620224" y="7193854"/>
          <a:ext cx="353405" cy="399158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192930</xdr:colOff>
      <xdr:row>27</xdr:row>
      <xdr:rowOff>105481</xdr:rowOff>
    </xdr:from>
    <xdr:to>
      <xdr:col>12</xdr:col>
      <xdr:colOff>165714</xdr:colOff>
      <xdr:row>27</xdr:row>
      <xdr:rowOff>276035</xdr:rowOff>
    </xdr:to>
    <xdr:sp macro="" textlink="">
      <xdr:nvSpPr>
        <xdr:cNvPr id="232" name="Oval 38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8000000}"/>
            </a:ext>
          </a:extLst>
        </xdr:cNvPr>
        <xdr:cNvSpPr>
          <a:spLocks noChangeArrowheads="1"/>
        </xdr:cNvSpPr>
      </xdr:nvSpPr>
      <xdr:spPr bwMode="auto">
        <a:xfrm>
          <a:off x="4069605" y="7249231"/>
          <a:ext cx="325209" cy="30390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77603</xdr:colOff>
      <xdr:row>27</xdr:row>
      <xdr:rowOff>84361</xdr:rowOff>
    </xdr:from>
    <xdr:to>
      <xdr:col>19</xdr:col>
      <xdr:colOff>50388</xdr:colOff>
      <xdr:row>27</xdr:row>
      <xdr:rowOff>254915</xdr:rowOff>
    </xdr:to>
    <xdr:sp macro="" textlink="">
      <xdr:nvSpPr>
        <xdr:cNvPr id="233" name="Oval 38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9000000}"/>
            </a:ext>
          </a:extLst>
        </xdr:cNvPr>
        <xdr:cNvSpPr>
          <a:spLocks noChangeArrowheads="1"/>
        </xdr:cNvSpPr>
      </xdr:nvSpPr>
      <xdr:spPr bwMode="auto">
        <a:xfrm>
          <a:off x="6421253" y="7228111"/>
          <a:ext cx="325210" cy="30390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50010</xdr:colOff>
      <xdr:row>21</xdr:row>
      <xdr:rowOff>43124</xdr:rowOff>
    </xdr:from>
    <xdr:to>
      <xdr:col>25</xdr:col>
      <xdr:colOff>22795</xdr:colOff>
      <xdr:row>21</xdr:row>
      <xdr:rowOff>227285</xdr:rowOff>
    </xdr:to>
    <xdr:sp macro="" textlink="">
      <xdr:nvSpPr>
        <xdr:cNvPr id="234" name="Oval 39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A000000}"/>
            </a:ext>
          </a:extLst>
        </xdr:cNvPr>
        <xdr:cNvSpPr>
          <a:spLocks noChangeArrowheads="1"/>
        </xdr:cNvSpPr>
      </xdr:nvSpPr>
      <xdr:spPr bwMode="auto">
        <a:xfrm>
          <a:off x="8508210" y="5043749"/>
          <a:ext cx="325210" cy="3079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83123</xdr:colOff>
      <xdr:row>16</xdr:row>
      <xdr:rowOff>293113</xdr:rowOff>
    </xdr:from>
    <xdr:to>
      <xdr:col>24</xdr:col>
      <xdr:colOff>55906</xdr:colOff>
      <xdr:row>17</xdr:row>
      <xdr:rowOff>131653</xdr:rowOff>
    </xdr:to>
    <xdr:sp macro="" textlink="">
      <xdr:nvSpPr>
        <xdr:cNvPr id="235" name="Oval 39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B000000}"/>
            </a:ext>
          </a:extLst>
        </xdr:cNvPr>
        <xdr:cNvSpPr>
          <a:spLocks noChangeArrowheads="1"/>
        </xdr:cNvSpPr>
      </xdr:nvSpPr>
      <xdr:spPr bwMode="auto">
        <a:xfrm>
          <a:off x="8188898" y="3474463"/>
          <a:ext cx="325208" cy="30526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143876</xdr:colOff>
      <xdr:row>10</xdr:row>
      <xdr:rowOff>63717</xdr:rowOff>
    </xdr:from>
    <xdr:to>
      <xdr:col>19</xdr:col>
      <xdr:colOff>116661</xdr:colOff>
      <xdr:row>11</xdr:row>
      <xdr:rowOff>167596</xdr:rowOff>
    </xdr:to>
    <xdr:sp macro="" textlink="">
      <xdr:nvSpPr>
        <xdr:cNvPr id="236" name="Oval 39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C000000}"/>
            </a:ext>
          </a:extLst>
        </xdr:cNvPr>
        <xdr:cNvSpPr>
          <a:spLocks noChangeArrowheads="1"/>
        </xdr:cNvSpPr>
      </xdr:nvSpPr>
      <xdr:spPr bwMode="auto">
        <a:xfrm>
          <a:off x="6487526" y="1987767"/>
          <a:ext cx="325210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133796</xdr:colOff>
      <xdr:row>10</xdr:row>
      <xdr:rowOff>57153</xdr:rowOff>
    </xdr:from>
    <xdr:to>
      <xdr:col>12</xdr:col>
      <xdr:colOff>116621</xdr:colOff>
      <xdr:row>11</xdr:row>
      <xdr:rowOff>161032</xdr:rowOff>
    </xdr:to>
    <xdr:sp macro="" textlink="">
      <xdr:nvSpPr>
        <xdr:cNvPr id="237" name="Oval 39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D000000}"/>
            </a:ext>
          </a:extLst>
        </xdr:cNvPr>
        <xdr:cNvSpPr>
          <a:spLocks noChangeArrowheads="1"/>
        </xdr:cNvSpPr>
      </xdr:nvSpPr>
      <xdr:spPr bwMode="auto">
        <a:xfrm>
          <a:off x="4010471" y="1981203"/>
          <a:ext cx="335250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8</xdr:col>
      <xdr:colOff>338595</xdr:colOff>
      <xdr:row>22</xdr:row>
      <xdr:rowOff>114729</xdr:rowOff>
    </xdr:from>
    <xdr:to>
      <xdr:col>9</xdr:col>
      <xdr:colOff>165355</xdr:colOff>
      <xdr:row>23</xdr:row>
      <xdr:rowOff>76630</xdr:rowOff>
    </xdr:to>
    <xdr:sp macro="" textlink="">
      <xdr:nvSpPr>
        <xdr:cNvPr id="23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E000000}"/>
            </a:ext>
          </a:extLst>
        </xdr:cNvPr>
        <xdr:cNvSpPr>
          <a:spLocks noChangeArrowheads="1"/>
        </xdr:cNvSpPr>
      </xdr:nvSpPr>
      <xdr:spPr bwMode="auto">
        <a:xfrm>
          <a:off x="3157995" y="5401104"/>
          <a:ext cx="179185" cy="19050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A-20</a:t>
          </a:r>
        </a:p>
      </xdr:txBody>
    </xdr:sp>
    <xdr:clientData/>
  </xdr:twoCellAnchor>
  <xdr:twoCellAnchor>
    <xdr:from>
      <xdr:col>10</xdr:col>
      <xdr:colOff>205961</xdr:colOff>
      <xdr:row>22</xdr:row>
      <xdr:rowOff>121462</xdr:rowOff>
    </xdr:from>
    <xdr:to>
      <xdr:col>11</xdr:col>
      <xdr:colOff>32721</xdr:colOff>
      <xdr:row>23</xdr:row>
      <xdr:rowOff>83362</xdr:rowOff>
    </xdr:to>
    <xdr:sp macro="" textlink="">
      <xdr:nvSpPr>
        <xdr:cNvPr id="23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F000000}"/>
            </a:ext>
          </a:extLst>
        </xdr:cNvPr>
        <xdr:cNvSpPr>
          <a:spLocks noChangeArrowheads="1"/>
        </xdr:cNvSpPr>
      </xdr:nvSpPr>
      <xdr:spPr bwMode="auto">
        <a:xfrm>
          <a:off x="3730211" y="5407837"/>
          <a:ext cx="179185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A-22</a:t>
          </a:r>
        </a:p>
      </xdr:txBody>
    </xdr:sp>
    <xdr:clientData/>
  </xdr:twoCellAnchor>
  <xdr:twoCellAnchor>
    <xdr:from>
      <xdr:col>11</xdr:col>
      <xdr:colOff>201951</xdr:colOff>
      <xdr:row>23</xdr:row>
      <xdr:rowOff>65313</xdr:rowOff>
    </xdr:from>
    <xdr:to>
      <xdr:col>12</xdr:col>
      <xdr:colOff>28711</xdr:colOff>
      <xdr:row>24</xdr:row>
      <xdr:rowOff>27213</xdr:rowOff>
    </xdr:to>
    <xdr:sp macro="" textlink="">
      <xdr:nvSpPr>
        <xdr:cNvPr id="24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0000000}"/>
            </a:ext>
          </a:extLst>
        </xdr:cNvPr>
        <xdr:cNvSpPr>
          <a:spLocks noChangeArrowheads="1"/>
        </xdr:cNvSpPr>
      </xdr:nvSpPr>
      <xdr:spPr bwMode="auto">
        <a:xfrm>
          <a:off x="4078626" y="5580288"/>
          <a:ext cx="179185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A-24</a:t>
          </a:r>
        </a:p>
      </xdr:txBody>
    </xdr:sp>
    <xdr:clientData/>
  </xdr:twoCellAnchor>
  <xdr:twoCellAnchor>
    <xdr:from>
      <xdr:col>12</xdr:col>
      <xdr:colOff>45540</xdr:colOff>
      <xdr:row>23</xdr:row>
      <xdr:rowOff>69323</xdr:rowOff>
    </xdr:from>
    <xdr:to>
      <xdr:col>12</xdr:col>
      <xdr:colOff>229237</xdr:colOff>
      <xdr:row>24</xdr:row>
      <xdr:rowOff>31223</xdr:rowOff>
    </xdr:to>
    <xdr:sp macro="" textlink="">
      <xdr:nvSpPr>
        <xdr:cNvPr id="24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1000000}"/>
            </a:ext>
          </a:extLst>
        </xdr:cNvPr>
        <xdr:cNvSpPr>
          <a:spLocks noChangeArrowheads="1"/>
        </xdr:cNvSpPr>
      </xdr:nvSpPr>
      <xdr:spPr bwMode="auto">
        <a:xfrm>
          <a:off x="4274640" y="5584298"/>
          <a:ext cx="183697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11</xdr:col>
      <xdr:colOff>28069</xdr:colOff>
      <xdr:row>22</xdr:row>
      <xdr:rowOff>200526</xdr:rowOff>
    </xdr:from>
    <xdr:to>
      <xdr:col>11</xdr:col>
      <xdr:colOff>316069</xdr:colOff>
      <xdr:row>22</xdr:row>
      <xdr:rowOff>200526</xdr:rowOff>
    </xdr:to>
    <xdr:cxnSp macro="">
      <xdr:nvCxnSpPr>
        <xdr:cNvPr id="242" name="Straight Connector 325">
          <a:extLst>
            <a:ext uri="{FF2B5EF4-FFF2-40B4-BE49-F238E27FC236}">
              <a16:creationId xmlns:a16="http://schemas.microsoft.com/office/drawing/2014/main" id="{00000000-0008-0000-1600-0000F2000000}"/>
            </a:ext>
          </a:extLst>
        </xdr:cNvPr>
        <xdr:cNvCxnSpPr/>
      </xdr:nvCxnSpPr>
      <xdr:spPr>
        <a:xfrm flipH="1">
          <a:off x="3904744" y="5486901"/>
          <a:ext cx="28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131630</xdr:colOff>
      <xdr:row>23</xdr:row>
      <xdr:rowOff>155407</xdr:rowOff>
    </xdr:from>
    <xdr:to>
      <xdr:col>13</xdr:col>
      <xdr:colOff>315327</xdr:colOff>
      <xdr:row>24</xdr:row>
      <xdr:rowOff>121347</xdr:rowOff>
    </xdr:to>
    <xdr:sp macro="" textlink="">
      <xdr:nvSpPr>
        <xdr:cNvPr id="24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3000000}"/>
            </a:ext>
          </a:extLst>
        </xdr:cNvPr>
        <xdr:cNvSpPr>
          <a:spLocks noChangeArrowheads="1"/>
        </xdr:cNvSpPr>
      </xdr:nvSpPr>
      <xdr:spPr bwMode="auto">
        <a:xfrm>
          <a:off x="4713155" y="5670382"/>
          <a:ext cx="183697" cy="19454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A-32</a:t>
          </a:r>
        </a:p>
      </xdr:txBody>
    </xdr:sp>
    <xdr:clientData/>
  </xdr:twoCellAnchor>
  <xdr:twoCellAnchor>
    <xdr:from>
      <xdr:col>13</xdr:col>
      <xdr:colOff>61877</xdr:colOff>
      <xdr:row>25</xdr:row>
      <xdr:rowOff>310672</xdr:rowOff>
    </xdr:from>
    <xdr:to>
      <xdr:col>13</xdr:col>
      <xdr:colOff>245574</xdr:colOff>
      <xdr:row>26</xdr:row>
      <xdr:rowOff>106852</xdr:rowOff>
    </xdr:to>
    <xdr:sp macro="" textlink="">
      <xdr:nvSpPr>
        <xdr:cNvPr id="24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4000000}"/>
            </a:ext>
          </a:extLst>
        </xdr:cNvPr>
        <xdr:cNvSpPr>
          <a:spLocks noChangeArrowheads="1"/>
        </xdr:cNvSpPr>
      </xdr:nvSpPr>
      <xdr:spPr bwMode="auto">
        <a:xfrm>
          <a:off x="4643402" y="6463822"/>
          <a:ext cx="183697" cy="2057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13</xdr:col>
      <xdr:colOff>218672</xdr:colOff>
      <xdr:row>24</xdr:row>
      <xdr:rowOff>333447</xdr:rowOff>
    </xdr:from>
    <xdr:to>
      <xdr:col>13</xdr:col>
      <xdr:colOff>225485</xdr:colOff>
      <xdr:row>25</xdr:row>
      <xdr:rowOff>122401</xdr:rowOff>
    </xdr:to>
    <xdr:cxnSp macro="">
      <xdr:nvCxnSpPr>
        <xdr:cNvPr id="245" name="Straight Connector 338">
          <a:extLst>
            <a:ext uri="{FF2B5EF4-FFF2-40B4-BE49-F238E27FC236}">
              <a16:creationId xmlns:a16="http://schemas.microsoft.com/office/drawing/2014/main" id="{00000000-0008-0000-1600-0000F5000000}"/>
            </a:ext>
          </a:extLst>
        </xdr:cNvPr>
        <xdr:cNvCxnSpPr>
          <a:stCxn id="103" idx="7"/>
          <a:endCxn id="104" idx="4"/>
        </xdr:cNvCxnSpPr>
      </xdr:nvCxnSpPr>
      <xdr:spPr>
        <a:xfrm flipV="1">
          <a:off x="4800197" y="6077022"/>
          <a:ext cx="6813" cy="1985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224519</xdr:colOff>
      <xdr:row>24</xdr:row>
      <xdr:rowOff>74766</xdr:rowOff>
    </xdr:from>
    <xdr:to>
      <xdr:col>9</xdr:col>
      <xdr:colOff>276726</xdr:colOff>
      <xdr:row>25</xdr:row>
      <xdr:rowOff>120316</xdr:rowOff>
    </xdr:to>
    <xdr:cxnSp macro="">
      <xdr:nvCxnSpPr>
        <xdr:cNvPr id="246" name="Straight Connector 325">
          <a:extLst>
            <a:ext uri="{FF2B5EF4-FFF2-40B4-BE49-F238E27FC236}">
              <a16:creationId xmlns:a16="http://schemas.microsoft.com/office/drawing/2014/main" id="{00000000-0008-0000-1600-0000F6000000}"/>
            </a:ext>
          </a:extLst>
        </xdr:cNvPr>
        <xdr:cNvCxnSpPr>
          <a:endCxn id="77" idx="6"/>
        </xdr:cNvCxnSpPr>
      </xdr:nvCxnSpPr>
      <xdr:spPr>
        <a:xfrm flipH="1" flipV="1">
          <a:off x="2691494" y="5818341"/>
          <a:ext cx="757057" cy="455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294628</xdr:colOff>
      <xdr:row>25</xdr:row>
      <xdr:rowOff>98228</xdr:rowOff>
    </xdr:from>
    <xdr:to>
      <xdr:col>10</xdr:col>
      <xdr:colOff>110934</xdr:colOff>
      <xdr:row>25</xdr:row>
      <xdr:rowOff>291450</xdr:rowOff>
    </xdr:to>
    <xdr:sp macro="" textlink="">
      <xdr:nvSpPr>
        <xdr:cNvPr id="24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7000000}"/>
            </a:ext>
          </a:extLst>
        </xdr:cNvPr>
        <xdr:cNvSpPr>
          <a:spLocks noChangeArrowheads="1"/>
        </xdr:cNvSpPr>
      </xdr:nvSpPr>
      <xdr:spPr bwMode="auto">
        <a:xfrm>
          <a:off x="3466453" y="6251378"/>
          <a:ext cx="168731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9</xdr:col>
      <xdr:colOff>164426</xdr:colOff>
      <xdr:row>22</xdr:row>
      <xdr:rowOff>200526</xdr:rowOff>
    </xdr:from>
    <xdr:to>
      <xdr:col>9</xdr:col>
      <xdr:colOff>344426</xdr:colOff>
      <xdr:row>22</xdr:row>
      <xdr:rowOff>200526</xdr:rowOff>
    </xdr:to>
    <xdr:cxnSp macro="">
      <xdr:nvCxnSpPr>
        <xdr:cNvPr id="248" name="Straight Connector 325">
          <a:extLst>
            <a:ext uri="{FF2B5EF4-FFF2-40B4-BE49-F238E27FC236}">
              <a16:creationId xmlns:a16="http://schemas.microsoft.com/office/drawing/2014/main" id="{00000000-0008-0000-1600-0000F8000000}"/>
            </a:ext>
          </a:extLst>
        </xdr:cNvPr>
        <xdr:cNvCxnSpPr/>
      </xdr:nvCxnSpPr>
      <xdr:spPr>
        <a:xfrm flipH="1">
          <a:off x="3336251" y="5486901"/>
          <a:ext cx="1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355793</xdr:colOff>
      <xdr:row>23</xdr:row>
      <xdr:rowOff>60300</xdr:rowOff>
    </xdr:from>
    <xdr:to>
      <xdr:col>20</xdr:col>
      <xdr:colOff>172097</xdr:colOff>
      <xdr:row>24</xdr:row>
      <xdr:rowOff>22201</xdr:rowOff>
    </xdr:to>
    <xdr:sp macro="" textlink="">
      <xdr:nvSpPr>
        <xdr:cNvPr id="24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9000000}"/>
            </a:ext>
          </a:extLst>
        </xdr:cNvPr>
        <xdr:cNvSpPr>
          <a:spLocks noChangeArrowheads="1"/>
        </xdr:cNvSpPr>
      </xdr:nvSpPr>
      <xdr:spPr bwMode="auto">
        <a:xfrm>
          <a:off x="7051868" y="5575275"/>
          <a:ext cx="168729" cy="190501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19</xdr:col>
      <xdr:colOff>95822</xdr:colOff>
      <xdr:row>26</xdr:row>
      <xdr:rowOff>102841</xdr:rowOff>
    </xdr:from>
    <xdr:to>
      <xdr:col>19</xdr:col>
      <xdr:colOff>269063</xdr:colOff>
      <xdr:row>26</xdr:row>
      <xdr:rowOff>296063</xdr:rowOff>
    </xdr:to>
    <xdr:sp macro="" textlink="">
      <xdr:nvSpPr>
        <xdr:cNvPr id="25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A000000}"/>
            </a:ext>
          </a:extLst>
        </xdr:cNvPr>
        <xdr:cNvSpPr>
          <a:spLocks noChangeArrowheads="1"/>
        </xdr:cNvSpPr>
      </xdr:nvSpPr>
      <xdr:spPr bwMode="auto">
        <a:xfrm>
          <a:off x="6791897" y="6665566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25</xdr:col>
      <xdr:colOff>253093</xdr:colOff>
      <xdr:row>25</xdr:row>
      <xdr:rowOff>221525</xdr:rowOff>
    </xdr:from>
    <xdr:to>
      <xdr:col>26</xdr:col>
      <xdr:colOff>79739</xdr:colOff>
      <xdr:row>26</xdr:row>
      <xdr:rowOff>3811</xdr:rowOff>
    </xdr:to>
    <xdr:sp macro="" textlink="">
      <xdr:nvSpPr>
        <xdr:cNvPr id="2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B000000}"/>
            </a:ext>
          </a:extLst>
        </xdr:cNvPr>
        <xdr:cNvSpPr>
          <a:spLocks noChangeArrowheads="1"/>
        </xdr:cNvSpPr>
      </xdr:nvSpPr>
      <xdr:spPr bwMode="auto">
        <a:xfrm>
          <a:off x="9063718" y="6374675"/>
          <a:ext cx="179071" cy="191861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316229</xdr:colOff>
      <xdr:row>25</xdr:row>
      <xdr:rowOff>226968</xdr:rowOff>
    </xdr:from>
    <xdr:to>
      <xdr:col>24</xdr:col>
      <xdr:colOff>142875</xdr:colOff>
      <xdr:row>26</xdr:row>
      <xdr:rowOff>9254</xdr:rowOff>
    </xdr:to>
    <xdr:sp macro="" textlink="">
      <xdr:nvSpPr>
        <xdr:cNvPr id="25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C000000}"/>
            </a:ext>
          </a:extLst>
        </xdr:cNvPr>
        <xdr:cNvSpPr>
          <a:spLocks noChangeArrowheads="1"/>
        </xdr:cNvSpPr>
      </xdr:nvSpPr>
      <xdr:spPr bwMode="auto">
        <a:xfrm>
          <a:off x="8422004" y="6380118"/>
          <a:ext cx="179071" cy="191861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45175</xdr:colOff>
      <xdr:row>24</xdr:row>
      <xdr:rowOff>245473</xdr:rowOff>
    </xdr:from>
    <xdr:to>
      <xdr:col>29</xdr:col>
      <xdr:colOff>226151</xdr:colOff>
      <xdr:row>25</xdr:row>
      <xdr:rowOff>42455</xdr:rowOff>
    </xdr:to>
    <xdr:sp macro="" textlink="">
      <xdr:nvSpPr>
        <xdr:cNvPr id="25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D000000}"/>
            </a:ext>
          </a:extLst>
        </xdr:cNvPr>
        <xdr:cNvSpPr>
          <a:spLocks noChangeArrowheads="1"/>
        </xdr:cNvSpPr>
      </xdr:nvSpPr>
      <xdr:spPr bwMode="auto">
        <a:xfrm>
          <a:off x="10265500" y="5989048"/>
          <a:ext cx="180976" cy="206557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7</xdr:col>
      <xdr:colOff>40822</xdr:colOff>
      <xdr:row>16</xdr:row>
      <xdr:rowOff>256858</xdr:rowOff>
    </xdr:from>
    <xdr:to>
      <xdr:col>7</xdr:col>
      <xdr:colOff>224519</xdr:colOff>
      <xdr:row>17</xdr:row>
      <xdr:rowOff>136698</xdr:rowOff>
    </xdr:to>
    <xdr:sp macro="" textlink="">
      <xdr:nvSpPr>
        <xdr:cNvPr id="25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E000000}"/>
            </a:ext>
          </a:extLst>
        </xdr:cNvPr>
        <xdr:cNvSpPr>
          <a:spLocks noChangeArrowheads="1"/>
        </xdr:cNvSpPr>
      </xdr:nvSpPr>
      <xdr:spPr bwMode="auto">
        <a:xfrm>
          <a:off x="2507797" y="3438208"/>
          <a:ext cx="183697" cy="20369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10</xdr:col>
      <xdr:colOff>1565</xdr:colOff>
      <xdr:row>18</xdr:row>
      <xdr:rowOff>33967</xdr:rowOff>
    </xdr:from>
    <xdr:to>
      <xdr:col>10</xdr:col>
      <xdr:colOff>185262</xdr:colOff>
      <xdr:row>18</xdr:row>
      <xdr:rowOff>218605</xdr:rowOff>
    </xdr:to>
    <xdr:sp macro="" textlink="">
      <xdr:nvSpPr>
        <xdr:cNvPr id="25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F000000}"/>
            </a:ext>
          </a:extLst>
        </xdr:cNvPr>
        <xdr:cNvSpPr>
          <a:spLocks noChangeArrowheads="1"/>
        </xdr:cNvSpPr>
      </xdr:nvSpPr>
      <xdr:spPr bwMode="auto">
        <a:xfrm>
          <a:off x="3525815" y="3863017"/>
          <a:ext cx="183697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11</xdr:col>
      <xdr:colOff>305078</xdr:colOff>
      <xdr:row>18</xdr:row>
      <xdr:rowOff>29384</xdr:rowOff>
    </xdr:from>
    <xdr:to>
      <xdr:col>12</xdr:col>
      <xdr:colOff>131838</xdr:colOff>
      <xdr:row>18</xdr:row>
      <xdr:rowOff>214022</xdr:rowOff>
    </xdr:to>
    <xdr:sp macro="" textlink="">
      <xdr:nvSpPr>
        <xdr:cNvPr id="25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0010000}"/>
            </a:ext>
          </a:extLst>
        </xdr:cNvPr>
        <xdr:cNvSpPr>
          <a:spLocks noChangeArrowheads="1"/>
        </xdr:cNvSpPr>
      </xdr:nvSpPr>
      <xdr:spPr bwMode="auto">
        <a:xfrm>
          <a:off x="4181753" y="3858434"/>
          <a:ext cx="179185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12</xdr:col>
      <xdr:colOff>141372</xdr:colOff>
      <xdr:row>18</xdr:row>
      <xdr:rowOff>32532</xdr:rowOff>
    </xdr:from>
    <xdr:to>
      <xdr:col>12</xdr:col>
      <xdr:colOff>325069</xdr:colOff>
      <xdr:row>18</xdr:row>
      <xdr:rowOff>217170</xdr:rowOff>
    </xdr:to>
    <xdr:sp macro="" textlink="">
      <xdr:nvSpPr>
        <xdr:cNvPr id="25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1010000}"/>
            </a:ext>
          </a:extLst>
        </xdr:cNvPr>
        <xdr:cNvSpPr>
          <a:spLocks noChangeArrowheads="1"/>
        </xdr:cNvSpPr>
      </xdr:nvSpPr>
      <xdr:spPr bwMode="auto">
        <a:xfrm>
          <a:off x="4370472" y="3861582"/>
          <a:ext cx="183697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8</xdr:col>
      <xdr:colOff>338595</xdr:colOff>
      <xdr:row>18</xdr:row>
      <xdr:rowOff>26805</xdr:rowOff>
    </xdr:from>
    <xdr:to>
      <xdr:col>9</xdr:col>
      <xdr:colOff>165355</xdr:colOff>
      <xdr:row>18</xdr:row>
      <xdr:rowOff>211444</xdr:rowOff>
    </xdr:to>
    <xdr:sp macro="" textlink="">
      <xdr:nvSpPr>
        <xdr:cNvPr id="25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2010000}"/>
            </a:ext>
          </a:extLst>
        </xdr:cNvPr>
        <xdr:cNvSpPr>
          <a:spLocks noChangeArrowheads="1"/>
        </xdr:cNvSpPr>
      </xdr:nvSpPr>
      <xdr:spPr bwMode="auto">
        <a:xfrm>
          <a:off x="3157995" y="3855855"/>
          <a:ext cx="179185" cy="18463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A-20</a:t>
          </a:r>
        </a:p>
      </xdr:txBody>
    </xdr:sp>
    <xdr:clientData/>
  </xdr:twoCellAnchor>
  <xdr:twoCellAnchor>
    <xdr:from>
      <xdr:col>10</xdr:col>
      <xdr:colOff>205961</xdr:colOff>
      <xdr:row>18</xdr:row>
      <xdr:rowOff>33538</xdr:rowOff>
    </xdr:from>
    <xdr:to>
      <xdr:col>11</xdr:col>
      <xdr:colOff>32721</xdr:colOff>
      <xdr:row>18</xdr:row>
      <xdr:rowOff>218176</xdr:rowOff>
    </xdr:to>
    <xdr:sp macro="" textlink="">
      <xdr:nvSpPr>
        <xdr:cNvPr id="25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3010000}"/>
            </a:ext>
          </a:extLst>
        </xdr:cNvPr>
        <xdr:cNvSpPr>
          <a:spLocks noChangeArrowheads="1"/>
        </xdr:cNvSpPr>
      </xdr:nvSpPr>
      <xdr:spPr bwMode="auto">
        <a:xfrm>
          <a:off x="3730211" y="3862588"/>
          <a:ext cx="179185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A-22</a:t>
          </a:r>
        </a:p>
      </xdr:txBody>
    </xdr:sp>
    <xdr:clientData/>
  </xdr:twoCellAnchor>
  <xdr:twoCellAnchor>
    <xdr:from>
      <xdr:col>11</xdr:col>
      <xdr:colOff>201951</xdr:colOff>
      <xdr:row>17</xdr:row>
      <xdr:rowOff>141483</xdr:rowOff>
    </xdr:from>
    <xdr:to>
      <xdr:col>12</xdr:col>
      <xdr:colOff>28711</xdr:colOff>
      <xdr:row>18</xdr:row>
      <xdr:rowOff>21322</xdr:rowOff>
    </xdr:to>
    <xdr:sp macro="" textlink="">
      <xdr:nvSpPr>
        <xdr:cNvPr id="26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4010000}"/>
            </a:ext>
          </a:extLst>
        </xdr:cNvPr>
        <xdr:cNvSpPr>
          <a:spLocks noChangeArrowheads="1"/>
        </xdr:cNvSpPr>
      </xdr:nvSpPr>
      <xdr:spPr bwMode="auto">
        <a:xfrm>
          <a:off x="4078626" y="3646683"/>
          <a:ext cx="179185" cy="20368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A-24</a:t>
          </a:r>
        </a:p>
      </xdr:txBody>
    </xdr:sp>
    <xdr:clientData/>
  </xdr:twoCellAnchor>
  <xdr:twoCellAnchor>
    <xdr:from>
      <xdr:col>12</xdr:col>
      <xdr:colOff>45540</xdr:colOff>
      <xdr:row>17</xdr:row>
      <xdr:rowOff>145493</xdr:rowOff>
    </xdr:from>
    <xdr:to>
      <xdr:col>12</xdr:col>
      <xdr:colOff>229237</xdr:colOff>
      <xdr:row>18</xdr:row>
      <xdr:rowOff>25332</xdr:rowOff>
    </xdr:to>
    <xdr:sp macro="" textlink="">
      <xdr:nvSpPr>
        <xdr:cNvPr id="26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5010000}"/>
            </a:ext>
          </a:extLst>
        </xdr:cNvPr>
        <xdr:cNvSpPr>
          <a:spLocks noChangeArrowheads="1"/>
        </xdr:cNvSpPr>
      </xdr:nvSpPr>
      <xdr:spPr bwMode="auto">
        <a:xfrm>
          <a:off x="4274640" y="3650693"/>
          <a:ext cx="183697" cy="20368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13</xdr:col>
      <xdr:colOff>128381</xdr:colOff>
      <xdr:row>16</xdr:row>
      <xdr:rowOff>171988</xdr:rowOff>
    </xdr:from>
    <xdr:to>
      <xdr:col>13</xdr:col>
      <xdr:colOff>312078</xdr:colOff>
      <xdr:row>17</xdr:row>
      <xdr:rowOff>53707</xdr:rowOff>
    </xdr:to>
    <xdr:sp macro="" textlink="">
      <xdr:nvSpPr>
        <xdr:cNvPr id="26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6010000}"/>
            </a:ext>
          </a:extLst>
        </xdr:cNvPr>
        <xdr:cNvSpPr>
          <a:spLocks noChangeArrowheads="1"/>
        </xdr:cNvSpPr>
      </xdr:nvSpPr>
      <xdr:spPr bwMode="auto">
        <a:xfrm>
          <a:off x="4709906" y="3353338"/>
          <a:ext cx="183697" cy="20556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13</xdr:col>
      <xdr:colOff>131630</xdr:colOff>
      <xdr:row>17</xdr:row>
      <xdr:rowOff>68090</xdr:rowOff>
    </xdr:from>
    <xdr:to>
      <xdr:col>13</xdr:col>
      <xdr:colOff>315327</xdr:colOff>
      <xdr:row>17</xdr:row>
      <xdr:rowOff>256769</xdr:rowOff>
    </xdr:to>
    <xdr:sp macro="" textlink="">
      <xdr:nvSpPr>
        <xdr:cNvPr id="26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7010000}"/>
            </a:ext>
          </a:extLst>
        </xdr:cNvPr>
        <xdr:cNvSpPr>
          <a:spLocks noChangeArrowheads="1"/>
        </xdr:cNvSpPr>
      </xdr:nvSpPr>
      <xdr:spPr bwMode="auto">
        <a:xfrm>
          <a:off x="4713155" y="3573290"/>
          <a:ext cx="183697" cy="1886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A-32</a:t>
          </a:r>
        </a:p>
      </xdr:txBody>
    </xdr:sp>
    <xdr:clientData/>
  </xdr:twoCellAnchor>
  <xdr:twoCellAnchor>
    <xdr:from>
      <xdr:col>8</xdr:col>
      <xdr:colOff>140152</xdr:colOff>
      <xdr:row>13</xdr:row>
      <xdr:rowOff>130315</xdr:rowOff>
    </xdr:from>
    <xdr:to>
      <xdr:col>8</xdr:col>
      <xdr:colOff>313644</xdr:colOff>
      <xdr:row>14</xdr:row>
      <xdr:rowOff>105456</xdr:rowOff>
    </xdr:to>
    <xdr:sp macro="" textlink="">
      <xdr:nvSpPr>
        <xdr:cNvPr id="26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8010000}"/>
            </a:ext>
          </a:extLst>
        </xdr:cNvPr>
        <xdr:cNvSpPr>
          <a:spLocks noChangeArrowheads="1"/>
        </xdr:cNvSpPr>
      </xdr:nvSpPr>
      <xdr:spPr bwMode="auto">
        <a:xfrm>
          <a:off x="2959552" y="2683015"/>
          <a:ext cx="173492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8</xdr:col>
      <xdr:colOff>323850</xdr:colOff>
      <xdr:row>13</xdr:row>
      <xdr:rowOff>127522</xdr:rowOff>
    </xdr:from>
    <xdr:to>
      <xdr:col>9</xdr:col>
      <xdr:colOff>150359</xdr:colOff>
      <xdr:row>14</xdr:row>
      <xdr:rowOff>104418</xdr:rowOff>
    </xdr:to>
    <xdr:sp macro="" textlink="">
      <xdr:nvSpPr>
        <xdr:cNvPr id="26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9010000}"/>
            </a:ext>
          </a:extLst>
        </xdr:cNvPr>
        <xdr:cNvSpPr>
          <a:spLocks noChangeArrowheads="1"/>
        </xdr:cNvSpPr>
      </xdr:nvSpPr>
      <xdr:spPr bwMode="auto">
        <a:xfrm>
          <a:off x="3143250" y="2680222"/>
          <a:ext cx="178934" cy="18644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151469</xdr:colOff>
      <xdr:row>13</xdr:row>
      <xdr:rowOff>134682</xdr:rowOff>
    </xdr:from>
    <xdr:to>
      <xdr:col>9</xdr:col>
      <xdr:colOff>324960</xdr:colOff>
      <xdr:row>14</xdr:row>
      <xdr:rowOff>109823</xdr:rowOff>
    </xdr:to>
    <xdr:sp macro="" textlink="">
      <xdr:nvSpPr>
        <xdr:cNvPr id="26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A010000}"/>
            </a:ext>
          </a:extLst>
        </xdr:cNvPr>
        <xdr:cNvSpPr>
          <a:spLocks noChangeArrowheads="1"/>
        </xdr:cNvSpPr>
      </xdr:nvSpPr>
      <xdr:spPr bwMode="auto">
        <a:xfrm>
          <a:off x="3323294" y="2687382"/>
          <a:ext cx="173491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9</xdr:col>
      <xdr:colOff>339354</xdr:colOff>
      <xdr:row>13</xdr:row>
      <xdr:rowOff>125372</xdr:rowOff>
    </xdr:from>
    <xdr:to>
      <xdr:col>10</xdr:col>
      <xdr:colOff>165864</xdr:colOff>
      <xdr:row>14</xdr:row>
      <xdr:rowOff>100513</xdr:rowOff>
    </xdr:to>
    <xdr:sp macro="" textlink="">
      <xdr:nvSpPr>
        <xdr:cNvPr id="26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B010000}"/>
            </a:ext>
          </a:extLst>
        </xdr:cNvPr>
        <xdr:cNvSpPr>
          <a:spLocks noChangeArrowheads="1"/>
        </xdr:cNvSpPr>
      </xdr:nvSpPr>
      <xdr:spPr bwMode="auto">
        <a:xfrm>
          <a:off x="3511179" y="2678072"/>
          <a:ext cx="178935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176498</xdr:colOff>
      <xdr:row>13</xdr:row>
      <xdr:rowOff>124085</xdr:rowOff>
    </xdr:from>
    <xdr:to>
      <xdr:col>10</xdr:col>
      <xdr:colOff>349740</xdr:colOff>
      <xdr:row>14</xdr:row>
      <xdr:rowOff>99226</xdr:rowOff>
    </xdr:to>
    <xdr:sp macro="" textlink="">
      <xdr:nvSpPr>
        <xdr:cNvPr id="26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C010000}"/>
            </a:ext>
          </a:extLst>
        </xdr:cNvPr>
        <xdr:cNvSpPr>
          <a:spLocks noChangeArrowheads="1"/>
        </xdr:cNvSpPr>
      </xdr:nvSpPr>
      <xdr:spPr bwMode="auto">
        <a:xfrm>
          <a:off x="3700748" y="2676785"/>
          <a:ext cx="173242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3188</xdr:colOff>
      <xdr:row>13</xdr:row>
      <xdr:rowOff>124372</xdr:rowOff>
    </xdr:from>
    <xdr:to>
      <xdr:col>11</xdr:col>
      <xdr:colOff>186885</xdr:colOff>
      <xdr:row>14</xdr:row>
      <xdr:rowOff>99513</xdr:rowOff>
    </xdr:to>
    <xdr:sp macro="" textlink="">
      <xdr:nvSpPr>
        <xdr:cNvPr id="26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D010000}"/>
            </a:ext>
          </a:extLst>
        </xdr:cNvPr>
        <xdr:cNvSpPr>
          <a:spLocks noChangeArrowheads="1"/>
        </xdr:cNvSpPr>
      </xdr:nvSpPr>
      <xdr:spPr bwMode="auto">
        <a:xfrm>
          <a:off x="3879863" y="2677072"/>
          <a:ext cx="183697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202855</xdr:colOff>
      <xdr:row>13</xdr:row>
      <xdr:rowOff>131101</xdr:rowOff>
    </xdr:from>
    <xdr:to>
      <xdr:col>12</xdr:col>
      <xdr:colOff>19158</xdr:colOff>
      <xdr:row>14</xdr:row>
      <xdr:rowOff>106242</xdr:rowOff>
    </xdr:to>
    <xdr:sp macro="" textlink="">
      <xdr:nvSpPr>
        <xdr:cNvPr id="27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E010000}"/>
            </a:ext>
          </a:extLst>
        </xdr:cNvPr>
        <xdr:cNvSpPr>
          <a:spLocks noChangeArrowheads="1"/>
        </xdr:cNvSpPr>
      </xdr:nvSpPr>
      <xdr:spPr bwMode="auto">
        <a:xfrm>
          <a:off x="4079530" y="2683801"/>
          <a:ext cx="168728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28934</xdr:colOff>
      <xdr:row>13</xdr:row>
      <xdr:rowOff>126806</xdr:rowOff>
    </xdr:from>
    <xdr:to>
      <xdr:col>12</xdr:col>
      <xdr:colOff>212631</xdr:colOff>
      <xdr:row>14</xdr:row>
      <xdr:rowOff>103701</xdr:rowOff>
    </xdr:to>
    <xdr:sp macro="" textlink="">
      <xdr:nvSpPr>
        <xdr:cNvPr id="27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F010000}"/>
            </a:ext>
          </a:extLst>
        </xdr:cNvPr>
        <xdr:cNvSpPr>
          <a:spLocks noChangeArrowheads="1"/>
        </xdr:cNvSpPr>
      </xdr:nvSpPr>
      <xdr:spPr bwMode="auto">
        <a:xfrm>
          <a:off x="4258034" y="2679506"/>
          <a:ext cx="183697" cy="18644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224159</xdr:colOff>
      <xdr:row>13</xdr:row>
      <xdr:rowOff>114773</xdr:rowOff>
    </xdr:from>
    <xdr:to>
      <xdr:col>13</xdr:col>
      <xdr:colOff>50919</xdr:colOff>
      <xdr:row>14</xdr:row>
      <xdr:rowOff>102841</xdr:rowOff>
    </xdr:to>
    <xdr:sp macro="" textlink="">
      <xdr:nvSpPr>
        <xdr:cNvPr id="27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0010000}"/>
            </a:ext>
          </a:extLst>
        </xdr:cNvPr>
        <xdr:cNvSpPr>
          <a:spLocks noChangeArrowheads="1"/>
        </xdr:cNvSpPr>
      </xdr:nvSpPr>
      <xdr:spPr bwMode="auto">
        <a:xfrm>
          <a:off x="4453259" y="2667473"/>
          <a:ext cx="179185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12</xdr:col>
      <xdr:colOff>237517</xdr:colOff>
      <xdr:row>14</xdr:row>
      <xdr:rowOff>105790</xdr:rowOff>
    </xdr:from>
    <xdr:to>
      <xdr:col>13</xdr:col>
      <xdr:colOff>53820</xdr:colOff>
      <xdr:row>15</xdr:row>
      <xdr:rowOff>97154</xdr:rowOff>
    </xdr:to>
    <xdr:sp macro="" textlink="">
      <xdr:nvSpPr>
        <xdr:cNvPr id="27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1010000}"/>
            </a:ext>
          </a:extLst>
        </xdr:cNvPr>
        <xdr:cNvSpPr>
          <a:spLocks noChangeArrowheads="1"/>
        </xdr:cNvSpPr>
      </xdr:nvSpPr>
      <xdr:spPr bwMode="auto">
        <a:xfrm>
          <a:off x="4466617" y="2868040"/>
          <a:ext cx="168728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12</xdr:col>
      <xdr:colOff>31261</xdr:colOff>
      <xdr:row>14</xdr:row>
      <xdr:rowOff>113382</xdr:rowOff>
    </xdr:from>
    <xdr:to>
      <xdr:col>12</xdr:col>
      <xdr:colOff>214958</xdr:colOff>
      <xdr:row>15</xdr:row>
      <xdr:rowOff>104746</xdr:rowOff>
    </xdr:to>
    <xdr:sp macro="" textlink="">
      <xdr:nvSpPr>
        <xdr:cNvPr id="27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2010000}"/>
            </a:ext>
          </a:extLst>
        </xdr:cNvPr>
        <xdr:cNvSpPr>
          <a:spLocks noChangeArrowheads="1"/>
        </xdr:cNvSpPr>
      </xdr:nvSpPr>
      <xdr:spPr bwMode="auto">
        <a:xfrm>
          <a:off x="4260361" y="2875632"/>
          <a:ext cx="183697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11</xdr:col>
      <xdr:colOff>204430</xdr:colOff>
      <xdr:row>14</xdr:row>
      <xdr:rowOff>120115</xdr:rowOff>
    </xdr:from>
    <xdr:to>
      <xdr:col>12</xdr:col>
      <xdr:colOff>20735</xdr:colOff>
      <xdr:row>15</xdr:row>
      <xdr:rowOff>111479</xdr:rowOff>
    </xdr:to>
    <xdr:sp macro="" textlink="">
      <xdr:nvSpPr>
        <xdr:cNvPr id="27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3010000}"/>
            </a:ext>
          </a:extLst>
        </xdr:cNvPr>
        <xdr:cNvSpPr>
          <a:spLocks noChangeArrowheads="1"/>
        </xdr:cNvSpPr>
      </xdr:nvSpPr>
      <xdr:spPr bwMode="auto">
        <a:xfrm>
          <a:off x="4081105" y="2882365"/>
          <a:ext cx="168730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11</xdr:col>
      <xdr:colOff>4620</xdr:colOff>
      <xdr:row>14</xdr:row>
      <xdr:rowOff>117249</xdr:rowOff>
    </xdr:from>
    <xdr:to>
      <xdr:col>11</xdr:col>
      <xdr:colOff>188317</xdr:colOff>
      <xdr:row>15</xdr:row>
      <xdr:rowOff>108613</xdr:rowOff>
    </xdr:to>
    <xdr:sp macro="" textlink="">
      <xdr:nvSpPr>
        <xdr:cNvPr id="27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4010000}"/>
            </a:ext>
          </a:extLst>
        </xdr:cNvPr>
        <xdr:cNvSpPr>
          <a:spLocks noChangeArrowheads="1"/>
        </xdr:cNvSpPr>
      </xdr:nvSpPr>
      <xdr:spPr bwMode="auto">
        <a:xfrm>
          <a:off x="3881295" y="2879499"/>
          <a:ext cx="183697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10</xdr:col>
      <xdr:colOff>167332</xdr:colOff>
      <xdr:row>14</xdr:row>
      <xdr:rowOff>111950</xdr:rowOff>
    </xdr:from>
    <xdr:to>
      <xdr:col>10</xdr:col>
      <xdr:colOff>340573</xdr:colOff>
      <xdr:row>15</xdr:row>
      <xdr:rowOff>103314</xdr:rowOff>
    </xdr:to>
    <xdr:sp macro="" textlink="">
      <xdr:nvSpPr>
        <xdr:cNvPr id="27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5010000}"/>
            </a:ext>
          </a:extLst>
        </xdr:cNvPr>
        <xdr:cNvSpPr>
          <a:spLocks noChangeArrowheads="1"/>
        </xdr:cNvSpPr>
      </xdr:nvSpPr>
      <xdr:spPr bwMode="auto">
        <a:xfrm>
          <a:off x="3691582" y="2874200"/>
          <a:ext cx="173241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331620</xdr:colOff>
      <xdr:row>14</xdr:row>
      <xdr:rowOff>108227</xdr:rowOff>
    </xdr:from>
    <xdr:to>
      <xdr:col>10</xdr:col>
      <xdr:colOff>158131</xdr:colOff>
      <xdr:row>15</xdr:row>
      <xdr:rowOff>99591</xdr:rowOff>
    </xdr:to>
    <xdr:sp macro="" textlink="">
      <xdr:nvSpPr>
        <xdr:cNvPr id="27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6010000}"/>
            </a:ext>
          </a:extLst>
        </xdr:cNvPr>
        <xdr:cNvSpPr>
          <a:spLocks noChangeArrowheads="1"/>
        </xdr:cNvSpPr>
      </xdr:nvSpPr>
      <xdr:spPr bwMode="auto">
        <a:xfrm>
          <a:off x="3503445" y="2870477"/>
          <a:ext cx="178936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9</xdr:col>
      <xdr:colOff>131558</xdr:colOff>
      <xdr:row>14</xdr:row>
      <xdr:rowOff>106937</xdr:rowOff>
    </xdr:from>
    <xdr:to>
      <xdr:col>9</xdr:col>
      <xdr:colOff>305050</xdr:colOff>
      <xdr:row>15</xdr:row>
      <xdr:rowOff>98301</xdr:rowOff>
    </xdr:to>
    <xdr:sp macro="" textlink="">
      <xdr:nvSpPr>
        <xdr:cNvPr id="27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7010000}"/>
            </a:ext>
          </a:extLst>
        </xdr:cNvPr>
        <xdr:cNvSpPr>
          <a:spLocks noChangeArrowheads="1"/>
        </xdr:cNvSpPr>
      </xdr:nvSpPr>
      <xdr:spPr bwMode="auto">
        <a:xfrm>
          <a:off x="3303383" y="2869187"/>
          <a:ext cx="173492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283171</xdr:colOff>
      <xdr:row>14</xdr:row>
      <xdr:rowOff>102963</xdr:rowOff>
    </xdr:from>
    <xdr:to>
      <xdr:col>9</xdr:col>
      <xdr:colOff>99476</xdr:colOff>
      <xdr:row>15</xdr:row>
      <xdr:rowOff>92573</xdr:rowOff>
    </xdr:to>
    <xdr:sp macro="" textlink="">
      <xdr:nvSpPr>
        <xdr:cNvPr id="28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8010000}"/>
            </a:ext>
          </a:extLst>
        </xdr:cNvPr>
        <xdr:cNvSpPr>
          <a:spLocks noChangeArrowheads="1"/>
        </xdr:cNvSpPr>
      </xdr:nvSpPr>
      <xdr:spPr bwMode="auto">
        <a:xfrm>
          <a:off x="3102571" y="2865213"/>
          <a:ext cx="168730" cy="19916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13</xdr:col>
      <xdr:colOff>61877</xdr:colOff>
      <xdr:row>14</xdr:row>
      <xdr:rowOff>93796</xdr:rowOff>
    </xdr:from>
    <xdr:to>
      <xdr:col>13</xdr:col>
      <xdr:colOff>245574</xdr:colOff>
      <xdr:row>15</xdr:row>
      <xdr:rowOff>83406</xdr:rowOff>
    </xdr:to>
    <xdr:sp macro="" textlink="">
      <xdr:nvSpPr>
        <xdr:cNvPr id="28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9010000}"/>
            </a:ext>
          </a:extLst>
        </xdr:cNvPr>
        <xdr:cNvSpPr>
          <a:spLocks noChangeArrowheads="1"/>
        </xdr:cNvSpPr>
      </xdr:nvSpPr>
      <xdr:spPr bwMode="auto">
        <a:xfrm>
          <a:off x="4643402" y="2856046"/>
          <a:ext cx="183697" cy="19916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12</xdr:col>
      <xdr:colOff>226452</xdr:colOff>
      <xdr:row>15</xdr:row>
      <xdr:rowOff>117152</xdr:rowOff>
    </xdr:from>
    <xdr:to>
      <xdr:col>13</xdr:col>
      <xdr:colOff>42757</xdr:colOff>
      <xdr:row>16</xdr:row>
      <xdr:rowOff>94477</xdr:rowOff>
    </xdr:to>
    <xdr:sp macro="" textlink="">
      <xdr:nvSpPr>
        <xdr:cNvPr id="28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A010000}"/>
            </a:ext>
          </a:extLst>
        </xdr:cNvPr>
        <xdr:cNvSpPr>
          <a:spLocks noChangeArrowheads="1"/>
        </xdr:cNvSpPr>
      </xdr:nvSpPr>
      <xdr:spPr bwMode="auto">
        <a:xfrm>
          <a:off x="4455552" y="3088952"/>
          <a:ext cx="168730" cy="18687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A-27</a:t>
          </a:r>
        </a:p>
      </xdr:txBody>
    </xdr:sp>
    <xdr:clientData/>
  </xdr:twoCellAnchor>
  <xdr:twoCellAnchor>
    <xdr:from>
      <xdr:col>12</xdr:col>
      <xdr:colOff>8450</xdr:colOff>
      <xdr:row>15</xdr:row>
      <xdr:rowOff>115578</xdr:rowOff>
    </xdr:from>
    <xdr:to>
      <xdr:col>12</xdr:col>
      <xdr:colOff>192147</xdr:colOff>
      <xdr:row>16</xdr:row>
      <xdr:rowOff>103646</xdr:rowOff>
    </xdr:to>
    <xdr:sp macro="" textlink="">
      <xdr:nvSpPr>
        <xdr:cNvPr id="28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B010000}"/>
            </a:ext>
          </a:extLst>
        </xdr:cNvPr>
        <xdr:cNvSpPr>
          <a:spLocks noChangeArrowheads="1"/>
        </xdr:cNvSpPr>
      </xdr:nvSpPr>
      <xdr:spPr bwMode="auto">
        <a:xfrm>
          <a:off x="4237550" y="3087378"/>
          <a:ext cx="183697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11</xdr:col>
      <xdr:colOff>164002</xdr:colOff>
      <xdr:row>15</xdr:row>
      <xdr:rowOff>122309</xdr:rowOff>
    </xdr:from>
    <xdr:to>
      <xdr:col>11</xdr:col>
      <xdr:colOff>337242</xdr:colOff>
      <xdr:row>16</xdr:row>
      <xdr:rowOff>110377</xdr:rowOff>
    </xdr:to>
    <xdr:sp macro="" textlink="">
      <xdr:nvSpPr>
        <xdr:cNvPr id="28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C010000}"/>
            </a:ext>
          </a:extLst>
        </xdr:cNvPr>
        <xdr:cNvSpPr>
          <a:spLocks noChangeArrowheads="1"/>
        </xdr:cNvSpPr>
      </xdr:nvSpPr>
      <xdr:spPr bwMode="auto">
        <a:xfrm>
          <a:off x="4040677" y="3094109"/>
          <a:ext cx="173240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325139</xdr:colOff>
      <xdr:row>15</xdr:row>
      <xdr:rowOff>117008</xdr:rowOff>
    </xdr:from>
    <xdr:to>
      <xdr:col>11</xdr:col>
      <xdr:colOff>151899</xdr:colOff>
      <xdr:row>16</xdr:row>
      <xdr:rowOff>105076</xdr:rowOff>
    </xdr:to>
    <xdr:sp macro="" textlink="">
      <xdr:nvSpPr>
        <xdr:cNvPr id="28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D010000}"/>
            </a:ext>
          </a:extLst>
        </xdr:cNvPr>
        <xdr:cNvSpPr>
          <a:spLocks noChangeArrowheads="1"/>
        </xdr:cNvSpPr>
      </xdr:nvSpPr>
      <xdr:spPr bwMode="auto">
        <a:xfrm>
          <a:off x="3849389" y="3088808"/>
          <a:ext cx="179185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130198</xdr:colOff>
      <xdr:row>15</xdr:row>
      <xdr:rowOff>115719</xdr:rowOff>
    </xdr:from>
    <xdr:to>
      <xdr:col>10</xdr:col>
      <xdr:colOff>303440</xdr:colOff>
      <xdr:row>16</xdr:row>
      <xdr:rowOff>103787</xdr:rowOff>
    </xdr:to>
    <xdr:sp macro="" textlink="">
      <xdr:nvSpPr>
        <xdr:cNvPr id="28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E010000}"/>
            </a:ext>
          </a:extLst>
        </xdr:cNvPr>
        <xdr:cNvSpPr>
          <a:spLocks noChangeArrowheads="1"/>
        </xdr:cNvSpPr>
      </xdr:nvSpPr>
      <xdr:spPr bwMode="auto">
        <a:xfrm>
          <a:off x="3654448" y="3087519"/>
          <a:ext cx="173242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13</xdr:col>
      <xdr:colOff>61877</xdr:colOff>
      <xdr:row>15</xdr:row>
      <xdr:rowOff>99965</xdr:rowOff>
    </xdr:from>
    <xdr:to>
      <xdr:col>13</xdr:col>
      <xdr:colOff>245574</xdr:colOff>
      <xdr:row>16</xdr:row>
      <xdr:rowOff>88033</xdr:rowOff>
    </xdr:to>
    <xdr:sp macro="" textlink="">
      <xdr:nvSpPr>
        <xdr:cNvPr id="28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F010000}"/>
            </a:ext>
          </a:extLst>
        </xdr:cNvPr>
        <xdr:cNvSpPr>
          <a:spLocks noChangeArrowheads="1"/>
        </xdr:cNvSpPr>
      </xdr:nvSpPr>
      <xdr:spPr bwMode="auto">
        <a:xfrm>
          <a:off x="4643402" y="3071765"/>
          <a:ext cx="183697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A-34</a:t>
          </a:r>
        </a:p>
      </xdr:txBody>
    </xdr:sp>
    <xdr:clientData/>
  </xdr:twoCellAnchor>
  <xdr:twoCellAnchor>
    <xdr:from>
      <xdr:col>9</xdr:col>
      <xdr:colOff>294628</xdr:colOff>
      <xdr:row>15</xdr:row>
      <xdr:rowOff>104089</xdr:rowOff>
    </xdr:from>
    <xdr:to>
      <xdr:col>10</xdr:col>
      <xdr:colOff>110934</xdr:colOff>
      <xdr:row>16</xdr:row>
      <xdr:rowOff>92157</xdr:rowOff>
    </xdr:to>
    <xdr:sp macro="" textlink="">
      <xdr:nvSpPr>
        <xdr:cNvPr id="28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0010000}"/>
            </a:ext>
          </a:extLst>
        </xdr:cNvPr>
        <xdr:cNvSpPr>
          <a:spLocks noChangeArrowheads="1"/>
        </xdr:cNvSpPr>
      </xdr:nvSpPr>
      <xdr:spPr bwMode="auto">
        <a:xfrm>
          <a:off x="3466453" y="3075889"/>
          <a:ext cx="168731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7</xdr:col>
      <xdr:colOff>197617</xdr:colOff>
      <xdr:row>14</xdr:row>
      <xdr:rowOff>79052</xdr:rowOff>
    </xdr:from>
    <xdr:to>
      <xdr:col>8</xdr:col>
      <xdr:colOff>165559</xdr:colOff>
      <xdr:row>16</xdr:row>
      <xdr:rowOff>279959</xdr:rowOff>
    </xdr:to>
    <xdr:cxnSp macro="">
      <xdr:nvCxnSpPr>
        <xdr:cNvPr id="289" name="Straight Connector 327">
          <a:extLst>
            <a:ext uri="{FF2B5EF4-FFF2-40B4-BE49-F238E27FC236}">
              <a16:creationId xmlns:a16="http://schemas.microsoft.com/office/drawing/2014/main" id="{00000000-0008-0000-1600-000021010000}"/>
            </a:ext>
          </a:extLst>
        </xdr:cNvPr>
        <xdr:cNvCxnSpPr>
          <a:endCxn id="264" idx="3"/>
        </xdr:cNvCxnSpPr>
      </xdr:nvCxnSpPr>
      <xdr:spPr>
        <a:xfrm flipV="1">
          <a:off x="2664592" y="2841302"/>
          <a:ext cx="320367" cy="6200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12648</xdr:colOff>
      <xdr:row>15</xdr:row>
      <xdr:rowOff>92573</xdr:rowOff>
    </xdr:from>
    <xdr:to>
      <xdr:col>9</xdr:col>
      <xdr:colOff>73299</xdr:colOff>
      <xdr:row>18</xdr:row>
      <xdr:rowOff>26805</xdr:rowOff>
    </xdr:to>
    <xdr:cxnSp macro="">
      <xdr:nvCxnSpPr>
        <xdr:cNvPr id="290" name="Straight Connector 325">
          <a:extLst>
            <a:ext uri="{FF2B5EF4-FFF2-40B4-BE49-F238E27FC236}">
              <a16:creationId xmlns:a16="http://schemas.microsoft.com/office/drawing/2014/main" id="{00000000-0008-0000-1600-000022010000}"/>
            </a:ext>
          </a:extLst>
        </xdr:cNvPr>
        <xdr:cNvCxnSpPr>
          <a:stCxn id="280" idx="4"/>
          <a:endCxn id="258" idx="0"/>
        </xdr:cNvCxnSpPr>
      </xdr:nvCxnSpPr>
      <xdr:spPr>
        <a:xfrm>
          <a:off x="3184473" y="3064373"/>
          <a:ext cx="60651" cy="7914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164426</xdr:colOff>
      <xdr:row>18</xdr:row>
      <xdr:rowOff>116443</xdr:rowOff>
    </xdr:from>
    <xdr:to>
      <xdr:col>9</xdr:col>
      <xdr:colOff>344426</xdr:colOff>
      <xdr:row>18</xdr:row>
      <xdr:rowOff>116443</xdr:rowOff>
    </xdr:to>
    <xdr:cxnSp macro="">
      <xdr:nvCxnSpPr>
        <xdr:cNvPr id="291" name="Straight Connector 325">
          <a:extLst>
            <a:ext uri="{FF2B5EF4-FFF2-40B4-BE49-F238E27FC236}">
              <a16:creationId xmlns:a16="http://schemas.microsoft.com/office/drawing/2014/main" id="{00000000-0008-0000-1600-000023010000}"/>
            </a:ext>
          </a:extLst>
        </xdr:cNvPr>
        <xdr:cNvCxnSpPr/>
      </xdr:nvCxnSpPr>
      <xdr:spPr>
        <a:xfrm flipH="1">
          <a:off x="3336251" y="3945493"/>
          <a:ext cx="1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28069</xdr:colOff>
      <xdr:row>18</xdr:row>
      <xdr:rowOff>121698</xdr:rowOff>
    </xdr:from>
    <xdr:to>
      <xdr:col>11</xdr:col>
      <xdr:colOff>316069</xdr:colOff>
      <xdr:row>18</xdr:row>
      <xdr:rowOff>121698</xdr:rowOff>
    </xdr:to>
    <xdr:cxnSp macro="">
      <xdr:nvCxnSpPr>
        <xdr:cNvPr id="292" name="Straight Connector 325">
          <a:extLst>
            <a:ext uri="{FF2B5EF4-FFF2-40B4-BE49-F238E27FC236}">
              <a16:creationId xmlns:a16="http://schemas.microsoft.com/office/drawing/2014/main" id="{00000000-0008-0000-1600-000024010000}"/>
            </a:ext>
          </a:extLst>
        </xdr:cNvPr>
        <xdr:cNvCxnSpPr/>
      </xdr:nvCxnSpPr>
      <xdr:spPr>
        <a:xfrm flipH="1">
          <a:off x="3904744" y="3950748"/>
          <a:ext cx="28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298167</xdr:colOff>
      <xdr:row>16</xdr:row>
      <xdr:rowOff>67783</xdr:rowOff>
    </xdr:from>
    <xdr:to>
      <xdr:col>13</xdr:col>
      <xdr:colOff>17326</xdr:colOff>
      <xdr:row>18</xdr:row>
      <xdr:rowOff>59572</xdr:rowOff>
    </xdr:to>
    <xdr:cxnSp macro="">
      <xdr:nvCxnSpPr>
        <xdr:cNvPr id="293" name="Straight Connector 326">
          <a:extLst>
            <a:ext uri="{FF2B5EF4-FFF2-40B4-BE49-F238E27FC236}">
              <a16:creationId xmlns:a16="http://schemas.microsoft.com/office/drawing/2014/main" id="{00000000-0008-0000-1600-000025010000}"/>
            </a:ext>
          </a:extLst>
        </xdr:cNvPr>
        <xdr:cNvCxnSpPr>
          <a:stCxn id="257" idx="7"/>
          <a:endCxn id="282" idx="5"/>
        </xdr:cNvCxnSpPr>
      </xdr:nvCxnSpPr>
      <xdr:spPr>
        <a:xfrm flipV="1">
          <a:off x="4527267" y="3249133"/>
          <a:ext cx="71584" cy="639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216819</xdr:colOff>
      <xdr:row>16</xdr:row>
      <xdr:rowOff>103787</xdr:rowOff>
    </xdr:from>
    <xdr:to>
      <xdr:col>13</xdr:col>
      <xdr:colOff>131630</xdr:colOff>
      <xdr:row>17</xdr:row>
      <xdr:rowOff>162430</xdr:rowOff>
    </xdr:to>
    <xdr:cxnSp macro="">
      <xdr:nvCxnSpPr>
        <xdr:cNvPr id="294" name="Straight Connector 338">
          <a:extLst>
            <a:ext uri="{FF2B5EF4-FFF2-40B4-BE49-F238E27FC236}">
              <a16:creationId xmlns:a16="http://schemas.microsoft.com/office/drawing/2014/main" id="{00000000-0008-0000-1600-000026010000}"/>
            </a:ext>
          </a:extLst>
        </xdr:cNvPr>
        <xdr:cNvCxnSpPr>
          <a:stCxn id="286" idx="4"/>
          <a:endCxn id="263" idx="2"/>
        </xdr:cNvCxnSpPr>
      </xdr:nvCxnSpPr>
      <xdr:spPr>
        <a:xfrm>
          <a:off x="3741069" y="3285137"/>
          <a:ext cx="972086" cy="3824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218672</xdr:colOff>
      <xdr:row>16</xdr:row>
      <xdr:rowOff>59766</xdr:rowOff>
    </xdr:from>
    <xdr:to>
      <xdr:col>13</xdr:col>
      <xdr:colOff>220230</xdr:colOff>
      <xdr:row>16</xdr:row>
      <xdr:rowOff>171988</xdr:rowOff>
    </xdr:to>
    <xdr:cxnSp macro="">
      <xdr:nvCxnSpPr>
        <xdr:cNvPr id="295" name="Straight Connector 338">
          <a:extLst>
            <a:ext uri="{FF2B5EF4-FFF2-40B4-BE49-F238E27FC236}">
              <a16:creationId xmlns:a16="http://schemas.microsoft.com/office/drawing/2014/main" id="{00000000-0008-0000-1600-000027010000}"/>
            </a:ext>
          </a:extLst>
        </xdr:cNvPr>
        <xdr:cNvCxnSpPr>
          <a:stCxn id="262" idx="0"/>
          <a:endCxn id="287" idx="5"/>
        </xdr:cNvCxnSpPr>
      </xdr:nvCxnSpPr>
      <xdr:spPr>
        <a:xfrm flipH="1" flipV="1">
          <a:off x="4800197" y="3241116"/>
          <a:ext cx="1558" cy="112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224520</xdr:colOff>
      <xdr:row>15</xdr:row>
      <xdr:rowOff>200599</xdr:rowOff>
    </xdr:from>
    <xdr:to>
      <xdr:col>9</xdr:col>
      <xdr:colOff>294628</xdr:colOff>
      <xdr:row>17</xdr:row>
      <xdr:rowOff>43235</xdr:rowOff>
    </xdr:to>
    <xdr:cxnSp macro="">
      <xdr:nvCxnSpPr>
        <xdr:cNvPr id="296" name="Straight Connector 325">
          <a:extLst>
            <a:ext uri="{FF2B5EF4-FFF2-40B4-BE49-F238E27FC236}">
              <a16:creationId xmlns:a16="http://schemas.microsoft.com/office/drawing/2014/main" id="{00000000-0008-0000-1600-000028010000}"/>
            </a:ext>
          </a:extLst>
        </xdr:cNvPr>
        <xdr:cNvCxnSpPr>
          <a:stCxn id="288" idx="2"/>
        </xdr:cNvCxnSpPr>
      </xdr:nvCxnSpPr>
      <xdr:spPr>
        <a:xfrm flipH="1">
          <a:off x="2691495" y="3172399"/>
          <a:ext cx="774958" cy="3760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13</xdr:row>
      <xdr:rowOff>152189</xdr:rowOff>
    </xdr:from>
    <xdr:to>
      <xdr:col>14</xdr:col>
      <xdr:colOff>292555</xdr:colOff>
      <xdr:row>14</xdr:row>
      <xdr:rowOff>140257</xdr:rowOff>
    </xdr:to>
    <xdr:sp macro="" textlink="">
      <xdr:nvSpPr>
        <xdr:cNvPr id="29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9010000}"/>
            </a:ext>
          </a:extLst>
        </xdr:cNvPr>
        <xdr:cNvSpPr>
          <a:spLocks noChangeArrowheads="1"/>
        </xdr:cNvSpPr>
      </xdr:nvSpPr>
      <xdr:spPr bwMode="auto">
        <a:xfrm>
          <a:off x="5042808" y="2704889"/>
          <a:ext cx="183697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17</xdr:col>
      <xdr:colOff>233612</xdr:colOff>
      <xdr:row>13</xdr:row>
      <xdr:rowOff>128710</xdr:rowOff>
    </xdr:from>
    <xdr:to>
      <xdr:col>18</xdr:col>
      <xdr:colOff>49917</xdr:colOff>
      <xdr:row>14</xdr:row>
      <xdr:rowOff>116778</xdr:rowOff>
    </xdr:to>
    <xdr:sp macro="" textlink="">
      <xdr:nvSpPr>
        <xdr:cNvPr id="29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A010000}"/>
            </a:ext>
          </a:extLst>
        </xdr:cNvPr>
        <xdr:cNvSpPr>
          <a:spLocks noChangeArrowheads="1"/>
        </xdr:cNvSpPr>
      </xdr:nvSpPr>
      <xdr:spPr bwMode="auto">
        <a:xfrm>
          <a:off x="6224837" y="2681410"/>
          <a:ext cx="168730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18</xdr:col>
      <xdr:colOff>261830</xdr:colOff>
      <xdr:row>13</xdr:row>
      <xdr:rowOff>137447</xdr:rowOff>
    </xdr:from>
    <xdr:to>
      <xdr:col>19</xdr:col>
      <xdr:colOff>88590</xdr:colOff>
      <xdr:row>14</xdr:row>
      <xdr:rowOff>125515</xdr:rowOff>
    </xdr:to>
    <xdr:sp macro="" textlink="">
      <xdr:nvSpPr>
        <xdr:cNvPr id="29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B010000}"/>
            </a:ext>
          </a:extLst>
        </xdr:cNvPr>
        <xdr:cNvSpPr>
          <a:spLocks noChangeArrowheads="1"/>
        </xdr:cNvSpPr>
      </xdr:nvSpPr>
      <xdr:spPr bwMode="auto">
        <a:xfrm>
          <a:off x="6605480" y="2690147"/>
          <a:ext cx="179185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19</xdr:col>
      <xdr:colOff>284322</xdr:colOff>
      <xdr:row>13</xdr:row>
      <xdr:rowOff>132148</xdr:rowOff>
    </xdr:from>
    <xdr:to>
      <xdr:col>20</xdr:col>
      <xdr:colOff>100626</xdr:colOff>
      <xdr:row>14</xdr:row>
      <xdr:rowOff>120216</xdr:rowOff>
    </xdr:to>
    <xdr:sp macro="" textlink="">
      <xdr:nvSpPr>
        <xdr:cNvPr id="30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C010000}"/>
            </a:ext>
          </a:extLst>
        </xdr:cNvPr>
        <xdr:cNvSpPr>
          <a:spLocks noChangeArrowheads="1"/>
        </xdr:cNvSpPr>
      </xdr:nvSpPr>
      <xdr:spPr bwMode="auto">
        <a:xfrm>
          <a:off x="6980397" y="2684848"/>
          <a:ext cx="168729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14</xdr:col>
      <xdr:colOff>320842</xdr:colOff>
      <xdr:row>13</xdr:row>
      <xdr:rowOff>139310</xdr:rowOff>
    </xdr:from>
    <xdr:to>
      <xdr:col>15</xdr:col>
      <xdr:colOff>147602</xdr:colOff>
      <xdr:row>14</xdr:row>
      <xdr:rowOff>127378</xdr:rowOff>
    </xdr:to>
    <xdr:sp macro="" textlink="">
      <xdr:nvSpPr>
        <xdr:cNvPr id="30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D010000}"/>
            </a:ext>
          </a:extLst>
        </xdr:cNvPr>
        <xdr:cNvSpPr>
          <a:spLocks noChangeArrowheads="1"/>
        </xdr:cNvSpPr>
      </xdr:nvSpPr>
      <xdr:spPr bwMode="auto">
        <a:xfrm>
          <a:off x="5254792" y="2692010"/>
          <a:ext cx="179185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165139</xdr:colOff>
      <xdr:row>13</xdr:row>
      <xdr:rowOff>138020</xdr:rowOff>
    </xdr:from>
    <xdr:to>
      <xdr:col>15</xdr:col>
      <xdr:colOff>338379</xdr:colOff>
      <xdr:row>14</xdr:row>
      <xdr:rowOff>126088</xdr:rowOff>
    </xdr:to>
    <xdr:sp macro="" textlink="">
      <xdr:nvSpPr>
        <xdr:cNvPr id="30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E010000}"/>
            </a:ext>
          </a:extLst>
        </xdr:cNvPr>
        <xdr:cNvSpPr>
          <a:spLocks noChangeArrowheads="1"/>
        </xdr:cNvSpPr>
      </xdr:nvSpPr>
      <xdr:spPr bwMode="auto">
        <a:xfrm>
          <a:off x="5451514" y="2690720"/>
          <a:ext cx="173240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15</xdr:col>
      <xdr:colOff>350348</xdr:colOff>
      <xdr:row>13</xdr:row>
      <xdr:rowOff>143177</xdr:rowOff>
    </xdr:from>
    <xdr:to>
      <xdr:col>16</xdr:col>
      <xdr:colOff>177109</xdr:colOff>
      <xdr:row>14</xdr:row>
      <xdr:rowOff>131245</xdr:rowOff>
    </xdr:to>
    <xdr:sp macro="" textlink="">
      <xdr:nvSpPr>
        <xdr:cNvPr id="30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F010000}"/>
            </a:ext>
          </a:extLst>
        </xdr:cNvPr>
        <xdr:cNvSpPr>
          <a:spLocks noChangeArrowheads="1"/>
        </xdr:cNvSpPr>
      </xdr:nvSpPr>
      <xdr:spPr bwMode="auto">
        <a:xfrm>
          <a:off x="5636723" y="2695877"/>
          <a:ext cx="179186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198664</xdr:colOff>
      <xdr:row>13</xdr:row>
      <xdr:rowOff>143463</xdr:rowOff>
    </xdr:from>
    <xdr:to>
      <xdr:col>17</xdr:col>
      <xdr:colOff>14968</xdr:colOff>
      <xdr:row>14</xdr:row>
      <xdr:rowOff>131531</xdr:rowOff>
    </xdr:to>
    <xdr:sp macro="" textlink="">
      <xdr:nvSpPr>
        <xdr:cNvPr id="30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0010000}"/>
            </a:ext>
          </a:extLst>
        </xdr:cNvPr>
        <xdr:cNvSpPr>
          <a:spLocks noChangeArrowheads="1"/>
        </xdr:cNvSpPr>
      </xdr:nvSpPr>
      <xdr:spPr bwMode="auto">
        <a:xfrm>
          <a:off x="5837464" y="2696163"/>
          <a:ext cx="168729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26911</xdr:colOff>
      <xdr:row>13</xdr:row>
      <xdr:rowOff>142175</xdr:rowOff>
    </xdr:from>
    <xdr:to>
      <xdr:col>17</xdr:col>
      <xdr:colOff>210608</xdr:colOff>
      <xdr:row>14</xdr:row>
      <xdr:rowOff>130243</xdr:rowOff>
    </xdr:to>
    <xdr:sp macro="" textlink="">
      <xdr:nvSpPr>
        <xdr:cNvPr id="30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1010000}"/>
            </a:ext>
          </a:extLst>
        </xdr:cNvPr>
        <xdr:cNvSpPr>
          <a:spLocks noChangeArrowheads="1"/>
        </xdr:cNvSpPr>
      </xdr:nvSpPr>
      <xdr:spPr bwMode="auto">
        <a:xfrm>
          <a:off x="6018136" y="2694875"/>
          <a:ext cx="183697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68896</xdr:colOff>
      <xdr:row>13</xdr:row>
      <xdr:rowOff>134440</xdr:rowOff>
    </xdr:from>
    <xdr:to>
      <xdr:col>18</xdr:col>
      <xdr:colOff>242137</xdr:colOff>
      <xdr:row>14</xdr:row>
      <xdr:rowOff>122508</xdr:rowOff>
    </xdr:to>
    <xdr:sp macro="" textlink="">
      <xdr:nvSpPr>
        <xdr:cNvPr id="30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2010000}"/>
            </a:ext>
          </a:extLst>
        </xdr:cNvPr>
        <xdr:cNvSpPr>
          <a:spLocks noChangeArrowheads="1"/>
        </xdr:cNvSpPr>
      </xdr:nvSpPr>
      <xdr:spPr bwMode="auto">
        <a:xfrm>
          <a:off x="6412546" y="2687140"/>
          <a:ext cx="173241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19</xdr:col>
      <xdr:colOff>95822</xdr:colOff>
      <xdr:row>13</xdr:row>
      <xdr:rowOff>132148</xdr:rowOff>
    </xdr:from>
    <xdr:to>
      <xdr:col>19</xdr:col>
      <xdr:colOff>269063</xdr:colOff>
      <xdr:row>14</xdr:row>
      <xdr:rowOff>120216</xdr:rowOff>
    </xdr:to>
    <xdr:sp macro="" textlink="">
      <xdr:nvSpPr>
        <xdr:cNvPr id="30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3010000}"/>
            </a:ext>
          </a:extLst>
        </xdr:cNvPr>
        <xdr:cNvSpPr>
          <a:spLocks noChangeArrowheads="1"/>
        </xdr:cNvSpPr>
      </xdr:nvSpPr>
      <xdr:spPr bwMode="auto">
        <a:xfrm>
          <a:off x="6791897" y="2684848"/>
          <a:ext cx="173241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19</xdr:col>
      <xdr:colOff>355793</xdr:colOff>
      <xdr:row>17</xdr:row>
      <xdr:rowOff>107192</xdr:rowOff>
    </xdr:from>
    <xdr:to>
      <xdr:col>20</xdr:col>
      <xdr:colOff>172097</xdr:colOff>
      <xdr:row>17</xdr:row>
      <xdr:rowOff>291832</xdr:rowOff>
    </xdr:to>
    <xdr:sp macro="" textlink="">
      <xdr:nvSpPr>
        <xdr:cNvPr id="30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4010000}"/>
            </a:ext>
          </a:extLst>
        </xdr:cNvPr>
        <xdr:cNvSpPr>
          <a:spLocks noChangeArrowheads="1"/>
        </xdr:cNvSpPr>
      </xdr:nvSpPr>
      <xdr:spPr bwMode="auto">
        <a:xfrm>
          <a:off x="7051868" y="3612392"/>
          <a:ext cx="168729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19</xdr:col>
      <xdr:colOff>187351</xdr:colOff>
      <xdr:row>16</xdr:row>
      <xdr:rowOff>301239</xdr:rowOff>
    </xdr:from>
    <xdr:to>
      <xdr:col>20</xdr:col>
      <xdr:colOff>3655</xdr:colOff>
      <xdr:row>17</xdr:row>
      <xdr:rowOff>181079</xdr:rowOff>
    </xdr:to>
    <xdr:sp macro="" textlink="">
      <xdr:nvSpPr>
        <xdr:cNvPr id="30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5010000}"/>
            </a:ext>
          </a:extLst>
        </xdr:cNvPr>
        <xdr:cNvSpPr>
          <a:spLocks noChangeArrowheads="1"/>
        </xdr:cNvSpPr>
      </xdr:nvSpPr>
      <xdr:spPr bwMode="auto">
        <a:xfrm>
          <a:off x="6883426" y="3482589"/>
          <a:ext cx="168729" cy="20369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18</xdr:col>
      <xdr:colOff>353987</xdr:colOff>
      <xdr:row>14</xdr:row>
      <xdr:rowOff>125515</xdr:rowOff>
    </xdr:from>
    <xdr:to>
      <xdr:col>19</xdr:col>
      <xdr:colOff>256675</xdr:colOff>
      <xdr:row>16</xdr:row>
      <xdr:rowOff>288447</xdr:rowOff>
    </xdr:to>
    <xdr:cxnSp macro="">
      <xdr:nvCxnSpPr>
        <xdr:cNvPr id="310" name="Straight Connector 362">
          <a:extLst>
            <a:ext uri="{FF2B5EF4-FFF2-40B4-BE49-F238E27FC236}">
              <a16:creationId xmlns:a16="http://schemas.microsoft.com/office/drawing/2014/main" id="{00000000-0008-0000-1600-000036010000}"/>
            </a:ext>
          </a:extLst>
        </xdr:cNvPr>
        <xdr:cNvCxnSpPr>
          <a:endCxn id="299" idx="4"/>
        </xdr:cNvCxnSpPr>
      </xdr:nvCxnSpPr>
      <xdr:spPr>
        <a:xfrm flipH="1" flipV="1">
          <a:off x="6697637" y="2887765"/>
          <a:ext cx="255113" cy="5820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13697</xdr:colOff>
      <xdr:row>14</xdr:row>
      <xdr:rowOff>120216</xdr:rowOff>
    </xdr:from>
    <xdr:to>
      <xdr:col>20</xdr:col>
      <xdr:colOff>85168</xdr:colOff>
      <xdr:row>17</xdr:row>
      <xdr:rowOff>107192</xdr:rowOff>
    </xdr:to>
    <xdr:cxnSp macro="">
      <xdr:nvCxnSpPr>
        <xdr:cNvPr id="311" name="Straight Connector 358">
          <a:extLst>
            <a:ext uri="{FF2B5EF4-FFF2-40B4-BE49-F238E27FC236}">
              <a16:creationId xmlns:a16="http://schemas.microsoft.com/office/drawing/2014/main" id="{00000000-0008-0000-1600-000037010000}"/>
            </a:ext>
          </a:extLst>
        </xdr:cNvPr>
        <xdr:cNvCxnSpPr>
          <a:stCxn id="300" idx="4"/>
          <a:endCxn id="308" idx="0"/>
        </xdr:cNvCxnSpPr>
      </xdr:nvCxnSpPr>
      <xdr:spPr>
        <a:xfrm>
          <a:off x="7062197" y="2882466"/>
          <a:ext cx="71471" cy="7299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268333</xdr:colOff>
      <xdr:row>11</xdr:row>
      <xdr:rowOff>8248</xdr:rowOff>
    </xdr:from>
    <xdr:to>
      <xdr:col>23</xdr:col>
      <xdr:colOff>94978</xdr:colOff>
      <xdr:row>11</xdr:row>
      <xdr:rowOff>190794</xdr:rowOff>
    </xdr:to>
    <xdr:sp macro="" textlink="">
      <xdr:nvSpPr>
        <xdr:cNvPr id="31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8010000}"/>
            </a:ext>
          </a:extLst>
        </xdr:cNvPr>
        <xdr:cNvSpPr>
          <a:spLocks noChangeArrowheads="1"/>
        </xdr:cNvSpPr>
      </xdr:nvSpPr>
      <xdr:spPr bwMode="auto">
        <a:xfrm>
          <a:off x="8021683" y="2141848"/>
          <a:ext cx="179070" cy="18254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187275</xdr:colOff>
      <xdr:row>15</xdr:row>
      <xdr:rowOff>133184</xdr:rowOff>
    </xdr:from>
    <xdr:to>
      <xdr:col>25</xdr:col>
      <xdr:colOff>13921</xdr:colOff>
      <xdr:row>16</xdr:row>
      <xdr:rowOff>108900</xdr:rowOff>
    </xdr:to>
    <xdr:sp macro="" textlink="">
      <xdr:nvSpPr>
        <xdr:cNvPr id="31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9010000}"/>
            </a:ext>
          </a:extLst>
        </xdr:cNvPr>
        <xdr:cNvSpPr>
          <a:spLocks noChangeArrowheads="1"/>
        </xdr:cNvSpPr>
      </xdr:nvSpPr>
      <xdr:spPr bwMode="auto">
        <a:xfrm>
          <a:off x="8645475" y="3104984"/>
          <a:ext cx="179071" cy="18526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273650</xdr:colOff>
      <xdr:row>16</xdr:row>
      <xdr:rowOff>126987</xdr:rowOff>
    </xdr:from>
    <xdr:to>
      <xdr:col>25</xdr:col>
      <xdr:colOff>99793</xdr:colOff>
      <xdr:row>17</xdr:row>
      <xdr:rowOff>15409</xdr:rowOff>
    </xdr:to>
    <xdr:sp macro="" textlink="">
      <xdr:nvSpPr>
        <xdr:cNvPr id="31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A010000}"/>
            </a:ext>
          </a:extLst>
        </xdr:cNvPr>
        <xdr:cNvSpPr>
          <a:spLocks noChangeArrowheads="1"/>
        </xdr:cNvSpPr>
      </xdr:nvSpPr>
      <xdr:spPr bwMode="auto">
        <a:xfrm>
          <a:off x="8731850" y="3308337"/>
          <a:ext cx="178568" cy="21227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25</xdr:col>
      <xdr:colOff>9044</xdr:colOff>
      <xdr:row>17</xdr:row>
      <xdr:rowOff>37849</xdr:rowOff>
    </xdr:from>
    <xdr:to>
      <xdr:col>25</xdr:col>
      <xdr:colOff>192741</xdr:colOff>
      <xdr:row>17</xdr:row>
      <xdr:rowOff>221442</xdr:rowOff>
    </xdr:to>
    <xdr:sp macro="" textlink="">
      <xdr:nvSpPr>
        <xdr:cNvPr id="31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B010000}"/>
            </a:ext>
          </a:extLst>
        </xdr:cNvPr>
        <xdr:cNvSpPr>
          <a:spLocks noChangeArrowheads="1"/>
        </xdr:cNvSpPr>
      </xdr:nvSpPr>
      <xdr:spPr bwMode="auto">
        <a:xfrm>
          <a:off x="8819669" y="3543049"/>
          <a:ext cx="183697" cy="183593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25</xdr:col>
      <xdr:colOff>105674</xdr:colOff>
      <xdr:row>17</xdr:row>
      <xdr:rowOff>227930</xdr:rowOff>
    </xdr:from>
    <xdr:to>
      <xdr:col>25</xdr:col>
      <xdr:colOff>279533</xdr:colOff>
      <xdr:row>18</xdr:row>
      <xdr:rowOff>116352</xdr:rowOff>
    </xdr:to>
    <xdr:sp macro="" textlink="">
      <xdr:nvSpPr>
        <xdr:cNvPr id="31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C010000}"/>
            </a:ext>
          </a:extLst>
        </xdr:cNvPr>
        <xdr:cNvSpPr>
          <a:spLocks noChangeArrowheads="1"/>
        </xdr:cNvSpPr>
      </xdr:nvSpPr>
      <xdr:spPr bwMode="auto">
        <a:xfrm>
          <a:off x="8916299" y="3733130"/>
          <a:ext cx="173859" cy="21227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203898</xdr:colOff>
      <xdr:row>18</xdr:row>
      <xdr:rowOff>125730</xdr:rowOff>
    </xdr:from>
    <xdr:to>
      <xdr:col>26</xdr:col>
      <xdr:colOff>19701</xdr:colOff>
      <xdr:row>19</xdr:row>
      <xdr:rowOff>5570</xdr:rowOff>
    </xdr:to>
    <xdr:sp macro="" textlink="">
      <xdr:nvSpPr>
        <xdr:cNvPr id="31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D010000}"/>
            </a:ext>
          </a:extLst>
        </xdr:cNvPr>
        <xdr:cNvSpPr>
          <a:spLocks noChangeArrowheads="1"/>
        </xdr:cNvSpPr>
      </xdr:nvSpPr>
      <xdr:spPr bwMode="auto">
        <a:xfrm>
          <a:off x="9014523" y="3954780"/>
          <a:ext cx="168228" cy="20369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293666</xdr:colOff>
      <xdr:row>19</xdr:row>
      <xdr:rowOff>5946</xdr:rowOff>
    </xdr:from>
    <xdr:to>
      <xdr:col>26</xdr:col>
      <xdr:colOff>119809</xdr:colOff>
      <xdr:row>19</xdr:row>
      <xdr:rowOff>190586</xdr:rowOff>
    </xdr:to>
    <xdr:sp macro="" textlink="">
      <xdr:nvSpPr>
        <xdr:cNvPr id="31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E010000}"/>
            </a:ext>
          </a:extLst>
        </xdr:cNvPr>
        <xdr:cNvSpPr>
          <a:spLocks noChangeArrowheads="1"/>
        </xdr:cNvSpPr>
      </xdr:nvSpPr>
      <xdr:spPr bwMode="auto">
        <a:xfrm>
          <a:off x="9104291" y="4158846"/>
          <a:ext cx="178568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26</xdr:col>
      <xdr:colOff>26170</xdr:colOff>
      <xdr:row>19</xdr:row>
      <xdr:rowOff>209257</xdr:rowOff>
    </xdr:from>
    <xdr:to>
      <xdr:col>26</xdr:col>
      <xdr:colOff>210370</xdr:colOff>
      <xdr:row>19</xdr:row>
      <xdr:rowOff>393225</xdr:rowOff>
    </xdr:to>
    <xdr:sp macro="" textlink="">
      <xdr:nvSpPr>
        <xdr:cNvPr id="31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F010000}"/>
            </a:ext>
          </a:extLst>
        </xdr:cNvPr>
        <xdr:cNvSpPr>
          <a:spLocks noChangeArrowheads="1"/>
        </xdr:cNvSpPr>
      </xdr:nvSpPr>
      <xdr:spPr bwMode="auto">
        <a:xfrm>
          <a:off x="9189220" y="4362157"/>
          <a:ext cx="184200" cy="18396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29</xdr:col>
      <xdr:colOff>109652</xdr:colOff>
      <xdr:row>17</xdr:row>
      <xdr:rowOff>52042</xdr:rowOff>
    </xdr:from>
    <xdr:to>
      <xdr:col>29</xdr:col>
      <xdr:colOff>290628</xdr:colOff>
      <xdr:row>17</xdr:row>
      <xdr:rowOff>247609</xdr:rowOff>
    </xdr:to>
    <xdr:sp macro="" textlink="">
      <xdr:nvSpPr>
        <xdr:cNvPr id="32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0010000}"/>
            </a:ext>
          </a:extLst>
        </xdr:cNvPr>
        <xdr:cNvSpPr>
          <a:spLocks noChangeArrowheads="1"/>
        </xdr:cNvSpPr>
      </xdr:nvSpPr>
      <xdr:spPr bwMode="auto">
        <a:xfrm>
          <a:off x="10329977" y="3557242"/>
          <a:ext cx="180976" cy="195567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26</xdr:col>
      <xdr:colOff>112711</xdr:colOff>
      <xdr:row>19</xdr:row>
      <xdr:rowOff>384854</xdr:rowOff>
    </xdr:from>
    <xdr:to>
      <xdr:col>26</xdr:col>
      <xdr:colOff>286569</xdr:colOff>
      <xdr:row>20</xdr:row>
      <xdr:rowOff>168856</xdr:rowOff>
    </xdr:to>
    <xdr:sp macro="" textlink="">
      <xdr:nvSpPr>
        <xdr:cNvPr id="3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1010000}"/>
            </a:ext>
          </a:extLst>
        </xdr:cNvPr>
        <xdr:cNvSpPr>
          <a:spLocks noChangeArrowheads="1"/>
        </xdr:cNvSpPr>
      </xdr:nvSpPr>
      <xdr:spPr bwMode="auto">
        <a:xfrm>
          <a:off x="9275761" y="4537754"/>
          <a:ext cx="173858" cy="20310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224706</xdr:colOff>
      <xdr:row>17</xdr:row>
      <xdr:rowOff>250496</xdr:rowOff>
    </xdr:from>
    <xdr:to>
      <xdr:col>30</xdr:col>
      <xdr:colOff>48129</xdr:colOff>
      <xdr:row>18</xdr:row>
      <xdr:rowOff>138918</xdr:rowOff>
    </xdr:to>
    <xdr:sp macro="" textlink="">
      <xdr:nvSpPr>
        <xdr:cNvPr id="32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2010000}"/>
            </a:ext>
          </a:extLst>
        </xdr:cNvPr>
        <xdr:cNvSpPr>
          <a:spLocks noChangeArrowheads="1"/>
        </xdr:cNvSpPr>
      </xdr:nvSpPr>
      <xdr:spPr bwMode="auto">
        <a:xfrm>
          <a:off x="10445031" y="3755696"/>
          <a:ext cx="175848" cy="21227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29517</xdr:colOff>
      <xdr:row>14</xdr:row>
      <xdr:rowOff>165255</xdr:rowOff>
    </xdr:from>
    <xdr:to>
      <xdr:col>26</xdr:col>
      <xdr:colOff>213717</xdr:colOff>
      <xdr:row>15</xdr:row>
      <xdr:rowOff>140971</xdr:rowOff>
    </xdr:to>
    <xdr:sp macro="" textlink="">
      <xdr:nvSpPr>
        <xdr:cNvPr id="32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3010000}"/>
            </a:ext>
          </a:extLst>
        </xdr:cNvPr>
        <xdr:cNvSpPr>
          <a:spLocks noChangeArrowheads="1"/>
        </xdr:cNvSpPr>
      </xdr:nvSpPr>
      <xdr:spPr bwMode="auto">
        <a:xfrm>
          <a:off x="9192567" y="2927505"/>
          <a:ext cx="184200" cy="18526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94978</xdr:colOff>
      <xdr:row>11</xdr:row>
      <xdr:rowOff>99521</xdr:rowOff>
    </xdr:from>
    <xdr:to>
      <xdr:col>26</xdr:col>
      <xdr:colOff>100150</xdr:colOff>
      <xdr:row>14</xdr:row>
      <xdr:rowOff>157089</xdr:rowOff>
    </xdr:to>
    <xdr:cxnSp macro="">
      <xdr:nvCxnSpPr>
        <xdr:cNvPr id="324" name="Straight Connector 378">
          <a:extLst>
            <a:ext uri="{FF2B5EF4-FFF2-40B4-BE49-F238E27FC236}">
              <a16:creationId xmlns:a16="http://schemas.microsoft.com/office/drawing/2014/main" id="{00000000-0008-0000-1600-000044010000}"/>
            </a:ext>
          </a:extLst>
        </xdr:cNvPr>
        <xdr:cNvCxnSpPr>
          <a:endCxn id="312" idx="6"/>
        </xdr:cNvCxnSpPr>
      </xdr:nvCxnSpPr>
      <xdr:spPr>
        <a:xfrm flipH="1" flipV="1">
          <a:off x="8200753" y="2233121"/>
          <a:ext cx="1062447" cy="6862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36956</xdr:colOff>
      <xdr:row>11</xdr:row>
      <xdr:rowOff>196278</xdr:rowOff>
    </xdr:from>
    <xdr:to>
      <xdr:col>24</xdr:col>
      <xdr:colOff>214250</xdr:colOff>
      <xdr:row>15</xdr:row>
      <xdr:rowOff>159672</xdr:rowOff>
    </xdr:to>
    <xdr:cxnSp macro="">
      <xdr:nvCxnSpPr>
        <xdr:cNvPr id="325" name="Straight Connector 377">
          <a:extLst>
            <a:ext uri="{FF2B5EF4-FFF2-40B4-BE49-F238E27FC236}">
              <a16:creationId xmlns:a16="http://schemas.microsoft.com/office/drawing/2014/main" id="{00000000-0008-0000-1600-000045010000}"/>
            </a:ext>
          </a:extLst>
        </xdr:cNvPr>
        <xdr:cNvCxnSpPr>
          <a:endCxn id="313" idx="1"/>
        </xdr:cNvCxnSpPr>
      </xdr:nvCxnSpPr>
      <xdr:spPr>
        <a:xfrm>
          <a:off x="8142731" y="2329878"/>
          <a:ext cx="529719" cy="8015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210370</xdr:colOff>
      <xdr:row>17</xdr:row>
      <xdr:rowOff>218969</xdr:rowOff>
    </xdr:from>
    <xdr:to>
      <xdr:col>29</xdr:col>
      <xdr:colOff>136155</xdr:colOff>
      <xdr:row>19</xdr:row>
      <xdr:rowOff>301241</xdr:rowOff>
    </xdr:to>
    <xdr:cxnSp macro="">
      <xdr:nvCxnSpPr>
        <xdr:cNvPr id="326" name="Straight Connector 376">
          <a:extLst>
            <a:ext uri="{FF2B5EF4-FFF2-40B4-BE49-F238E27FC236}">
              <a16:creationId xmlns:a16="http://schemas.microsoft.com/office/drawing/2014/main" id="{00000000-0008-0000-1600-000046010000}"/>
            </a:ext>
          </a:extLst>
        </xdr:cNvPr>
        <xdr:cNvCxnSpPr>
          <a:stCxn id="320" idx="3"/>
          <a:endCxn id="319" idx="6"/>
        </xdr:cNvCxnSpPr>
      </xdr:nvCxnSpPr>
      <xdr:spPr>
        <a:xfrm flipH="1">
          <a:off x="9373420" y="3724169"/>
          <a:ext cx="983060" cy="729972"/>
        </a:xfrm>
        <a:prstGeom prst="lin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26</xdr:col>
      <xdr:colOff>286569</xdr:colOff>
      <xdr:row>18</xdr:row>
      <xdr:rowOff>112645</xdr:rowOff>
    </xdr:from>
    <xdr:to>
      <xdr:col>29</xdr:col>
      <xdr:colOff>248152</xdr:colOff>
      <xdr:row>20</xdr:row>
      <xdr:rowOff>74632</xdr:rowOff>
    </xdr:to>
    <xdr:cxnSp macro="">
      <xdr:nvCxnSpPr>
        <xdr:cNvPr id="327" name="Straight Connector 375">
          <a:extLst>
            <a:ext uri="{FF2B5EF4-FFF2-40B4-BE49-F238E27FC236}">
              <a16:creationId xmlns:a16="http://schemas.microsoft.com/office/drawing/2014/main" id="{00000000-0008-0000-1600-000047010000}"/>
            </a:ext>
          </a:extLst>
        </xdr:cNvPr>
        <xdr:cNvCxnSpPr>
          <a:endCxn id="321" idx="6"/>
        </xdr:cNvCxnSpPr>
      </xdr:nvCxnSpPr>
      <xdr:spPr>
        <a:xfrm flipH="1">
          <a:off x="9449619" y="3941695"/>
          <a:ext cx="1018858" cy="704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231349</xdr:colOff>
      <xdr:row>13</xdr:row>
      <xdr:rowOff>108857</xdr:rowOff>
    </xdr:from>
    <xdr:to>
      <xdr:col>8</xdr:col>
      <xdr:colOff>244928</xdr:colOff>
      <xdr:row>18</xdr:row>
      <xdr:rowOff>210884</xdr:rowOff>
    </xdr:to>
    <xdr:cxnSp macro="">
      <xdr:nvCxnSpPr>
        <xdr:cNvPr id="328" name="Straight Arrow Connector 327">
          <a:extLst>
            <a:ext uri="{FF2B5EF4-FFF2-40B4-BE49-F238E27FC236}">
              <a16:creationId xmlns:a16="http://schemas.microsoft.com/office/drawing/2014/main" id="{00000000-0008-0000-1600-000048010000}"/>
            </a:ext>
          </a:extLst>
        </xdr:cNvPr>
        <xdr:cNvCxnSpPr>
          <a:endCxn id="74" idx="1"/>
        </xdr:cNvCxnSpPr>
      </xdr:nvCxnSpPr>
      <xdr:spPr>
        <a:xfrm flipH="1">
          <a:off x="3050749" y="2661557"/>
          <a:ext cx="13579" cy="137837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312964</xdr:colOff>
      <xdr:row>13</xdr:row>
      <xdr:rowOff>139310</xdr:rowOff>
    </xdr:from>
    <xdr:to>
      <xdr:col>15</xdr:col>
      <xdr:colOff>57329</xdr:colOff>
      <xdr:row>15</xdr:row>
      <xdr:rowOff>163286</xdr:rowOff>
    </xdr:to>
    <xdr:cxnSp macro="">
      <xdr:nvCxnSpPr>
        <xdr:cNvPr id="329" name="Straight Arrow Connector 328">
          <a:extLst>
            <a:ext uri="{FF2B5EF4-FFF2-40B4-BE49-F238E27FC236}">
              <a16:creationId xmlns:a16="http://schemas.microsoft.com/office/drawing/2014/main" id="{00000000-0008-0000-1600-000049010000}"/>
            </a:ext>
          </a:extLst>
        </xdr:cNvPr>
        <xdr:cNvCxnSpPr>
          <a:stCxn id="301" idx="0"/>
        </xdr:cNvCxnSpPr>
      </xdr:nvCxnSpPr>
      <xdr:spPr>
        <a:xfrm flipH="1">
          <a:off x="5246914" y="2692010"/>
          <a:ext cx="96790" cy="44307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340178</xdr:colOff>
      <xdr:row>13</xdr:row>
      <xdr:rowOff>108857</xdr:rowOff>
    </xdr:from>
    <xdr:to>
      <xdr:col>20</xdr:col>
      <xdr:colOff>217715</xdr:colOff>
      <xdr:row>15</xdr:row>
      <xdr:rowOff>0</xdr:rowOff>
    </xdr:to>
    <xdr:cxnSp macro="">
      <xdr:nvCxnSpPr>
        <xdr:cNvPr id="330" name="Straight Arrow Connector 329">
          <a:extLst>
            <a:ext uri="{FF2B5EF4-FFF2-40B4-BE49-F238E27FC236}">
              <a16:creationId xmlns:a16="http://schemas.microsoft.com/office/drawing/2014/main" id="{00000000-0008-0000-1600-00004A010000}"/>
            </a:ext>
          </a:extLst>
        </xdr:cNvPr>
        <xdr:cNvCxnSpPr/>
      </xdr:nvCxnSpPr>
      <xdr:spPr>
        <a:xfrm>
          <a:off x="7036253" y="2661557"/>
          <a:ext cx="229962" cy="31024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353590</xdr:colOff>
      <xdr:row>14</xdr:row>
      <xdr:rowOff>115960</xdr:rowOff>
    </xdr:from>
    <xdr:to>
      <xdr:col>23</xdr:col>
      <xdr:colOff>217715</xdr:colOff>
      <xdr:row>16</xdr:row>
      <xdr:rowOff>81643</xdr:rowOff>
    </xdr:to>
    <xdr:cxnSp macro="">
      <xdr:nvCxnSpPr>
        <xdr:cNvPr id="331" name="Straight Arrow Connector 330">
          <a:extLst>
            <a:ext uri="{FF2B5EF4-FFF2-40B4-BE49-F238E27FC236}">
              <a16:creationId xmlns:a16="http://schemas.microsoft.com/office/drawing/2014/main" id="{00000000-0008-0000-1600-00004B010000}"/>
            </a:ext>
          </a:extLst>
        </xdr:cNvPr>
        <xdr:cNvCxnSpPr/>
      </xdr:nvCxnSpPr>
      <xdr:spPr>
        <a:xfrm>
          <a:off x="7754515" y="2878210"/>
          <a:ext cx="568975" cy="38478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136067</xdr:colOff>
      <xdr:row>17</xdr:row>
      <xdr:rowOff>285753</xdr:rowOff>
    </xdr:from>
    <xdr:to>
      <xdr:col>23</xdr:col>
      <xdr:colOff>81639</xdr:colOff>
      <xdr:row>20</xdr:row>
      <xdr:rowOff>217716</xdr:rowOff>
    </xdr:to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1600-00004C010000}"/>
            </a:ext>
          </a:extLst>
        </xdr:cNvPr>
        <xdr:cNvSpPr txBox="1"/>
      </xdr:nvSpPr>
      <xdr:spPr>
        <a:xfrm rot="3775621">
          <a:off x="7539034" y="4141336"/>
          <a:ext cx="998763" cy="29799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entury Gothic" pitchFamily="34" charset="0"/>
            </a:rPr>
            <a:t>100 cm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24</xdr:col>
      <xdr:colOff>68036</xdr:colOff>
      <xdr:row>12</xdr:row>
      <xdr:rowOff>136072</xdr:rowOff>
    </xdr:from>
    <xdr:to>
      <xdr:col>27</xdr:col>
      <xdr:colOff>204107</xdr:colOff>
      <xdr:row>16</xdr:row>
      <xdr:rowOff>13607</xdr:rowOff>
    </xdr:to>
    <xdr:cxnSp macro="">
      <xdr:nvCxnSpPr>
        <xdr:cNvPr id="333" name="Straight Arrow Connector 332">
          <a:extLst>
            <a:ext uri="{FF2B5EF4-FFF2-40B4-BE49-F238E27FC236}">
              <a16:creationId xmlns:a16="http://schemas.microsoft.com/office/drawing/2014/main" id="{00000000-0008-0000-1600-00004D010000}"/>
            </a:ext>
          </a:extLst>
        </xdr:cNvPr>
        <xdr:cNvCxnSpPr/>
      </xdr:nvCxnSpPr>
      <xdr:spPr>
        <a:xfrm flipV="1">
          <a:off x="8526236" y="2479222"/>
          <a:ext cx="1193346" cy="71573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183052</xdr:colOff>
      <xdr:row>13</xdr:row>
      <xdr:rowOff>42909</xdr:rowOff>
    </xdr:from>
    <xdr:to>
      <xdr:col>26</xdr:col>
      <xdr:colOff>271790</xdr:colOff>
      <xdr:row>14</xdr:row>
      <xdr:rowOff>155161</xdr:rowOff>
    </xdr:to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1600-00004E010000}"/>
            </a:ext>
          </a:extLst>
        </xdr:cNvPr>
        <xdr:cNvSpPr txBox="1"/>
      </xdr:nvSpPr>
      <xdr:spPr>
        <a:xfrm rot="19683641">
          <a:off x="8288827" y="2595609"/>
          <a:ext cx="1146013" cy="321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entury Gothic" pitchFamily="34" charset="0"/>
            </a:rPr>
            <a:t>      135 cm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23</xdr:col>
      <xdr:colOff>326572</xdr:colOff>
      <xdr:row>25</xdr:row>
      <xdr:rowOff>204108</xdr:rowOff>
    </xdr:from>
    <xdr:to>
      <xdr:col>27</xdr:col>
      <xdr:colOff>231322</xdr:colOff>
      <xdr:row>27</xdr:row>
      <xdr:rowOff>108857</xdr:rowOff>
    </xdr:to>
    <xdr:cxnSp macro="">
      <xdr:nvCxnSpPr>
        <xdr:cNvPr id="335" name="Straight Arrow Connector 334">
          <a:extLst>
            <a:ext uri="{FF2B5EF4-FFF2-40B4-BE49-F238E27FC236}">
              <a16:creationId xmlns:a16="http://schemas.microsoft.com/office/drawing/2014/main" id="{00000000-0008-0000-1600-00004F010000}"/>
            </a:ext>
          </a:extLst>
        </xdr:cNvPr>
        <xdr:cNvCxnSpPr/>
      </xdr:nvCxnSpPr>
      <xdr:spPr>
        <a:xfrm>
          <a:off x="8432347" y="6357258"/>
          <a:ext cx="1314450" cy="89534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232523</xdr:colOff>
      <xdr:row>26</xdr:row>
      <xdr:rowOff>212055</xdr:rowOff>
    </xdr:from>
    <xdr:to>
      <xdr:col>26</xdr:col>
      <xdr:colOff>301534</xdr:colOff>
      <xdr:row>26</xdr:row>
      <xdr:rowOff>411397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1600-000050010000}"/>
            </a:ext>
          </a:extLst>
        </xdr:cNvPr>
        <xdr:cNvSpPr txBox="1"/>
      </xdr:nvSpPr>
      <xdr:spPr>
        <a:xfrm rot="2041193">
          <a:off x="8338298" y="6774780"/>
          <a:ext cx="1126286" cy="199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entury Gothic" pitchFamily="34" charset="0"/>
            </a:rPr>
            <a:t>      135 cm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21</xdr:col>
      <xdr:colOff>108857</xdr:colOff>
      <xdr:row>24</xdr:row>
      <xdr:rowOff>122464</xdr:rowOff>
    </xdr:from>
    <xdr:to>
      <xdr:col>22</xdr:col>
      <xdr:colOff>68035</xdr:colOff>
      <xdr:row>24</xdr:row>
      <xdr:rowOff>258536</xdr:rowOff>
    </xdr:to>
    <xdr:cxnSp macro="">
      <xdr:nvCxnSpPr>
        <xdr:cNvPr id="337" name="Straight Arrow Connector 336">
          <a:extLst>
            <a:ext uri="{FF2B5EF4-FFF2-40B4-BE49-F238E27FC236}">
              <a16:creationId xmlns:a16="http://schemas.microsoft.com/office/drawing/2014/main" id="{00000000-0008-0000-1600-000051010000}"/>
            </a:ext>
          </a:extLst>
        </xdr:cNvPr>
        <xdr:cNvCxnSpPr/>
      </xdr:nvCxnSpPr>
      <xdr:spPr>
        <a:xfrm>
          <a:off x="7509782" y="5866039"/>
          <a:ext cx="311603" cy="13607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13604</xdr:colOff>
      <xdr:row>25</xdr:row>
      <xdr:rowOff>68034</xdr:rowOff>
    </xdr:from>
    <xdr:to>
      <xdr:col>23</xdr:col>
      <xdr:colOff>340176</xdr:colOff>
      <xdr:row>25</xdr:row>
      <xdr:rowOff>353785</xdr:rowOff>
    </xdr:to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1600-000052010000}"/>
            </a:ext>
          </a:extLst>
        </xdr:cNvPr>
        <xdr:cNvSpPr txBox="1"/>
      </xdr:nvSpPr>
      <xdr:spPr>
        <a:xfrm rot="1954079">
          <a:off x="7766954" y="6221184"/>
          <a:ext cx="678997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80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22</xdr:col>
      <xdr:colOff>68033</xdr:colOff>
      <xdr:row>20</xdr:row>
      <xdr:rowOff>258533</xdr:rowOff>
    </xdr:from>
    <xdr:to>
      <xdr:col>23</xdr:col>
      <xdr:colOff>176891</xdr:colOff>
      <xdr:row>24</xdr:row>
      <xdr:rowOff>380997</xdr:rowOff>
    </xdr:to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1600-000053010000}"/>
            </a:ext>
          </a:extLst>
        </xdr:cNvPr>
        <xdr:cNvSpPr txBox="1"/>
      </xdr:nvSpPr>
      <xdr:spPr>
        <a:xfrm rot="18057832">
          <a:off x="7405005" y="5246911"/>
          <a:ext cx="1294039" cy="461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0" i="0" u="none" strike="noStrike">
              <a:solidFill>
                <a:schemeClr val="dk1"/>
              </a:solidFill>
              <a:latin typeface="Century Gothic" pitchFamily="34" charset="0"/>
              <a:ea typeface="+mn-ea"/>
              <a:cs typeface="+mn-cs"/>
            </a:rPr>
            <a:t>         100 cm</a:t>
          </a:r>
          <a:r>
            <a:rPr lang="en-US" sz="1200">
              <a:latin typeface="Century Gothic" pitchFamily="34" charset="0"/>
            </a:rPr>
            <a:t> 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21</xdr:col>
      <xdr:colOff>1</xdr:colOff>
      <xdr:row>23</xdr:row>
      <xdr:rowOff>163283</xdr:rowOff>
    </xdr:from>
    <xdr:to>
      <xdr:col>23</xdr:col>
      <xdr:colOff>108858</xdr:colOff>
      <xdr:row>24</xdr:row>
      <xdr:rowOff>340177</xdr:rowOff>
    </xdr:to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1600-000054010000}"/>
            </a:ext>
          </a:extLst>
        </xdr:cNvPr>
        <xdr:cNvSpPr txBox="1"/>
      </xdr:nvSpPr>
      <xdr:spPr>
        <a:xfrm rot="519741">
          <a:off x="7400926" y="5678258"/>
          <a:ext cx="813707" cy="405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>
              <a:latin typeface="Century Gothic" pitchFamily="34" charset="0"/>
            </a:rPr>
            <a:t>71 cm</a:t>
          </a:r>
          <a:endParaRPr lang="th-TH" sz="1050">
            <a:latin typeface="Century Gothic" pitchFamily="34" charset="0"/>
          </a:endParaRPr>
        </a:p>
      </xdr:txBody>
    </xdr:sp>
    <xdr:clientData/>
  </xdr:twoCellAnchor>
  <xdr:twoCellAnchor>
    <xdr:from>
      <xdr:col>19</xdr:col>
      <xdr:colOff>309231</xdr:colOff>
      <xdr:row>25</xdr:row>
      <xdr:rowOff>380920</xdr:rowOff>
    </xdr:from>
    <xdr:to>
      <xdr:col>20</xdr:col>
      <xdr:colOff>310765</xdr:colOff>
      <xdr:row>26</xdr:row>
      <xdr:rowOff>267766</xdr:rowOff>
    </xdr:to>
    <xdr:cxnSp macro="">
      <xdr:nvCxnSpPr>
        <xdr:cNvPr id="341" name="Straight Arrow Connector 340">
          <a:extLst>
            <a:ext uri="{FF2B5EF4-FFF2-40B4-BE49-F238E27FC236}">
              <a16:creationId xmlns:a16="http://schemas.microsoft.com/office/drawing/2014/main" id="{00000000-0008-0000-1600-000055010000}"/>
            </a:ext>
          </a:extLst>
        </xdr:cNvPr>
        <xdr:cNvCxnSpPr>
          <a:stCxn id="107" idx="3"/>
          <a:endCxn id="67" idx="3"/>
        </xdr:cNvCxnSpPr>
      </xdr:nvCxnSpPr>
      <xdr:spPr>
        <a:xfrm flipV="1">
          <a:off x="7005306" y="6534070"/>
          <a:ext cx="353959" cy="29642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312963</xdr:colOff>
      <xdr:row>26</xdr:row>
      <xdr:rowOff>258535</xdr:rowOff>
    </xdr:from>
    <xdr:to>
      <xdr:col>21</xdr:col>
      <xdr:colOff>299356</xdr:colOff>
      <xdr:row>27</xdr:row>
      <xdr:rowOff>81642</xdr:rowOff>
    </xdr:to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1600-000056010000}"/>
            </a:ext>
          </a:extLst>
        </xdr:cNvPr>
        <xdr:cNvSpPr txBox="1"/>
      </xdr:nvSpPr>
      <xdr:spPr>
        <a:xfrm rot="21424228">
          <a:off x="7009038" y="6821260"/>
          <a:ext cx="691243" cy="404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54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16</xdr:col>
      <xdr:colOff>54430</xdr:colOff>
      <xdr:row>28</xdr:row>
      <xdr:rowOff>217715</xdr:rowOff>
    </xdr:from>
    <xdr:to>
      <xdr:col>19</xdr:col>
      <xdr:colOff>54429</xdr:colOff>
      <xdr:row>29</xdr:row>
      <xdr:rowOff>272144</xdr:rowOff>
    </xdr:to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1600-000057010000}"/>
            </a:ext>
          </a:extLst>
        </xdr:cNvPr>
        <xdr:cNvSpPr txBox="1"/>
      </xdr:nvSpPr>
      <xdr:spPr>
        <a:xfrm>
          <a:off x="5693230" y="7656740"/>
          <a:ext cx="1057274" cy="349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   100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9</xdr:col>
      <xdr:colOff>326572</xdr:colOff>
      <xdr:row>28</xdr:row>
      <xdr:rowOff>272143</xdr:rowOff>
    </xdr:from>
    <xdr:to>
      <xdr:col>12</xdr:col>
      <xdr:colOff>244929</xdr:colOff>
      <xdr:row>29</xdr:row>
      <xdr:rowOff>272143</xdr:rowOff>
    </xdr:to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1600-000058010000}"/>
            </a:ext>
          </a:extLst>
        </xdr:cNvPr>
        <xdr:cNvSpPr txBox="1"/>
      </xdr:nvSpPr>
      <xdr:spPr>
        <a:xfrm>
          <a:off x="3498397" y="7711168"/>
          <a:ext cx="97563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170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13</xdr:col>
      <xdr:colOff>176892</xdr:colOff>
      <xdr:row>26</xdr:row>
      <xdr:rowOff>544287</xdr:rowOff>
    </xdr:from>
    <xdr:to>
      <xdr:col>15</xdr:col>
      <xdr:colOff>285750</xdr:colOff>
      <xdr:row>28</xdr:row>
      <xdr:rowOff>27216</xdr:rowOff>
    </xdr:to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1600-000059010000}"/>
            </a:ext>
          </a:extLst>
        </xdr:cNvPr>
        <xdr:cNvSpPr txBox="1"/>
      </xdr:nvSpPr>
      <xdr:spPr>
        <a:xfrm>
          <a:off x="4758417" y="7107012"/>
          <a:ext cx="813708" cy="359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80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6</xdr:col>
      <xdr:colOff>231321</xdr:colOff>
      <xdr:row>27</xdr:row>
      <xdr:rowOff>27215</xdr:rowOff>
    </xdr:from>
    <xdr:to>
      <xdr:col>9</xdr:col>
      <xdr:colOff>27214</xdr:colOff>
      <xdr:row>28</xdr:row>
      <xdr:rowOff>244929</xdr:rowOff>
    </xdr:to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1600-00005A010000}"/>
            </a:ext>
          </a:extLst>
        </xdr:cNvPr>
        <xdr:cNvSpPr txBox="1"/>
      </xdr:nvSpPr>
      <xdr:spPr>
        <a:xfrm>
          <a:off x="2345871" y="7170965"/>
          <a:ext cx="853168" cy="512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105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15</xdr:col>
      <xdr:colOff>68035</xdr:colOff>
      <xdr:row>25</xdr:row>
      <xdr:rowOff>258536</xdr:rowOff>
    </xdr:from>
    <xdr:to>
      <xdr:col>15</xdr:col>
      <xdr:colOff>176893</xdr:colOff>
      <xdr:row>26</xdr:row>
      <xdr:rowOff>340178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00000000-0008-0000-1600-00005B010000}"/>
            </a:ext>
          </a:extLst>
        </xdr:cNvPr>
        <xdr:cNvCxnSpPr/>
      </xdr:nvCxnSpPr>
      <xdr:spPr>
        <a:xfrm>
          <a:off x="5354410" y="6411686"/>
          <a:ext cx="108858" cy="49121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68035</xdr:colOff>
      <xdr:row>25</xdr:row>
      <xdr:rowOff>326573</xdr:rowOff>
    </xdr:from>
    <xdr:to>
      <xdr:col>17</xdr:col>
      <xdr:colOff>27214</xdr:colOff>
      <xdr:row>26</xdr:row>
      <xdr:rowOff>285751</xdr:rowOff>
    </xdr:to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1600-00005C010000}"/>
            </a:ext>
          </a:extLst>
        </xdr:cNvPr>
        <xdr:cNvSpPr txBox="1"/>
      </xdr:nvSpPr>
      <xdr:spPr>
        <a:xfrm>
          <a:off x="5354410" y="6479723"/>
          <a:ext cx="664029" cy="3687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62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12</xdr:col>
      <xdr:colOff>231320</xdr:colOff>
      <xdr:row>20</xdr:row>
      <xdr:rowOff>13606</xdr:rowOff>
    </xdr:from>
    <xdr:to>
      <xdr:col>15</xdr:col>
      <xdr:colOff>299356</xdr:colOff>
      <xdr:row>21</xdr:row>
      <xdr:rowOff>81643</xdr:rowOff>
    </xdr:to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1600-00005D010000}"/>
            </a:ext>
          </a:extLst>
        </xdr:cNvPr>
        <xdr:cNvSpPr txBox="1"/>
      </xdr:nvSpPr>
      <xdr:spPr>
        <a:xfrm>
          <a:off x="4460420" y="4585606"/>
          <a:ext cx="1125311" cy="496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100">
              <a:latin typeface="Century Gothic" pitchFamily="34" charset="0"/>
            </a:rPr>
            <a:t>กว้าง 242 </a:t>
          </a:r>
          <a:r>
            <a:rPr lang="en-US" sz="1100">
              <a:latin typeface="Century Gothic" pitchFamily="34" charset="0"/>
            </a:rPr>
            <a:t>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7</xdr:col>
      <xdr:colOff>20409</xdr:colOff>
      <xdr:row>19</xdr:row>
      <xdr:rowOff>102054</xdr:rowOff>
    </xdr:from>
    <xdr:to>
      <xdr:col>8</xdr:col>
      <xdr:colOff>265338</xdr:colOff>
      <xdr:row>21</xdr:row>
      <xdr:rowOff>238126</xdr:rowOff>
    </xdr:to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1600-00005E010000}"/>
            </a:ext>
          </a:extLst>
        </xdr:cNvPr>
        <xdr:cNvSpPr txBox="1"/>
      </xdr:nvSpPr>
      <xdr:spPr>
        <a:xfrm rot="5400000">
          <a:off x="2294162" y="4448176"/>
          <a:ext cx="983797" cy="597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100">
              <a:latin typeface="Century Gothic" pitchFamily="34" charset="0"/>
            </a:rPr>
            <a:t>ยาว</a:t>
          </a:r>
          <a:r>
            <a:rPr lang="th-TH" sz="1100" baseline="0">
              <a:latin typeface="Century Gothic" pitchFamily="34" charset="0"/>
            </a:rPr>
            <a:t> 305 </a:t>
          </a:r>
          <a:r>
            <a:rPr lang="en-US" sz="1100" baseline="0">
              <a:latin typeface="Century Gothic" pitchFamily="34" charset="0"/>
            </a:rPr>
            <a:t>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8</xdr:col>
      <xdr:colOff>226898</xdr:colOff>
      <xdr:row>22</xdr:row>
      <xdr:rowOff>27215</xdr:rowOff>
    </xdr:from>
    <xdr:to>
      <xdr:col>8</xdr:col>
      <xdr:colOff>231321</xdr:colOff>
      <xdr:row>26</xdr:row>
      <xdr:rowOff>334056</xdr:rowOff>
    </xdr:to>
    <xdr:cxnSp macro="">
      <xdr:nvCxnSpPr>
        <xdr:cNvPr id="351" name="Straight Arrow Connector 350">
          <a:extLst>
            <a:ext uri="{FF2B5EF4-FFF2-40B4-BE49-F238E27FC236}">
              <a16:creationId xmlns:a16="http://schemas.microsoft.com/office/drawing/2014/main" id="{00000000-0008-0000-1600-00005F010000}"/>
            </a:ext>
          </a:extLst>
        </xdr:cNvPr>
        <xdr:cNvCxnSpPr>
          <a:endCxn id="78" idx="4"/>
        </xdr:cNvCxnSpPr>
      </xdr:nvCxnSpPr>
      <xdr:spPr>
        <a:xfrm flipH="1">
          <a:off x="3046298" y="5313590"/>
          <a:ext cx="4423" cy="158319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319767</xdr:colOff>
      <xdr:row>23</xdr:row>
      <xdr:rowOff>115661</xdr:rowOff>
    </xdr:from>
    <xdr:to>
      <xdr:col>8</xdr:col>
      <xdr:colOff>210910</xdr:colOff>
      <xdr:row>25</xdr:row>
      <xdr:rowOff>306162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1600-000060010000}"/>
            </a:ext>
          </a:extLst>
        </xdr:cNvPr>
        <xdr:cNvSpPr txBox="1"/>
      </xdr:nvSpPr>
      <xdr:spPr>
        <a:xfrm rot="16200000">
          <a:off x="2494188" y="5923190"/>
          <a:ext cx="828676" cy="243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57.5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 editAs="oneCell">
    <xdr:from>
      <xdr:col>10</xdr:col>
      <xdr:colOff>184639</xdr:colOff>
      <xdr:row>35</xdr:row>
      <xdr:rowOff>146969</xdr:rowOff>
    </xdr:from>
    <xdr:to>
      <xdr:col>11</xdr:col>
      <xdr:colOff>185619</xdr:colOff>
      <xdr:row>37</xdr:row>
      <xdr:rowOff>87566</xdr:rowOff>
    </xdr:to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00000000-0008-0000-1600-000061010000}"/>
            </a:ext>
          </a:extLst>
        </xdr:cNvPr>
        <xdr:cNvSpPr>
          <a:spLocks noChangeArrowheads="1"/>
        </xdr:cNvSpPr>
      </xdr:nvSpPr>
      <xdr:spPr bwMode="auto">
        <a:xfrm>
          <a:off x="3708889" y="9757694"/>
          <a:ext cx="353405" cy="397797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12</xdr:col>
      <xdr:colOff>175114</xdr:colOff>
      <xdr:row>35</xdr:row>
      <xdr:rowOff>146969</xdr:rowOff>
    </xdr:from>
    <xdr:to>
      <xdr:col>13</xdr:col>
      <xdr:colOff>176095</xdr:colOff>
      <xdr:row>37</xdr:row>
      <xdr:rowOff>87566</xdr:rowOff>
    </xdr:to>
    <xdr:sp macro="" textlink="">
      <xdr:nvSpPr>
        <xdr:cNvPr id="354" name="AutoShape 3">
          <a:extLst>
            <a:ext uri="{FF2B5EF4-FFF2-40B4-BE49-F238E27FC236}">
              <a16:creationId xmlns:a16="http://schemas.microsoft.com/office/drawing/2014/main" id="{00000000-0008-0000-1600-000062010000}"/>
            </a:ext>
          </a:extLst>
        </xdr:cNvPr>
        <xdr:cNvSpPr>
          <a:spLocks noChangeArrowheads="1"/>
        </xdr:cNvSpPr>
      </xdr:nvSpPr>
      <xdr:spPr bwMode="auto">
        <a:xfrm>
          <a:off x="4404214" y="9757694"/>
          <a:ext cx="353406" cy="397797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14</xdr:col>
      <xdr:colOff>175114</xdr:colOff>
      <xdr:row>35</xdr:row>
      <xdr:rowOff>146969</xdr:rowOff>
    </xdr:from>
    <xdr:to>
      <xdr:col>15</xdr:col>
      <xdr:colOff>176095</xdr:colOff>
      <xdr:row>37</xdr:row>
      <xdr:rowOff>87566</xdr:rowOff>
    </xdr:to>
    <xdr:sp macro="" textlink="">
      <xdr:nvSpPr>
        <xdr:cNvPr id="355" name="Oval 3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3010000}"/>
            </a:ext>
          </a:extLst>
        </xdr:cNvPr>
        <xdr:cNvSpPr>
          <a:spLocks noChangeArrowheads="1"/>
        </xdr:cNvSpPr>
      </xdr:nvSpPr>
      <xdr:spPr bwMode="auto">
        <a:xfrm>
          <a:off x="5109064" y="9757694"/>
          <a:ext cx="353406" cy="397797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3</xdr:col>
      <xdr:colOff>133350</xdr:colOff>
      <xdr:row>36</xdr:row>
      <xdr:rowOff>51827</xdr:rowOff>
    </xdr:from>
    <xdr:to>
      <xdr:col>5</xdr:col>
      <xdr:colOff>136174</xdr:colOff>
      <xdr:row>37</xdr:row>
      <xdr:rowOff>51827</xdr:rowOff>
    </xdr:to>
    <xdr:sp macro="" textlink="">
      <xdr:nvSpPr>
        <xdr:cNvPr id="356" name="AutoShape 1" descr="ลายเส้นตารางถี่ๆ">
          <a:extLst>
            <a:ext uri="{FF2B5EF4-FFF2-40B4-BE49-F238E27FC236}">
              <a16:creationId xmlns:a16="http://schemas.microsoft.com/office/drawing/2014/main" id="{00000000-0008-0000-1600-000064010000}"/>
            </a:ext>
          </a:extLst>
        </xdr:cNvPr>
        <xdr:cNvSpPr>
          <a:spLocks noChangeArrowheads="1"/>
        </xdr:cNvSpPr>
      </xdr:nvSpPr>
      <xdr:spPr bwMode="auto">
        <a:xfrm>
          <a:off x="1190625" y="9891152"/>
          <a:ext cx="707674" cy="228600"/>
        </a:xfrm>
        <a:prstGeom prst="rightArrow">
          <a:avLst>
            <a:gd name="adj1" fmla="val 54102"/>
            <a:gd name="adj2" fmla="val 106768"/>
          </a:avLst>
        </a:prstGeom>
        <a:pattFill prst="smGrid">
          <a:fgClr>
            <a:srgbClr val="808080"/>
          </a:fgClr>
          <a:bgClr>
            <a:srgbClr val="FFFFFF"/>
          </a:bgClr>
        </a:pattFill>
        <a:ln w="9525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119343</xdr:colOff>
      <xdr:row>36</xdr:row>
      <xdr:rowOff>53788</xdr:rowOff>
    </xdr:from>
    <xdr:to>
      <xdr:col>2</xdr:col>
      <xdr:colOff>230167</xdr:colOff>
      <xdr:row>36</xdr:row>
      <xdr:rowOff>53788</xdr:rowOff>
    </xdr:to>
    <xdr:sp macro="" textlink="">
      <xdr:nvSpPr>
        <xdr:cNvPr id="357" name="Line 14">
          <a:extLst>
            <a:ext uri="{FF2B5EF4-FFF2-40B4-BE49-F238E27FC236}">
              <a16:creationId xmlns:a16="http://schemas.microsoft.com/office/drawing/2014/main" id="{00000000-0008-0000-1600-000065010000}"/>
            </a:ext>
          </a:extLst>
        </xdr:cNvPr>
        <xdr:cNvSpPr>
          <a:spLocks noChangeShapeType="1"/>
        </xdr:cNvSpPr>
      </xdr:nvSpPr>
      <xdr:spPr bwMode="auto">
        <a:xfrm>
          <a:off x="119343" y="9893113"/>
          <a:ext cx="815674" cy="0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0</xdr:col>
      <xdr:colOff>119343</xdr:colOff>
      <xdr:row>37</xdr:row>
      <xdr:rowOff>97492</xdr:rowOff>
    </xdr:from>
    <xdr:to>
      <xdr:col>2</xdr:col>
      <xdr:colOff>230167</xdr:colOff>
      <xdr:row>37</xdr:row>
      <xdr:rowOff>97492</xdr:rowOff>
    </xdr:to>
    <xdr:sp macro="" textlink="">
      <xdr:nvSpPr>
        <xdr:cNvPr id="358" name="Line 14">
          <a:extLst>
            <a:ext uri="{FF2B5EF4-FFF2-40B4-BE49-F238E27FC236}">
              <a16:creationId xmlns:a16="http://schemas.microsoft.com/office/drawing/2014/main" id="{00000000-0008-0000-1600-000066010000}"/>
            </a:ext>
          </a:extLst>
        </xdr:cNvPr>
        <xdr:cNvSpPr>
          <a:spLocks noChangeShapeType="1"/>
        </xdr:cNvSpPr>
      </xdr:nvSpPr>
      <xdr:spPr bwMode="auto">
        <a:xfrm rot="10800000">
          <a:off x="119343" y="10165417"/>
          <a:ext cx="815674" cy="0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</xdr:spPr>
    </xdr:sp>
    <xdr:clientData/>
  </xdr:twoCellAnchor>
  <xdr:twoCellAnchor editAs="oneCell">
    <xdr:from>
      <xdr:col>6</xdr:col>
      <xdr:colOff>28574</xdr:colOff>
      <xdr:row>35</xdr:row>
      <xdr:rowOff>55147</xdr:rowOff>
    </xdr:from>
    <xdr:to>
      <xdr:col>6</xdr:col>
      <xdr:colOff>305569</xdr:colOff>
      <xdr:row>36</xdr:row>
      <xdr:rowOff>111393</xdr:rowOff>
    </xdr:to>
    <xdr:sp macro="" textlink="">
      <xdr:nvSpPr>
        <xdr:cNvPr id="359" name="Oval 35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2143124" y="9665872"/>
          <a:ext cx="276995" cy="28484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A-XX</a:t>
          </a:r>
        </a:p>
      </xdr:txBody>
    </xdr:sp>
    <xdr:clientData/>
  </xdr:twoCellAnchor>
  <xdr:twoCellAnchor editAs="oneCell">
    <xdr:from>
      <xdr:col>7</xdr:col>
      <xdr:colOff>8521</xdr:colOff>
      <xdr:row>35</xdr:row>
      <xdr:rowOff>55147</xdr:rowOff>
    </xdr:from>
    <xdr:to>
      <xdr:col>7</xdr:col>
      <xdr:colOff>285516</xdr:colOff>
      <xdr:row>36</xdr:row>
      <xdr:rowOff>111393</xdr:rowOff>
    </xdr:to>
    <xdr:sp macro="" textlink="">
      <xdr:nvSpPr>
        <xdr:cNvPr id="36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2475496" y="9665872"/>
          <a:ext cx="276995" cy="284846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B-XX</a:t>
          </a:r>
        </a:p>
      </xdr:txBody>
    </xdr:sp>
    <xdr:clientData/>
  </xdr:twoCellAnchor>
  <xdr:twoCellAnchor editAs="oneCell">
    <xdr:from>
      <xdr:col>6</xdr:col>
      <xdr:colOff>28574</xdr:colOff>
      <xdr:row>37</xdr:row>
      <xdr:rowOff>10029</xdr:rowOff>
    </xdr:from>
    <xdr:to>
      <xdr:col>6</xdr:col>
      <xdr:colOff>305569</xdr:colOff>
      <xdr:row>38</xdr:row>
      <xdr:rowOff>66277</xdr:rowOff>
    </xdr:to>
    <xdr:sp macro="" textlink="">
      <xdr:nvSpPr>
        <xdr:cNvPr id="36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2143124" y="10077954"/>
          <a:ext cx="276995" cy="284848"/>
        </a:xfrm>
        <a:prstGeom prst="ellipse">
          <a:avLst/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C-XX</a:t>
          </a:r>
        </a:p>
      </xdr:txBody>
    </xdr:sp>
    <xdr:clientData/>
  </xdr:twoCellAnchor>
  <xdr:twoCellAnchor editAs="oneCell">
    <xdr:from>
      <xdr:col>7</xdr:col>
      <xdr:colOff>8521</xdr:colOff>
      <xdr:row>37</xdr:row>
      <xdr:rowOff>10029</xdr:rowOff>
    </xdr:from>
    <xdr:to>
      <xdr:col>7</xdr:col>
      <xdr:colOff>285516</xdr:colOff>
      <xdr:row>38</xdr:row>
      <xdr:rowOff>66277</xdr:rowOff>
    </xdr:to>
    <xdr:sp macro="" textlink="">
      <xdr:nvSpPr>
        <xdr:cNvPr id="36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2475496" y="10077954"/>
          <a:ext cx="276995" cy="284848"/>
        </a:xfrm>
        <a:prstGeom prst="ellipse">
          <a:avLst/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D-XX</a:t>
          </a:r>
        </a:p>
      </xdr:txBody>
    </xdr:sp>
    <xdr:clientData/>
  </xdr:twoCellAnchor>
  <xdr:twoCellAnchor>
    <xdr:from>
      <xdr:col>8</xdr:col>
      <xdr:colOff>125802</xdr:colOff>
      <xdr:row>9</xdr:row>
      <xdr:rowOff>184844</xdr:rowOff>
    </xdr:from>
    <xdr:to>
      <xdr:col>13</xdr:col>
      <xdr:colOff>68036</xdr:colOff>
      <xdr:row>13</xdr:row>
      <xdr:rowOff>108274</xdr:rowOff>
    </xdr:to>
    <xdr:sp macro="" textlink="">
      <xdr:nvSpPr>
        <xdr:cNvPr id="376" name="Rectangle 26">
          <a:extLst>
            <a:ext uri="{FF2B5EF4-FFF2-40B4-BE49-F238E27FC236}">
              <a16:creationId xmlns:a16="http://schemas.microsoft.com/office/drawing/2014/main" id="{00000000-0008-0000-1600-000078010000}"/>
            </a:ext>
          </a:extLst>
        </xdr:cNvPr>
        <xdr:cNvSpPr/>
      </xdr:nvSpPr>
      <xdr:spPr>
        <a:xfrm rot="10800000" flipV="1">
          <a:off x="2945202" y="1899344"/>
          <a:ext cx="1704359" cy="76163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9</xdr:col>
      <xdr:colOff>308060</xdr:colOff>
      <xdr:row>16</xdr:row>
      <xdr:rowOff>16923</xdr:rowOff>
    </xdr:from>
    <xdr:to>
      <xdr:col>11</xdr:col>
      <xdr:colOff>272755</xdr:colOff>
      <xdr:row>17</xdr:row>
      <xdr:rowOff>136071</xdr:rowOff>
    </xdr:to>
    <xdr:pic>
      <xdr:nvPicPr>
        <xdr:cNvPr id="396" name="Picture 49">
          <a:extLst>
            <a:ext uri="{FF2B5EF4-FFF2-40B4-BE49-F238E27FC236}">
              <a16:creationId xmlns:a16="http://schemas.microsoft.com/office/drawing/2014/main" id="{00000000-0008-0000-16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479885" y="3198273"/>
          <a:ext cx="669545" cy="44299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14</xdr:col>
      <xdr:colOff>115933</xdr:colOff>
      <xdr:row>16</xdr:row>
      <xdr:rowOff>33589</xdr:rowOff>
    </xdr:from>
    <xdr:to>
      <xdr:col>14</xdr:col>
      <xdr:colOff>244928</xdr:colOff>
      <xdr:row>16</xdr:row>
      <xdr:rowOff>136072</xdr:rowOff>
    </xdr:to>
    <xdr:sp macro="" textlink="">
      <xdr:nvSpPr>
        <xdr:cNvPr id="399" name="Oval 5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F010000}"/>
            </a:ext>
          </a:extLst>
        </xdr:cNvPr>
        <xdr:cNvSpPr>
          <a:spLocks noChangeArrowheads="1"/>
        </xdr:cNvSpPr>
      </xdr:nvSpPr>
      <xdr:spPr bwMode="auto">
        <a:xfrm>
          <a:off x="5049883" y="3214939"/>
          <a:ext cx="128995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49347</xdr:colOff>
      <xdr:row>35</xdr:row>
      <xdr:rowOff>117229</xdr:rowOff>
    </xdr:from>
    <xdr:to>
      <xdr:col>9</xdr:col>
      <xdr:colOff>182851</xdr:colOff>
      <xdr:row>37</xdr:row>
      <xdr:rowOff>174991</xdr:rowOff>
    </xdr:to>
    <xdr:pic>
      <xdr:nvPicPr>
        <xdr:cNvPr id="405" name="Picture 58">
          <a:extLst>
            <a:ext uri="{FF2B5EF4-FFF2-40B4-BE49-F238E27FC236}">
              <a16:creationId xmlns:a16="http://schemas.microsoft.com/office/drawing/2014/main" id="{00000000-0008-0000-16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868747" y="9727954"/>
          <a:ext cx="485929" cy="51496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27215</xdr:colOff>
      <xdr:row>11</xdr:row>
      <xdr:rowOff>96610</xdr:rowOff>
    </xdr:from>
    <xdr:to>
      <xdr:col>7</xdr:col>
      <xdr:colOff>217716</xdr:colOff>
      <xdr:row>16</xdr:row>
      <xdr:rowOff>217714</xdr:rowOff>
    </xdr:to>
    <xdr:sp macro="" textlink="">
      <xdr:nvSpPr>
        <xdr:cNvPr id="407" name="Rectangle 59">
          <a:extLst>
            <a:ext uri="{FF2B5EF4-FFF2-40B4-BE49-F238E27FC236}">
              <a16:creationId xmlns:a16="http://schemas.microsoft.com/office/drawing/2014/main" id="{00000000-0008-0000-1600-000097010000}"/>
            </a:ext>
          </a:extLst>
        </xdr:cNvPr>
        <xdr:cNvSpPr/>
      </xdr:nvSpPr>
      <xdr:spPr>
        <a:xfrm>
          <a:off x="2141765" y="2230210"/>
          <a:ext cx="542926" cy="1168854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27215</xdr:colOff>
      <xdr:row>24</xdr:row>
      <xdr:rowOff>231322</xdr:rowOff>
    </xdr:from>
    <xdr:to>
      <xdr:col>7</xdr:col>
      <xdr:colOff>258537</xdr:colOff>
      <xdr:row>27</xdr:row>
      <xdr:rowOff>68033</xdr:rowOff>
    </xdr:to>
    <xdr:sp macro="" textlink="">
      <xdr:nvSpPr>
        <xdr:cNvPr id="408" name="Rectangle 60">
          <a:extLst>
            <a:ext uri="{FF2B5EF4-FFF2-40B4-BE49-F238E27FC236}">
              <a16:creationId xmlns:a16="http://schemas.microsoft.com/office/drawing/2014/main" id="{00000000-0008-0000-1600-000098010000}"/>
            </a:ext>
          </a:extLst>
        </xdr:cNvPr>
        <xdr:cNvSpPr/>
      </xdr:nvSpPr>
      <xdr:spPr>
        <a:xfrm>
          <a:off x="2141765" y="5974897"/>
          <a:ext cx="583747" cy="123688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244928</xdr:colOff>
      <xdr:row>18</xdr:row>
      <xdr:rowOff>258534</xdr:rowOff>
    </xdr:from>
    <xdr:to>
      <xdr:col>12</xdr:col>
      <xdr:colOff>299357</xdr:colOff>
      <xdr:row>22</xdr:row>
      <xdr:rowOff>27215</xdr:rowOff>
    </xdr:to>
    <xdr:sp macro="" textlink="">
      <xdr:nvSpPr>
        <xdr:cNvPr id="409" name="Rectangle 61">
          <a:extLst>
            <a:ext uri="{FF2B5EF4-FFF2-40B4-BE49-F238E27FC236}">
              <a16:creationId xmlns:a16="http://schemas.microsoft.com/office/drawing/2014/main" id="{00000000-0008-0000-1600-000099010000}"/>
            </a:ext>
          </a:extLst>
        </xdr:cNvPr>
        <xdr:cNvSpPr/>
      </xdr:nvSpPr>
      <xdr:spPr>
        <a:xfrm>
          <a:off x="3064328" y="4087584"/>
          <a:ext cx="1464129" cy="1226006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340179</xdr:colOff>
      <xdr:row>15</xdr:row>
      <xdr:rowOff>149678</xdr:rowOff>
    </xdr:from>
    <xdr:to>
      <xdr:col>15</xdr:col>
      <xdr:colOff>40821</xdr:colOff>
      <xdr:row>19</xdr:row>
      <xdr:rowOff>54429</xdr:rowOff>
    </xdr:to>
    <xdr:sp macro="" textlink="">
      <xdr:nvSpPr>
        <xdr:cNvPr id="410" name="Rectangle 62">
          <a:extLst>
            <a:ext uri="{FF2B5EF4-FFF2-40B4-BE49-F238E27FC236}">
              <a16:creationId xmlns:a16="http://schemas.microsoft.com/office/drawing/2014/main" id="{00000000-0008-0000-1600-00009A010000}"/>
            </a:ext>
          </a:extLst>
        </xdr:cNvPr>
        <xdr:cNvSpPr/>
      </xdr:nvSpPr>
      <xdr:spPr>
        <a:xfrm>
          <a:off x="4921704" y="3121478"/>
          <a:ext cx="405492" cy="108585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8</xdr:col>
      <xdr:colOff>163287</xdr:colOff>
      <xdr:row>26</xdr:row>
      <xdr:rowOff>340175</xdr:rowOff>
    </xdr:from>
    <xdr:to>
      <xdr:col>13</xdr:col>
      <xdr:colOff>105521</xdr:colOff>
      <xdr:row>28</xdr:row>
      <xdr:rowOff>195570</xdr:rowOff>
    </xdr:to>
    <xdr:sp macro="" textlink="">
      <xdr:nvSpPr>
        <xdr:cNvPr id="411" name="Rectangle 63">
          <a:extLst>
            <a:ext uri="{FF2B5EF4-FFF2-40B4-BE49-F238E27FC236}">
              <a16:creationId xmlns:a16="http://schemas.microsoft.com/office/drawing/2014/main" id="{00000000-0008-0000-1600-00009B010000}"/>
            </a:ext>
          </a:extLst>
        </xdr:cNvPr>
        <xdr:cNvSpPr/>
      </xdr:nvSpPr>
      <xdr:spPr>
        <a:xfrm rot="10800000" flipV="1">
          <a:off x="2982687" y="6902900"/>
          <a:ext cx="1704359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22</xdr:row>
      <xdr:rowOff>95250</xdr:rowOff>
    </xdr:from>
    <xdr:to>
      <xdr:col>15</xdr:col>
      <xdr:colOff>68035</xdr:colOff>
      <xdr:row>25</xdr:row>
      <xdr:rowOff>274865</xdr:rowOff>
    </xdr:to>
    <xdr:sp macro="" textlink="">
      <xdr:nvSpPr>
        <xdr:cNvPr id="412" name="Rectangle 64">
          <a:extLst>
            <a:ext uri="{FF2B5EF4-FFF2-40B4-BE49-F238E27FC236}">
              <a16:creationId xmlns:a16="http://schemas.microsoft.com/office/drawing/2014/main" id="{00000000-0008-0000-1600-00009C010000}"/>
            </a:ext>
          </a:extLst>
        </xdr:cNvPr>
        <xdr:cNvSpPr/>
      </xdr:nvSpPr>
      <xdr:spPr>
        <a:xfrm>
          <a:off x="4933950" y="5381625"/>
          <a:ext cx="420460" cy="104639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68036</xdr:colOff>
      <xdr:row>9</xdr:row>
      <xdr:rowOff>190503</xdr:rowOff>
    </xdr:from>
    <xdr:to>
      <xdr:col>20</xdr:col>
      <xdr:colOff>10270</xdr:colOff>
      <xdr:row>13</xdr:row>
      <xdr:rowOff>113933</xdr:rowOff>
    </xdr:to>
    <xdr:sp macro="" textlink="">
      <xdr:nvSpPr>
        <xdr:cNvPr id="413" name="Rectangle 65">
          <a:extLst>
            <a:ext uri="{FF2B5EF4-FFF2-40B4-BE49-F238E27FC236}">
              <a16:creationId xmlns:a16="http://schemas.microsoft.com/office/drawing/2014/main" id="{00000000-0008-0000-1600-00009D010000}"/>
            </a:ext>
          </a:extLst>
        </xdr:cNvPr>
        <xdr:cNvSpPr/>
      </xdr:nvSpPr>
      <xdr:spPr>
        <a:xfrm rot="10800000" flipV="1">
          <a:off x="5354411" y="1905003"/>
          <a:ext cx="1704359" cy="76163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356508</xdr:colOff>
      <xdr:row>26</xdr:row>
      <xdr:rowOff>315682</xdr:rowOff>
    </xdr:from>
    <xdr:to>
      <xdr:col>19</xdr:col>
      <xdr:colOff>298742</xdr:colOff>
      <xdr:row>28</xdr:row>
      <xdr:rowOff>171077</xdr:rowOff>
    </xdr:to>
    <xdr:sp macro="" textlink="">
      <xdr:nvSpPr>
        <xdr:cNvPr id="414" name="Rectangle 66">
          <a:extLst>
            <a:ext uri="{FF2B5EF4-FFF2-40B4-BE49-F238E27FC236}">
              <a16:creationId xmlns:a16="http://schemas.microsoft.com/office/drawing/2014/main" id="{00000000-0008-0000-1600-00009E010000}"/>
            </a:ext>
          </a:extLst>
        </xdr:cNvPr>
        <xdr:cNvSpPr/>
      </xdr:nvSpPr>
      <xdr:spPr>
        <a:xfrm rot="10800000" flipV="1">
          <a:off x="5290458" y="6878407"/>
          <a:ext cx="1704359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95253</xdr:colOff>
      <xdr:row>15</xdr:row>
      <xdr:rowOff>176893</xdr:rowOff>
    </xdr:from>
    <xdr:to>
      <xdr:col>18</xdr:col>
      <xdr:colOff>59948</xdr:colOff>
      <xdr:row>17</xdr:row>
      <xdr:rowOff>190501</xdr:rowOff>
    </xdr:to>
    <xdr:pic>
      <xdr:nvPicPr>
        <xdr:cNvPr id="415" name="Picture 67">
          <a:extLst>
            <a:ext uri="{FF2B5EF4-FFF2-40B4-BE49-F238E27FC236}">
              <a16:creationId xmlns:a16="http://schemas.microsoft.com/office/drawing/2014/main" id="{00000000-0008-0000-16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734053" y="3148693"/>
          <a:ext cx="669545" cy="54700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272147</xdr:colOff>
      <xdr:row>24</xdr:row>
      <xdr:rowOff>27215</xdr:rowOff>
    </xdr:from>
    <xdr:to>
      <xdr:col>18</xdr:col>
      <xdr:colOff>239564</xdr:colOff>
      <xdr:row>25</xdr:row>
      <xdr:rowOff>163287</xdr:rowOff>
    </xdr:to>
    <xdr:pic>
      <xdr:nvPicPr>
        <xdr:cNvPr id="416" name="Picture 68">
          <a:extLst>
            <a:ext uri="{FF2B5EF4-FFF2-40B4-BE49-F238E27FC236}">
              <a16:creationId xmlns:a16="http://schemas.microsoft.com/office/drawing/2014/main" id="{00000000-0008-0000-16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947" y="5770790"/>
          <a:ext cx="672267" cy="545647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20</xdr:col>
      <xdr:colOff>285056</xdr:colOff>
      <xdr:row>12</xdr:row>
      <xdr:rowOff>22213</xdr:rowOff>
    </xdr:from>
    <xdr:to>
      <xdr:col>21</xdr:col>
      <xdr:colOff>353091</xdr:colOff>
      <xdr:row>16</xdr:row>
      <xdr:rowOff>281034</xdr:rowOff>
    </xdr:to>
    <xdr:sp macro="" textlink="">
      <xdr:nvSpPr>
        <xdr:cNvPr id="417" name="Rectangle 69">
          <a:extLst>
            <a:ext uri="{FF2B5EF4-FFF2-40B4-BE49-F238E27FC236}">
              <a16:creationId xmlns:a16="http://schemas.microsoft.com/office/drawing/2014/main" id="{00000000-0008-0000-1600-0000A1010000}"/>
            </a:ext>
          </a:extLst>
        </xdr:cNvPr>
        <xdr:cNvSpPr/>
      </xdr:nvSpPr>
      <xdr:spPr>
        <a:xfrm rot="1218380">
          <a:off x="7333556" y="2365363"/>
          <a:ext cx="420460" cy="109702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20</xdr:col>
      <xdr:colOff>288098</xdr:colOff>
      <xdr:row>24</xdr:row>
      <xdr:rowOff>151504</xdr:rowOff>
    </xdr:from>
    <xdr:to>
      <xdr:col>21</xdr:col>
      <xdr:colOff>356133</xdr:colOff>
      <xdr:row>26</xdr:row>
      <xdr:rowOff>420099</xdr:rowOff>
    </xdr:to>
    <xdr:sp macro="" textlink="">
      <xdr:nvSpPr>
        <xdr:cNvPr id="418" name="Rectangle 70">
          <a:extLst>
            <a:ext uri="{FF2B5EF4-FFF2-40B4-BE49-F238E27FC236}">
              <a16:creationId xmlns:a16="http://schemas.microsoft.com/office/drawing/2014/main" id="{00000000-0008-0000-1600-0000A2010000}"/>
            </a:ext>
          </a:extLst>
        </xdr:cNvPr>
        <xdr:cNvSpPr/>
      </xdr:nvSpPr>
      <xdr:spPr>
        <a:xfrm rot="9191576">
          <a:off x="7336598" y="5895079"/>
          <a:ext cx="420460" cy="108774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23</xdr:col>
      <xdr:colOff>94161</xdr:colOff>
      <xdr:row>16</xdr:row>
      <xdr:rowOff>89965</xdr:rowOff>
    </xdr:from>
    <xdr:to>
      <xdr:col>25</xdr:col>
      <xdr:colOff>99235</xdr:colOff>
      <xdr:row>20</xdr:row>
      <xdr:rowOff>118706</xdr:rowOff>
    </xdr:to>
    <xdr:sp macro="" textlink="">
      <xdr:nvSpPr>
        <xdr:cNvPr id="419" name="Rectangle 71">
          <a:extLst>
            <a:ext uri="{FF2B5EF4-FFF2-40B4-BE49-F238E27FC236}">
              <a16:creationId xmlns:a16="http://schemas.microsoft.com/office/drawing/2014/main" id="{00000000-0008-0000-1600-0000A3010000}"/>
            </a:ext>
          </a:extLst>
        </xdr:cNvPr>
        <xdr:cNvSpPr/>
      </xdr:nvSpPr>
      <xdr:spPr>
        <a:xfrm rot="3818155" flipV="1">
          <a:off x="7845202" y="3626049"/>
          <a:ext cx="1419391" cy="70992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22796</xdr:colOff>
      <xdr:row>20</xdr:row>
      <xdr:rowOff>356088</xdr:rowOff>
    </xdr:from>
    <xdr:to>
      <xdr:col>25</xdr:col>
      <xdr:colOff>27870</xdr:colOff>
      <xdr:row>25</xdr:row>
      <xdr:rowOff>147570</xdr:rowOff>
    </xdr:to>
    <xdr:sp macro="" textlink="">
      <xdr:nvSpPr>
        <xdr:cNvPr id="420" name="Rectangle 72">
          <a:extLst>
            <a:ext uri="{FF2B5EF4-FFF2-40B4-BE49-F238E27FC236}">
              <a16:creationId xmlns:a16="http://schemas.microsoft.com/office/drawing/2014/main" id="{00000000-0008-0000-1600-0000A4010000}"/>
            </a:ext>
          </a:extLst>
        </xdr:cNvPr>
        <xdr:cNvSpPr/>
      </xdr:nvSpPr>
      <xdr:spPr>
        <a:xfrm rot="7281862" flipV="1">
          <a:off x="7797217" y="5259442"/>
          <a:ext cx="1372632" cy="70992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26</xdr:col>
      <xdr:colOff>15530</xdr:colOff>
      <xdr:row>15</xdr:row>
      <xdr:rowOff>132111</xdr:rowOff>
    </xdr:from>
    <xdr:to>
      <xdr:col>27</xdr:col>
      <xdr:colOff>186865</xdr:colOff>
      <xdr:row>17</xdr:row>
      <xdr:rowOff>300913</xdr:rowOff>
    </xdr:to>
    <xdr:pic>
      <xdr:nvPicPr>
        <xdr:cNvPr id="421" name="Picture 73">
          <a:extLst>
            <a:ext uri="{FF2B5EF4-FFF2-40B4-BE49-F238E27FC236}">
              <a16:creationId xmlns:a16="http://schemas.microsoft.com/office/drawing/2014/main" id="{00000000-0008-0000-16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761589">
          <a:off x="9089359" y="3193132"/>
          <a:ext cx="702202" cy="52376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25</xdr:col>
      <xdr:colOff>326572</xdr:colOff>
      <xdr:row>24</xdr:row>
      <xdr:rowOff>27215</xdr:rowOff>
    </xdr:from>
    <xdr:to>
      <xdr:col>27</xdr:col>
      <xdr:colOff>267251</xdr:colOff>
      <xdr:row>25</xdr:row>
      <xdr:rowOff>318481</xdr:rowOff>
    </xdr:to>
    <xdr:pic>
      <xdr:nvPicPr>
        <xdr:cNvPr id="422" name="Picture 74">
          <a:extLst>
            <a:ext uri="{FF2B5EF4-FFF2-40B4-BE49-F238E27FC236}">
              <a16:creationId xmlns:a16="http://schemas.microsoft.com/office/drawing/2014/main" id="{00000000-0008-0000-16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968738">
          <a:off x="9109541" y="5798446"/>
          <a:ext cx="700841" cy="64552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28</xdr:col>
      <xdr:colOff>80273</xdr:colOff>
      <xdr:row>11</xdr:row>
      <xdr:rowOff>97471</xdr:rowOff>
    </xdr:from>
    <xdr:to>
      <xdr:col>29</xdr:col>
      <xdr:colOff>270774</xdr:colOff>
      <xdr:row>16</xdr:row>
      <xdr:rowOff>223777</xdr:rowOff>
    </xdr:to>
    <xdr:sp macro="" textlink="">
      <xdr:nvSpPr>
        <xdr:cNvPr id="423" name="Rectangle 75">
          <a:extLst>
            <a:ext uri="{FF2B5EF4-FFF2-40B4-BE49-F238E27FC236}">
              <a16:creationId xmlns:a16="http://schemas.microsoft.com/office/drawing/2014/main" id="{00000000-0008-0000-1600-0000A7010000}"/>
            </a:ext>
          </a:extLst>
        </xdr:cNvPr>
        <xdr:cNvSpPr/>
      </xdr:nvSpPr>
      <xdr:spPr>
        <a:xfrm rot="19750196">
          <a:off x="9948173" y="2231071"/>
          <a:ext cx="542926" cy="117405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28</xdr:col>
      <xdr:colOff>80171</xdr:colOff>
      <xdr:row>25</xdr:row>
      <xdr:rowOff>58636</xdr:rowOff>
    </xdr:from>
    <xdr:to>
      <xdr:col>29</xdr:col>
      <xdr:colOff>270672</xdr:colOff>
      <xdr:row>27</xdr:row>
      <xdr:rowOff>284131</xdr:rowOff>
    </xdr:to>
    <xdr:sp macro="" textlink="">
      <xdr:nvSpPr>
        <xdr:cNvPr id="424" name="Rectangle 76">
          <a:extLst>
            <a:ext uri="{FF2B5EF4-FFF2-40B4-BE49-F238E27FC236}">
              <a16:creationId xmlns:a16="http://schemas.microsoft.com/office/drawing/2014/main" id="{00000000-0008-0000-1600-0000A8010000}"/>
            </a:ext>
          </a:extLst>
        </xdr:cNvPr>
        <xdr:cNvSpPr/>
      </xdr:nvSpPr>
      <xdr:spPr>
        <a:xfrm rot="1504037">
          <a:off x="9948071" y="6211786"/>
          <a:ext cx="542926" cy="121609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231349</xdr:colOff>
      <xdr:row>18</xdr:row>
      <xdr:rowOff>176866</xdr:rowOff>
    </xdr:from>
    <xdr:to>
      <xdr:col>9</xdr:col>
      <xdr:colOff>40849</xdr:colOff>
      <xdr:row>18</xdr:row>
      <xdr:rowOff>244902</xdr:rowOff>
    </xdr:to>
    <xdr:sp macro="" textlink="">
      <xdr:nvSpPr>
        <xdr:cNvPr id="425" name="Rectangle 118">
          <a:extLst>
            <a:ext uri="{FF2B5EF4-FFF2-40B4-BE49-F238E27FC236}">
              <a16:creationId xmlns:a16="http://schemas.microsoft.com/office/drawing/2014/main" id="{00000000-0008-0000-1600-0000A9010000}"/>
            </a:ext>
          </a:extLst>
        </xdr:cNvPr>
        <xdr:cNvSpPr/>
      </xdr:nvSpPr>
      <xdr:spPr>
        <a:xfrm>
          <a:off x="3050749" y="4005916"/>
          <a:ext cx="161925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9</xdr:col>
      <xdr:colOff>337745</xdr:colOff>
      <xdr:row>24</xdr:row>
      <xdr:rowOff>254241</xdr:rowOff>
    </xdr:from>
    <xdr:to>
      <xdr:col>11</xdr:col>
      <xdr:colOff>305162</xdr:colOff>
      <xdr:row>25</xdr:row>
      <xdr:rowOff>254241</xdr:rowOff>
    </xdr:to>
    <xdr:pic>
      <xdr:nvPicPr>
        <xdr:cNvPr id="426" name="Picture 284">
          <a:extLst>
            <a:ext uri="{FF2B5EF4-FFF2-40B4-BE49-F238E27FC236}">
              <a16:creationId xmlns:a16="http://schemas.microsoft.com/office/drawing/2014/main" id="{00000000-0008-0000-16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9570" y="5997816"/>
          <a:ext cx="672267" cy="40957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108857</xdr:colOff>
      <xdr:row>22</xdr:row>
      <xdr:rowOff>40821</xdr:rowOff>
    </xdr:from>
    <xdr:to>
      <xdr:col>12</xdr:col>
      <xdr:colOff>285750</xdr:colOff>
      <xdr:row>22</xdr:row>
      <xdr:rowOff>108857</xdr:rowOff>
    </xdr:to>
    <xdr:sp macro="" textlink="">
      <xdr:nvSpPr>
        <xdr:cNvPr id="427" name="Rectangle 285">
          <a:extLst>
            <a:ext uri="{FF2B5EF4-FFF2-40B4-BE49-F238E27FC236}">
              <a16:creationId xmlns:a16="http://schemas.microsoft.com/office/drawing/2014/main" id="{00000000-0008-0000-1600-0000AB010000}"/>
            </a:ext>
          </a:extLst>
        </xdr:cNvPr>
        <xdr:cNvSpPr/>
      </xdr:nvSpPr>
      <xdr:spPr>
        <a:xfrm>
          <a:off x="4337957" y="5327196"/>
          <a:ext cx="176893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40822</xdr:colOff>
      <xdr:row>23</xdr:row>
      <xdr:rowOff>204105</xdr:rowOff>
    </xdr:from>
    <xdr:to>
      <xdr:col>7</xdr:col>
      <xdr:colOff>224519</xdr:colOff>
      <xdr:row>24</xdr:row>
      <xdr:rowOff>166006</xdr:rowOff>
    </xdr:to>
    <xdr:sp macro="" textlink="">
      <xdr:nvSpPr>
        <xdr:cNvPr id="42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C010000}"/>
            </a:ext>
          </a:extLst>
        </xdr:cNvPr>
        <xdr:cNvSpPr>
          <a:spLocks noChangeArrowheads="1"/>
        </xdr:cNvSpPr>
      </xdr:nvSpPr>
      <xdr:spPr bwMode="auto">
        <a:xfrm>
          <a:off x="2507797" y="5719080"/>
          <a:ext cx="183697" cy="19050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8</xdr:col>
      <xdr:colOff>140152</xdr:colOff>
      <xdr:row>26</xdr:row>
      <xdr:rowOff>153761</xdr:rowOff>
    </xdr:from>
    <xdr:to>
      <xdr:col>8</xdr:col>
      <xdr:colOff>313644</xdr:colOff>
      <xdr:row>26</xdr:row>
      <xdr:rowOff>334056</xdr:rowOff>
    </xdr:to>
    <xdr:sp macro="" textlink="">
      <xdr:nvSpPr>
        <xdr:cNvPr id="42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D010000}"/>
            </a:ext>
          </a:extLst>
        </xdr:cNvPr>
        <xdr:cNvSpPr>
          <a:spLocks noChangeArrowheads="1"/>
        </xdr:cNvSpPr>
      </xdr:nvSpPr>
      <xdr:spPr bwMode="auto">
        <a:xfrm>
          <a:off x="2959552" y="6716486"/>
          <a:ext cx="17349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8</xdr:col>
      <xdr:colOff>323850</xdr:colOff>
      <xdr:row>26</xdr:row>
      <xdr:rowOff>150968</xdr:rowOff>
    </xdr:from>
    <xdr:to>
      <xdr:col>9</xdr:col>
      <xdr:colOff>150359</xdr:colOff>
      <xdr:row>26</xdr:row>
      <xdr:rowOff>333018</xdr:rowOff>
    </xdr:to>
    <xdr:sp macro="" textlink="">
      <xdr:nvSpPr>
        <xdr:cNvPr id="43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E010000}"/>
            </a:ext>
          </a:extLst>
        </xdr:cNvPr>
        <xdr:cNvSpPr>
          <a:spLocks noChangeArrowheads="1"/>
        </xdr:cNvSpPr>
      </xdr:nvSpPr>
      <xdr:spPr bwMode="auto">
        <a:xfrm>
          <a:off x="3143250" y="6713693"/>
          <a:ext cx="178934" cy="1820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151469</xdr:colOff>
      <xdr:row>26</xdr:row>
      <xdr:rowOff>158128</xdr:rowOff>
    </xdr:from>
    <xdr:to>
      <xdr:col>9</xdr:col>
      <xdr:colOff>324960</xdr:colOff>
      <xdr:row>26</xdr:row>
      <xdr:rowOff>338423</xdr:rowOff>
    </xdr:to>
    <xdr:sp macro="" textlink="">
      <xdr:nvSpPr>
        <xdr:cNvPr id="43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F010000}"/>
            </a:ext>
          </a:extLst>
        </xdr:cNvPr>
        <xdr:cNvSpPr>
          <a:spLocks noChangeArrowheads="1"/>
        </xdr:cNvSpPr>
      </xdr:nvSpPr>
      <xdr:spPr bwMode="auto">
        <a:xfrm>
          <a:off x="3323294" y="6720853"/>
          <a:ext cx="173491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9</xdr:col>
      <xdr:colOff>339354</xdr:colOff>
      <xdr:row>26</xdr:row>
      <xdr:rowOff>148818</xdr:rowOff>
    </xdr:from>
    <xdr:to>
      <xdr:col>10</xdr:col>
      <xdr:colOff>165864</xdr:colOff>
      <xdr:row>26</xdr:row>
      <xdr:rowOff>329113</xdr:rowOff>
    </xdr:to>
    <xdr:sp macro="" textlink="">
      <xdr:nvSpPr>
        <xdr:cNvPr id="43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0010000}"/>
            </a:ext>
          </a:extLst>
        </xdr:cNvPr>
        <xdr:cNvSpPr>
          <a:spLocks noChangeArrowheads="1"/>
        </xdr:cNvSpPr>
      </xdr:nvSpPr>
      <xdr:spPr bwMode="auto">
        <a:xfrm>
          <a:off x="3511179" y="6711543"/>
          <a:ext cx="178935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176498</xdr:colOff>
      <xdr:row>26</xdr:row>
      <xdr:rowOff>147531</xdr:rowOff>
    </xdr:from>
    <xdr:to>
      <xdr:col>10</xdr:col>
      <xdr:colOff>349740</xdr:colOff>
      <xdr:row>26</xdr:row>
      <xdr:rowOff>327826</xdr:rowOff>
    </xdr:to>
    <xdr:sp macro="" textlink="">
      <xdr:nvSpPr>
        <xdr:cNvPr id="43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1010000}"/>
            </a:ext>
          </a:extLst>
        </xdr:cNvPr>
        <xdr:cNvSpPr>
          <a:spLocks noChangeArrowheads="1"/>
        </xdr:cNvSpPr>
      </xdr:nvSpPr>
      <xdr:spPr bwMode="auto">
        <a:xfrm>
          <a:off x="3700748" y="6710256"/>
          <a:ext cx="17324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3188</xdr:colOff>
      <xdr:row>26</xdr:row>
      <xdr:rowOff>147818</xdr:rowOff>
    </xdr:from>
    <xdr:to>
      <xdr:col>11</xdr:col>
      <xdr:colOff>186885</xdr:colOff>
      <xdr:row>26</xdr:row>
      <xdr:rowOff>328113</xdr:rowOff>
    </xdr:to>
    <xdr:sp macro="" textlink="">
      <xdr:nvSpPr>
        <xdr:cNvPr id="43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2010000}"/>
            </a:ext>
          </a:extLst>
        </xdr:cNvPr>
        <xdr:cNvSpPr>
          <a:spLocks noChangeArrowheads="1"/>
        </xdr:cNvSpPr>
      </xdr:nvSpPr>
      <xdr:spPr bwMode="auto">
        <a:xfrm>
          <a:off x="3879863" y="6710543"/>
          <a:ext cx="183697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202855</xdr:colOff>
      <xdr:row>26</xdr:row>
      <xdr:rowOff>154547</xdr:rowOff>
    </xdr:from>
    <xdr:to>
      <xdr:col>12</xdr:col>
      <xdr:colOff>19158</xdr:colOff>
      <xdr:row>26</xdr:row>
      <xdr:rowOff>334842</xdr:rowOff>
    </xdr:to>
    <xdr:sp macro="" textlink="">
      <xdr:nvSpPr>
        <xdr:cNvPr id="43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3010000}"/>
            </a:ext>
          </a:extLst>
        </xdr:cNvPr>
        <xdr:cNvSpPr>
          <a:spLocks noChangeArrowheads="1"/>
        </xdr:cNvSpPr>
      </xdr:nvSpPr>
      <xdr:spPr bwMode="auto">
        <a:xfrm>
          <a:off x="4079530" y="6717272"/>
          <a:ext cx="168728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28934</xdr:colOff>
      <xdr:row>26</xdr:row>
      <xdr:rowOff>150252</xdr:rowOff>
    </xdr:from>
    <xdr:to>
      <xdr:col>12</xdr:col>
      <xdr:colOff>212631</xdr:colOff>
      <xdr:row>26</xdr:row>
      <xdr:rowOff>332301</xdr:rowOff>
    </xdr:to>
    <xdr:sp macro="" textlink="">
      <xdr:nvSpPr>
        <xdr:cNvPr id="43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4010000}"/>
            </a:ext>
          </a:extLst>
        </xdr:cNvPr>
        <xdr:cNvSpPr>
          <a:spLocks noChangeArrowheads="1"/>
        </xdr:cNvSpPr>
      </xdr:nvSpPr>
      <xdr:spPr bwMode="auto">
        <a:xfrm>
          <a:off x="4258034" y="6712977"/>
          <a:ext cx="183697" cy="18204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224159</xdr:colOff>
      <xdr:row>26</xdr:row>
      <xdr:rowOff>138219</xdr:rowOff>
    </xdr:from>
    <xdr:to>
      <xdr:col>13</xdr:col>
      <xdr:colOff>50919</xdr:colOff>
      <xdr:row>26</xdr:row>
      <xdr:rowOff>331441</xdr:rowOff>
    </xdr:to>
    <xdr:sp macro="" textlink="">
      <xdr:nvSpPr>
        <xdr:cNvPr id="43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5010000}"/>
            </a:ext>
          </a:extLst>
        </xdr:cNvPr>
        <xdr:cNvSpPr>
          <a:spLocks noChangeArrowheads="1"/>
        </xdr:cNvSpPr>
      </xdr:nvSpPr>
      <xdr:spPr bwMode="auto">
        <a:xfrm>
          <a:off x="4453259" y="6700944"/>
          <a:ext cx="17918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12</xdr:col>
      <xdr:colOff>237517</xdr:colOff>
      <xdr:row>25</xdr:row>
      <xdr:rowOff>322666</xdr:rowOff>
    </xdr:from>
    <xdr:to>
      <xdr:col>13</xdr:col>
      <xdr:colOff>53820</xdr:colOff>
      <xdr:row>26</xdr:row>
      <xdr:rowOff>120600</xdr:rowOff>
    </xdr:to>
    <xdr:sp macro="" textlink="">
      <xdr:nvSpPr>
        <xdr:cNvPr id="43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6010000}"/>
            </a:ext>
          </a:extLst>
        </xdr:cNvPr>
        <xdr:cNvSpPr>
          <a:spLocks noChangeArrowheads="1"/>
        </xdr:cNvSpPr>
      </xdr:nvSpPr>
      <xdr:spPr bwMode="auto">
        <a:xfrm>
          <a:off x="4466617" y="6475816"/>
          <a:ext cx="168728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12</xdr:col>
      <xdr:colOff>31261</xdr:colOff>
      <xdr:row>25</xdr:row>
      <xdr:rowOff>330258</xdr:rowOff>
    </xdr:from>
    <xdr:to>
      <xdr:col>12</xdr:col>
      <xdr:colOff>214958</xdr:colOff>
      <xdr:row>26</xdr:row>
      <xdr:rowOff>128192</xdr:rowOff>
    </xdr:to>
    <xdr:sp macro="" textlink="">
      <xdr:nvSpPr>
        <xdr:cNvPr id="43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7010000}"/>
            </a:ext>
          </a:extLst>
        </xdr:cNvPr>
        <xdr:cNvSpPr>
          <a:spLocks noChangeArrowheads="1"/>
        </xdr:cNvSpPr>
      </xdr:nvSpPr>
      <xdr:spPr bwMode="auto">
        <a:xfrm>
          <a:off x="4260361" y="6483408"/>
          <a:ext cx="183697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11</xdr:col>
      <xdr:colOff>204430</xdr:colOff>
      <xdr:row>25</xdr:row>
      <xdr:rowOff>336991</xdr:rowOff>
    </xdr:from>
    <xdr:to>
      <xdr:col>12</xdr:col>
      <xdr:colOff>20735</xdr:colOff>
      <xdr:row>26</xdr:row>
      <xdr:rowOff>134925</xdr:rowOff>
    </xdr:to>
    <xdr:sp macro="" textlink="">
      <xdr:nvSpPr>
        <xdr:cNvPr id="44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8010000}"/>
            </a:ext>
          </a:extLst>
        </xdr:cNvPr>
        <xdr:cNvSpPr>
          <a:spLocks noChangeArrowheads="1"/>
        </xdr:cNvSpPr>
      </xdr:nvSpPr>
      <xdr:spPr bwMode="auto">
        <a:xfrm>
          <a:off x="4081105" y="6490141"/>
          <a:ext cx="168730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11</xdr:col>
      <xdr:colOff>4620</xdr:colOff>
      <xdr:row>25</xdr:row>
      <xdr:rowOff>334125</xdr:rowOff>
    </xdr:from>
    <xdr:to>
      <xdr:col>11</xdr:col>
      <xdr:colOff>188317</xdr:colOff>
      <xdr:row>26</xdr:row>
      <xdr:rowOff>132059</xdr:rowOff>
    </xdr:to>
    <xdr:sp macro="" textlink="">
      <xdr:nvSpPr>
        <xdr:cNvPr id="44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9010000}"/>
            </a:ext>
          </a:extLst>
        </xdr:cNvPr>
        <xdr:cNvSpPr>
          <a:spLocks noChangeArrowheads="1"/>
        </xdr:cNvSpPr>
      </xdr:nvSpPr>
      <xdr:spPr bwMode="auto">
        <a:xfrm>
          <a:off x="3881295" y="6487275"/>
          <a:ext cx="183697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10</xdr:col>
      <xdr:colOff>167332</xdr:colOff>
      <xdr:row>25</xdr:row>
      <xdr:rowOff>328826</xdr:rowOff>
    </xdr:from>
    <xdr:to>
      <xdr:col>10</xdr:col>
      <xdr:colOff>340573</xdr:colOff>
      <xdr:row>26</xdr:row>
      <xdr:rowOff>126760</xdr:rowOff>
    </xdr:to>
    <xdr:sp macro="" textlink="">
      <xdr:nvSpPr>
        <xdr:cNvPr id="44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A010000}"/>
            </a:ext>
          </a:extLst>
        </xdr:cNvPr>
        <xdr:cNvSpPr>
          <a:spLocks noChangeArrowheads="1"/>
        </xdr:cNvSpPr>
      </xdr:nvSpPr>
      <xdr:spPr bwMode="auto">
        <a:xfrm>
          <a:off x="3691582" y="6481976"/>
          <a:ext cx="173241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331620</xdr:colOff>
      <xdr:row>25</xdr:row>
      <xdr:rowOff>325103</xdr:rowOff>
    </xdr:from>
    <xdr:to>
      <xdr:col>10</xdr:col>
      <xdr:colOff>158131</xdr:colOff>
      <xdr:row>26</xdr:row>
      <xdr:rowOff>123037</xdr:rowOff>
    </xdr:to>
    <xdr:sp macro="" textlink="">
      <xdr:nvSpPr>
        <xdr:cNvPr id="44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B010000}"/>
            </a:ext>
          </a:extLst>
        </xdr:cNvPr>
        <xdr:cNvSpPr>
          <a:spLocks noChangeArrowheads="1"/>
        </xdr:cNvSpPr>
      </xdr:nvSpPr>
      <xdr:spPr bwMode="auto">
        <a:xfrm>
          <a:off x="3503445" y="6478253"/>
          <a:ext cx="178936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9</xdr:col>
      <xdr:colOff>131558</xdr:colOff>
      <xdr:row>25</xdr:row>
      <xdr:rowOff>323813</xdr:rowOff>
    </xdr:from>
    <xdr:to>
      <xdr:col>9</xdr:col>
      <xdr:colOff>305050</xdr:colOff>
      <xdr:row>26</xdr:row>
      <xdr:rowOff>121747</xdr:rowOff>
    </xdr:to>
    <xdr:sp macro="" textlink="">
      <xdr:nvSpPr>
        <xdr:cNvPr id="44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C010000}"/>
            </a:ext>
          </a:extLst>
        </xdr:cNvPr>
        <xdr:cNvSpPr>
          <a:spLocks noChangeArrowheads="1"/>
        </xdr:cNvSpPr>
      </xdr:nvSpPr>
      <xdr:spPr bwMode="auto">
        <a:xfrm>
          <a:off x="3303383" y="6476963"/>
          <a:ext cx="173492" cy="20750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283171</xdr:colOff>
      <xdr:row>25</xdr:row>
      <xdr:rowOff>319839</xdr:rowOff>
    </xdr:from>
    <xdr:to>
      <xdr:col>9</xdr:col>
      <xdr:colOff>99476</xdr:colOff>
      <xdr:row>26</xdr:row>
      <xdr:rowOff>116019</xdr:rowOff>
    </xdr:to>
    <xdr:sp macro="" textlink="">
      <xdr:nvSpPr>
        <xdr:cNvPr id="44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D010000}"/>
            </a:ext>
          </a:extLst>
        </xdr:cNvPr>
        <xdr:cNvSpPr>
          <a:spLocks noChangeArrowheads="1"/>
        </xdr:cNvSpPr>
      </xdr:nvSpPr>
      <xdr:spPr bwMode="auto">
        <a:xfrm>
          <a:off x="3102571" y="6472989"/>
          <a:ext cx="168730" cy="2057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10</xdr:col>
      <xdr:colOff>1565</xdr:colOff>
      <xdr:row>22</xdr:row>
      <xdr:rowOff>121891</xdr:rowOff>
    </xdr:from>
    <xdr:to>
      <xdr:col>10</xdr:col>
      <xdr:colOff>185262</xdr:colOff>
      <xdr:row>23</xdr:row>
      <xdr:rowOff>83791</xdr:rowOff>
    </xdr:to>
    <xdr:sp macro="" textlink="">
      <xdr:nvSpPr>
        <xdr:cNvPr id="44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E010000}"/>
            </a:ext>
          </a:extLst>
        </xdr:cNvPr>
        <xdr:cNvSpPr>
          <a:spLocks noChangeArrowheads="1"/>
        </xdr:cNvSpPr>
      </xdr:nvSpPr>
      <xdr:spPr bwMode="auto">
        <a:xfrm>
          <a:off x="3525815" y="5408266"/>
          <a:ext cx="183697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11</xdr:col>
      <xdr:colOff>305078</xdr:colOff>
      <xdr:row>22</xdr:row>
      <xdr:rowOff>117308</xdr:rowOff>
    </xdr:from>
    <xdr:to>
      <xdr:col>12</xdr:col>
      <xdr:colOff>131838</xdr:colOff>
      <xdr:row>23</xdr:row>
      <xdr:rowOff>79208</xdr:rowOff>
    </xdr:to>
    <xdr:sp macro="" textlink="">
      <xdr:nvSpPr>
        <xdr:cNvPr id="44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BF010000}"/>
            </a:ext>
          </a:extLst>
        </xdr:cNvPr>
        <xdr:cNvSpPr>
          <a:spLocks noChangeArrowheads="1"/>
        </xdr:cNvSpPr>
      </xdr:nvSpPr>
      <xdr:spPr bwMode="auto">
        <a:xfrm>
          <a:off x="4181753" y="5403683"/>
          <a:ext cx="179185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12</xdr:col>
      <xdr:colOff>226452</xdr:colOff>
      <xdr:row>25</xdr:row>
      <xdr:rowOff>111291</xdr:rowOff>
    </xdr:from>
    <xdr:to>
      <xdr:col>13</xdr:col>
      <xdr:colOff>42757</xdr:colOff>
      <xdr:row>25</xdr:row>
      <xdr:rowOff>293770</xdr:rowOff>
    </xdr:to>
    <xdr:sp macro="" textlink="">
      <xdr:nvSpPr>
        <xdr:cNvPr id="44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0010000}"/>
            </a:ext>
          </a:extLst>
        </xdr:cNvPr>
        <xdr:cNvSpPr>
          <a:spLocks noChangeArrowheads="1"/>
        </xdr:cNvSpPr>
      </xdr:nvSpPr>
      <xdr:spPr bwMode="auto">
        <a:xfrm>
          <a:off x="4455552" y="6264441"/>
          <a:ext cx="168730" cy="1824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A-27</a:t>
          </a:r>
        </a:p>
      </xdr:txBody>
    </xdr:sp>
    <xdr:clientData/>
  </xdr:twoCellAnchor>
  <xdr:twoCellAnchor>
    <xdr:from>
      <xdr:col>12</xdr:col>
      <xdr:colOff>141372</xdr:colOff>
      <xdr:row>22</xdr:row>
      <xdr:rowOff>120456</xdr:rowOff>
    </xdr:from>
    <xdr:to>
      <xdr:col>12</xdr:col>
      <xdr:colOff>325069</xdr:colOff>
      <xdr:row>23</xdr:row>
      <xdr:rowOff>82356</xdr:rowOff>
    </xdr:to>
    <xdr:sp macro="" textlink="">
      <xdr:nvSpPr>
        <xdr:cNvPr id="44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1010000}"/>
            </a:ext>
          </a:extLst>
        </xdr:cNvPr>
        <xdr:cNvSpPr>
          <a:spLocks noChangeArrowheads="1"/>
        </xdr:cNvSpPr>
      </xdr:nvSpPr>
      <xdr:spPr bwMode="auto">
        <a:xfrm>
          <a:off x="4370472" y="5406831"/>
          <a:ext cx="183697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12</xdr:col>
      <xdr:colOff>8450</xdr:colOff>
      <xdr:row>25</xdr:row>
      <xdr:rowOff>109717</xdr:rowOff>
    </xdr:from>
    <xdr:to>
      <xdr:col>12</xdr:col>
      <xdr:colOff>192147</xdr:colOff>
      <xdr:row>25</xdr:row>
      <xdr:rowOff>302939</xdr:rowOff>
    </xdr:to>
    <xdr:sp macro="" textlink="">
      <xdr:nvSpPr>
        <xdr:cNvPr id="45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2010000}"/>
            </a:ext>
          </a:extLst>
        </xdr:cNvPr>
        <xdr:cNvSpPr>
          <a:spLocks noChangeArrowheads="1"/>
        </xdr:cNvSpPr>
      </xdr:nvSpPr>
      <xdr:spPr bwMode="auto">
        <a:xfrm>
          <a:off x="4237550" y="6262867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11</xdr:col>
      <xdr:colOff>164002</xdr:colOff>
      <xdr:row>25</xdr:row>
      <xdr:rowOff>116448</xdr:rowOff>
    </xdr:from>
    <xdr:to>
      <xdr:col>11</xdr:col>
      <xdr:colOff>337242</xdr:colOff>
      <xdr:row>25</xdr:row>
      <xdr:rowOff>309670</xdr:rowOff>
    </xdr:to>
    <xdr:sp macro="" textlink="">
      <xdr:nvSpPr>
        <xdr:cNvPr id="4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3010000}"/>
            </a:ext>
          </a:extLst>
        </xdr:cNvPr>
        <xdr:cNvSpPr>
          <a:spLocks noChangeArrowheads="1"/>
        </xdr:cNvSpPr>
      </xdr:nvSpPr>
      <xdr:spPr bwMode="auto">
        <a:xfrm>
          <a:off x="4040677" y="6269598"/>
          <a:ext cx="173240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325139</xdr:colOff>
      <xdr:row>25</xdr:row>
      <xdr:rowOff>111147</xdr:rowOff>
    </xdr:from>
    <xdr:to>
      <xdr:col>11</xdr:col>
      <xdr:colOff>151899</xdr:colOff>
      <xdr:row>25</xdr:row>
      <xdr:rowOff>304369</xdr:rowOff>
    </xdr:to>
    <xdr:sp macro="" textlink="">
      <xdr:nvSpPr>
        <xdr:cNvPr id="45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4010000}"/>
            </a:ext>
          </a:extLst>
        </xdr:cNvPr>
        <xdr:cNvSpPr>
          <a:spLocks noChangeArrowheads="1"/>
        </xdr:cNvSpPr>
      </xdr:nvSpPr>
      <xdr:spPr bwMode="auto">
        <a:xfrm>
          <a:off x="3849389" y="6264297"/>
          <a:ext cx="17918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130198</xdr:colOff>
      <xdr:row>25</xdr:row>
      <xdr:rowOff>109858</xdr:rowOff>
    </xdr:from>
    <xdr:to>
      <xdr:col>10</xdr:col>
      <xdr:colOff>303440</xdr:colOff>
      <xdr:row>25</xdr:row>
      <xdr:rowOff>303080</xdr:rowOff>
    </xdr:to>
    <xdr:sp macro="" textlink="">
      <xdr:nvSpPr>
        <xdr:cNvPr id="45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5010000}"/>
            </a:ext>
          </a:extLst>
        </xdr:cNvPr>
        <xdr:cNvSpPr>
          <a:spLocks noChangeArrowheads="1"/>
        </xdr:cNvSpPr>
      </xdr:nvSpPr>
      <xdr:spPr bwMode="auto">
        <a:xfrm>
          <a:off x="3654448" y="6263008"/>
          <a:ext cx="173242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13</xdr:col>
      <xdr:colOff>61877</xdr:colOff>
      <xdr:row>25</xdr:row>
      <xdr:rowOff>94104</xdr:rowOff>
    </xdr:from>
    <xdr:to>
      <xdr:col>13</xdr:col>
      <xdr:colOff>245574</xdr:colOff>
      <xdr:row>25</xdr:row>
      <xdr:rowOff>287326</xdr:rowOff>
    </xdr:to>
    <xdr:sp macro="" textlink="">
      <xdr:nvSpPr>
        <xdr:cNvPr id="45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6010000}"/>
            </a:ext>
          </a:extLst>
        </xdr:cNvPr>
        <xdr:cNvSpPr>
          <a:spLocks noChangeArrowheads="1"/>
        </xdr:cNvSpPr>
      </xdr:nvSpPr>
      <xdr:spPr bwMode="auto">
        <a:xfrm>
          <a:off x="4643402" y="6247254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A-34</a:t>
          </a:r>
        </a:p>
      </xdr:txBody>
    </xdr:sp>
    <xdr:clientData/>
  </xdr:twoCellAnchor>
  <xdr:twoCellAnchor>
    <xdr:from>
      <xdr:col>13</xdr:col>
      <xdr:colOff>133636</xdr:colOff>
      <xdr:row>24</xdr:row>
      <xdr:rowOff>146928</xdr:rowOff>
    </xdr:from>
    <xdr:to>
      <xdr:col>13</xdr:col>
      <xdr:colOff>317333</xdr:colOff>
      <xdr:row>24</xdr:row>
      <xdr:rowOff>333447</xdr:rowOff>
    </xdr:to>
    <xdr:sp macro="" textlink="">
      <xdr:nvSpPr>
        <xdr:cNvPr id="45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7010000}"/>
            </a:ext>
          </a:extLst>
        </xdr:cNvPr>
        <xdr:cNvSpPr>
          <a:spLocks noChangeArrowheads="1"/>
        </xdr:cNvSpPr>
      </xdr:nvSpPr>
      <xdr:spPr bwMode="auto">
        <a:xfrm>
          <a:off x="4715161" y="5890503"/>
          <a:ext cx="183697" cy="18651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17</xdr:col>
      <xdr:colOff>233612</xdr:colOff>
      <xdr:row>26</xdr:row>
      <xdr:rowOff>99403</xdr:rowOff>
    </xdr:from>
    <xdr:to>
      <xdr:col>18</xdr:col>
      <xdr:colOff>49917</xdr:colOff>
      <xdr:row>26</xdr:row>
      <xdr:rowOff>292625</xdr:rowOff>
    </xdr:to>
    <xdr:sp macro="" textlink="">
      <xdr:nvSpPr>
        <xdr:cNvPr id="45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8010000}"/>
            </a:ext>
          </a:extLst>
        </xdr:cNvPr>
        <xdr:cNvSpPr>
          <a:spLocks noChangeArrowheads="1"/>
        </xdr:cNvSpPr>
      </xdr:nvSpPr>
      <xdr:spPr bwMode="auto">
        <a:xfrm>
          <a:off x="6224837" y="6662128"/>
          <a:ext cx="16873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18</xdr:col>
      <xdr:colOff>261830</xdr:colOff>
      <xdr:row>26</xdr:row>
      <xdr:rowOff>108140</xdr:rowOff>
    </xdr:from>
    <xdr:to>
      <xdr:col>19</xdr:col>
      <xdr:colOff>88590</xdr:colOff>
      <xdr:row>26</xdr:row>
      <xdr:rowOff>301362</xdr:rowOff>
    </xdr:to>
    <xdr:sp macro="" textlink="">
      <xdr:nvSpPr>
        <xdr:cNvPr id="45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9010000}"/>
            </a:ext>
          </a:extLst>
        </xdr:cNvPr>
        <xdr:cNvSpPr>
          <a:spLocks noChangeArrowheads="1"/>
        </xdr:cNvSpPr>
      </xdr:nvSpPr>
      <xdr:spPr bwMode="auto">
        <a:xfrm>
          <a:off x="6605480" y="6670865"/>
          <a:ext cx="179185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19</xdr:col>
      <xdr:colOff>284322</xdr:colOff>
      <xdr:row>26</xdr:row>
      <xdr:rowOff>102841</xdr:rowOff>
    </xdr:from>
    <xdr:to>
      <xdr:col>20</xdr:col>
      <xdr:colOff>100626</xdr:colOff>
      <xdr:row>26</xdr:row>
      <xdr:rowOff>296063</xdr:rowOff>
    </xdr:to>
    <xdr:sp macro="" textlink="">
      <xdr:nvSpPr>
        <xdr:cNvPr id="45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A010000}"/>
            </a:ext>
          </a:extLst>
        </xdr:cNvPr>
        <xdr:cNvSpPr>
          <a:spLocks noChangeArrowheads="1"/>
        </xdr:cNvSpPr>
      </xdr:nvSpPr>
      <xdr:spPr bwMode="auto">
        <a:xfrm>
          <a:off x="6980397" y="6665566"/>
          <a:ext cx="168729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19</xdr:col>
      <xdr:colOff>187351</xdr:colOff>
      <xdr:row>23</xdr:row>
      <xdr:rowOff>160563</xdr:rowOff>
    </xdr:from>
    <xdr:to>
      <xdr:col>20</xdr:col>
      <xdr:colOff>3655</xdr:colOff>
      <xdr:row>24</xdr:row>
      <xdr:rowOff>122464</xdr:rowOff>
    </xdr:to>
    <xdr:sp macro="" textlink="">
      <xdr:nvSpPr>
        <xdr:cNvPr id="45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CB010000}"/>
            </a:ext>
          </a:extLst>
        </xdr:cNvPr>
        <xdr:cNvSpPr>
          <a:spLocks noChangeArrowheads="1"/>
        </xdr:cNvSpPr>
      </xdr:nvSpPr>
      <xdr:spPr bwMode="auto">
        <a:xfrm>
          <a:off x="6883426" y="5675538"/>
          <a:ext cx="168729" cy="190501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9</xdr:col>
      <xdr:colOff>73507</xdr:colOff>
      <xdr:row>23</xdr:row>
      <xdr:rowOff>76630</xdr:rowOff>
    </xdr:from>
    <xdr:to>
      <xdr:col>9</xdr:col>
      <xdr:colOff>74105</xdr:colOff>
      <xdr:row>25</xdr:row>
      <xdr:rowOff>348136</xdr:rowOff>
    </xdr:to>
    <xdr:cxnSp macro="">
      <xdr:nvCxnSpPr>
        <xdr:cNvPr id="460" name="Straight Connector 325">
          <a:extLst>
            <a:ext uri="{FF2B5EF4-FFF2-40B4-BE49-F238E27FC236}">
              <a16:creationId xmlns:a16="http://schemas.microsoft.com/office/drawing/2014/main" id="{00000000-0008-0000-1600-0000CC010000}"/>
            </a:ext>
          </a:extLst>
        </xdr:cNvPr>
        <xdr:cNvCxnSpPr>
          <a:stCxn id="589" idx="4"/>
          <a:endCxn id="445" idx="7"/>
        </xdr:cNvCxnSpPr>
      </xdr:nvCxnSpPr>
      <xdr:spPr>
        <a:xfrm>
          <a:off x="3245332" y="5591605"/>
          <a:ext cx="598" cy="9096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240633</xdr:colOff>
      <xdr:row>23</xdr:row>
      <xdr:rowOff>80211</xdr:rowOff>
    </xdr:from>
    <xdr:to>
      <xdr:col>12</xdr:col>
      <xdr:colOff>313073</xdr:colOff>
      <xdr:row>25</xdr:row>
      <xdr:rowOff>111291</xdr:rowOff>
    </xdr:to>
    <xdr:cxnSp macro="">
      <xdr:nvCxnSpPr>
        <xdr:cNvPr id="461" name="Straight Connector 326">
          <a:extLst>
            <a:ext uri="{FF2B5EF4-FFF2-40B4-BE49-F238E27FC236}">
              <a16:creationId xmlns:a16="http://schemas.microsoft.com/office/drawing/2014/main" id="{00000000-0008-0000-1600-0000CD010000}"/>
            </a:ext>
          </a:extLst>
        </xdr:cNvPr>
        <xdr:cNvCxnSpPr>
          <a:stCxn id="448" idx="0"/>
        </xdr:cNvCxnSpPr>
      </xdr:nvCxnSpPr>
      <xdr:spPr>
        <a:xfrm flipH="1" flipV="1">
          <a:off x="4469733" y="5595186"/>
          <a:ext cx="72440" cy="669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197617</xdr:colOff>
      <xdr:row>24</xdr:row>
      <xdr:rowOff>139282</xdr:rowOff>
    </xdr:from>
    <xdr:to>
      <xdr:col>8</xdr:col>
      <xdr:colOff>165559</xdr:colOff>
      <xdr:row>26</xdr:row>
      <xdr:rowOff>180165</xdr:rowOff>
    </xdr:to>
    <xdr:cxnSp macro="">
      <xdr:nvCxnSpPr>
        <xdr:cNvPr id="462" name="Straight Connector 327">
          <a:extLst>
            <a:ext uri="{FF2B5EF4-FFF2-40B4-BE49-F238E27FC236}">
              <a16:creationId xmlns:a16="http://schemas.microsoft.com/office/drawing/2014/main" id="{00000000-0008-0000-1600-0000CE010000}"/>
            </a:ext>
          </a:extLst>
        </xdr:cNvPr>
        <xdr:cNvCxnSpPr>
          <a:stCxn id="428" idx="5"/>
          <a:endCxn id="429" idx="1"/>
        </xdr:cNvCxnSpPr>
      </xdr:nvCxnSpPr>
      <xdr:spPr>
        <a:xfrm>
          <a:off x="2664592" y="5882857"/>
          <a:ext cx="320367" cy="8600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278069</xdr:colOff>
      <xdr:row>24</xdr:row>
      <xdr:rowOff>28088</xdr:rowOff>
    </xdr:from>
    <xdr:to>
      <xdr:col>13</xdr:col>
      <xdr:colOff>131630</xdr:colOff>
      <xdr:row>25</xdr:row>
      <xdr:rowOff>138155</xdr:rowOff>
    </xdr:to>
    <xdr:cxnSp macro="">
      <xdr:nvCxnSpPr>
        <xdr:cNvPr id="463" name="Straight Connector 338">
          <a:extLst>
            <a:ext uri="{FF2B5EF4-FFF2-40B4-BE49-F238E27FC236}">
              <a16:creationId xmlns:a16="http://schemas.microsoft.com/office/drawing/2014/main" id="{00000000-0008-0000-1600-0000CF010000}"/>
            </a:ext>
          </a:extLst>
        </xdr:cNvPr>
        <xdr:cNvCxnSpPr>
          <a:stCxn id="453" idx="7"/>
          <a:endCxn id="594" idx="2"/>
        </xdr:cNvCxnSpPr>
      </xdr:nvCxnSpPr>
      <xdr:spPr>
        <a:xfrm flipV="1">
          <a:off x="3802319" y="5771663"/>
          <a:ext cx="910836" cy="519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26</xdr:row>
      <xdr:rowOff>40820</xdr:rowOff>
    </xdr:from>
    <xdr:to>
      <xdr:col>14</xdr:col>
      <xdr:colOff>292555</xdr:colOff>
      <xdr:row>26</xdr:row>
      <xdr:rowOff>234042</xdr:rowOff>
    </xdr:to>
    <xdr:sp macro="" textlink="">
      <xdr:nvSpPr>
        <xdr:cNvPr id="46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0010000}"/>
            </a:ext>
          </a:extLst>
        </xdr:cNvPr>
        <xdr:cNvSpPr>
          <a:spLocks noChangeArrowheads="1"/>
        </xdr:cNvSpPr>
      </xdr:nvSpPr>
      <xdr:spPr bwMode="auto">
        <a:xfrm>
          <a:off x="5042808" y="6603545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14</xdr:col>
      <xdr:colOff>320842</xdr:colOff>
      <xdr:row>26</xdr:row>
      <xdr:rowOff>110003</xdr:rowOff>
    </xdr:from>
    <xdr:to>
      <xdr:col>15</xdr:col>
      <xdr:colOff>147602</xdr:colOff>
      <xdr:row>26</xdr:row>
      <xdr:rowOff>303225</xdr:rowOff>
    </xdr:to>
    <xdr:sp macro="" textlink="">
      <xdr:nvSpPr>
        <xdr:cNvPr id="46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1010000}"/>
            </a:ext>
          </a:extLst>
        </xdr:cNvPr>
        <xdr:cNvSpPr>
          <a:spLocks noChangeArrowheads="1"/>
        </xdr:cNvSpPr>
      </xdr:nvSpPr>
      <xdr:spPr bwMode="auto">
        <a:xfrm>
          <a:off x="5254792" y="6672728"/>
          <a:ext cx="179185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165139</xdr:colOff>
      <xdr:row>26</xdr:row>
      <xdr:rowOff>108713</xdr:rowOff>
    </xdr:from>
    <xdr:to>
      <xdr:col>15</xdr:col>
      <xdr:colOff>338379</xdr:colOff>
      <xdr:row>26</xdr:row>
      <xdr:rowOff>301935</xdr:rowOff>
    </xdr:to>
    <xdr:sp macro="" textlink="">
      <xdr:nvSpPr>
        <xdr:cNvPr id="46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2010000}"/>
            </a:ext>
          </a:extLst>
        </xdr:cNvPr>
        <xdr:cNvSpPr>
          <a:spLocks noChangeArrowheads="1"/>
        </xdr:cNvSpPr>
      </xdr:nvSpPr>
      <xdr:spPr bwMode="auto">
        <a:xfrm>
          <a:off x="5451514" y="6671438"/>
          <a:ext cx="17324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15</xdr:col>
      <xdr:colOff>350348</xdr:colOff>
      <xdr:row>26</xdr:row>
      <xdr:rowOff>113870</xdr:rowOff>
    </xdr:from>
    <xdr:to>
      <xdr:col>16</xdr:col>
      <xdr:colOff>177109</xdr:colOff>
      <xdr:row>26</xdr:row>
      <xdr:rowOff>307092</xdr:rowOff>
    </xdr:to>
    <xdr:sp macro="" textlink="">
      <xdr:nvSpPr>
        <xdr:cNvPr id="46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3010000}"/>
            </a:ext>
          </a:extLst>
        </xdr:cNvPr>
        <xdr:cNvSpPr>
          <a:spLocks noChangeArrowheads="1"/>
        </xdr:cNvSpPr>
      </xdr:nvSpPr>
      <xdr:spPr bwMode="auto">
        <a:xfrm>
          <a:off x="5636723" y="6676595"/>
          <a:ext cx="17918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198664</xdr:colOff>
      <xdr:row>26</xdr:row>
      <xdr:rowOff>114156</xdr:rowOff>
    </xdr:from>
    <xdr:to>
      <xdr:col>17</xdr:col>
      <xdr:colOff>14968</xdr:colOff>
      <xdr:row>26</xdr:row>
      <xdr:rowOff>307378</xdr:rowOff>
    </xdr:to>
    <xdr:sp macro="" textlink="">
      <xdr:nvSpPr>
        <xdr:cNvPr id="46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4010000}"/>
            </a:ext>
          </a:extLst>
        </xdr:cNvPr>
        <xdr:cNvSpPr>
          <a:spLocks noChangeArrowheads="1"/>
        </xdr:cNvSpPr>
      </xdr:nvSpPr>
      <xdr:spPr bwMode="auto">
        <a:xfrm>
          <a:off x="5837464" y="6676881"/>
          <a:ext cx="168729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26911</xdr:colOff>
      <xdr:row>26</xdr:row>
      <xdr:rowOff>112868</xdr:rowOff>
    </xdr:from>
    <xdr:to>
      <xdr:col>17</xdr:col>
      <xdr:colOff>210608</xdr:colOff>
      <xdr:row>26</xdr:row>
      <xdr:rowOff>306090</xdr:rowOff>
    </xdr:to>
    <xdr:sp macro="" textlink="">
      <xdr:nvSpPr>
        <xdr:cNvPr id="46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5010000}"/>
            </a:ext>
          </a:extLst>
        </xdr:cNvPr>
        <xdr:cNvSpPr>
          <a:spLocks noChangeArrowheads="1"/>
        </xdr:cNvSpPr>
      </xdr:nvSpPr>
      <xdr:spPr bwMode="auto">
        <a:xfrm>
          <a:off x="6018136" y="6675593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68896</xdr:colOff>
      <xdr:row>26</xdr:row>
      <xdr:rowOff>105133</xdr:rowOff>
    </xdr:from>
    <xdr:to>
      <xdr:col>18</xdr:col>
      <xdr:colOff>242137</xdr:colOff>
      <xdr:row>26</xdr:row>
      <xdr:rowOff>298355</xdr:rowOff>
    </xdr:to>
    <xdr:sp macro="" textlink="">
      <xdr:nvSpPr>
        <xdr:cNvPr id="47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6010000}"/>
            </a:ext>
          </a:extLst>
        </xdr:cNvPr>
        <xdr:cNvSpPr>
          <a:spLocks noChangeArrowheads="1"/>
        </xdr:cNvSpPr>
      </xdr:nvSpPr>
      <xdr:spPr bwMode="auto">
        <a:xfrm>
          <a:off x="6412546" y="6667858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20</xdr:col>
      <xdr:colOff>14006</xdr:colOff>
      <xdr:row>24</xdr:row>
      <xdr:rowOff>22202</xdr:rowOff>
    </xdr:from>
    <xdr:to>
      <xdr:col>20</xdr:col>
      <xdr:colOff>77456</xdr:colOff>
      <xdr:row>26</xdr:row>
      <xdr:rowOff>102841</xdr:rowOff>
    </xdr:to>
    <xdr:cxnSp macro="">
      <xdr:nvCxnSpPr>
        <xdr:cNvPr id="471" name="Straight Connector 358">
          <a:extLst>
            <a:ext uri="{FF2B5EF4-FFF2-40B4-BE49-F238E27FC236}">
              <a16:creationId xmlns:a16="http://schemas.microsoft.com/office/drawing/2014/main" id="{00000000-0008-0000-1600-0000D7010000}"/>
            </a:ext>
          </a:extLst>
        </xdr:cNvPr>
        <xdr:cNvCxnSpPr>
          <a:stCxn id="458" idx="0"/>
        </xdr:cNvCxnSpPr>
      </xdr:nvCxnSpPr>
      <xdr:spPr>
        <a:xfrm flipV="1">
          <a:off x="7062506" y="5765777"/>
          <a:ext cx="63450" cy="8997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353679</xdr:colOff>
      <xdr:row>24</xdr:row>
      <xdr:rowOff>124325</xdr:rowOff>
    </xdr:from>
    <xdr:to>
      <xdr:col>19</xdr:col>
      <xdr:colOff>256674</xdr:colOff>
      <xdr:row>26</xdr:row>
      <xdr:rowOff>108140</xdr:rowOff>
    </xdr:to>
    <xdr:cxnSp macro="">
      <xdr:nvCxnSpPr>
        <xdr:cNvPr id="472" name="Straight Connector 362">
          <a:extLst>
            <a:ext uri="{FF2B5EF4-FFF2-40B4-BE49-F238E27FC236}">
              <a16:creationId xmlns:a16="http://schemas.microsoft.com/office/drawing/2014/main" id="{00000000-0008-0000-1600-0000D8010000}"/>
            </a:ext>
          </a:extLst>
        </xdr:cNvPr>
        <xdr:cNvCxnSpPr>
          <a:endCxn id="457" idx="0"/>
        </xdr:cNvCxnSpPr>
      </xdr:nvCxnSpPr>
      <xdr:spPr>
        <a:xfrm flipH="1">
          <a:off x="6697329" y="5867900"/>
          <a:ext cx="255420" cy="802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54428</xdr:colOff>
      <xdr:row>25</xdr:row>
      <xdr:rowOff>40823</xdr:rowOff>
    </xdr:from>
    <xdr:to>
      <xdr:col>24</xdr:col>
      <xdr:colOff>238125</xdr:colOff>
      <xdr:row>25</xdr:row>
      <xdr:rowOff>234045</xdr:rowOff>
    </xdr:to>
    <xdr:sp macro="" textlink="">
      <xdr:nvSpPr>
        <xdr:cNvPr id="47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9010000}"/>
            </a:ext>
          </a:extLst>
        </xdr:cNvPr>
        <xdr:cNvSpPr>
          <a:spLocks noChangeArrowheads="1"/>
        </xdr:cNvSpPr>
      </xdr:nvSpPr>
      <xdr:spPr bwMode="auto">
        <a:xfrm>
          <a:off x="8512628" y="6193973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22</xdr:col>
      <xdr:colOff>268333</xdr:colOff>
      <xdr:row>26</xdr:row>
      <xdr:rowOff>418556</xdr:rowOff>
    </xdr:from>
    <xdr:to>
      <xdr:col>23</xdr:col>
      <xdr:colOff>94978</xdr:colOff>
      <xdr:row>27</xdr:row>
      <xdr:rowOff>26671</xdr:rowOff>
    </xdr:to>
    <xdr:sp macro="" textlink="">
      <xdr:nvSpPr>
        <xdr:cNvPr id="47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A010000}"/>
            </a:ext>
          </a:extLst>
        </xdr:cNvPr>
        <xdr:cNvSpPr>
          <a:spLocks noChangeArrowheads="1"/>
        </xdr:cNvSpPr>
      </xdr:nvSpPr>
      <xdr:spPr bwMode="auto">
        <a:xfrm>
          <a:off x="8021683" y="6981281"/>
          <a:ext cx="179070" cy="18914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141514</xdr:colOff>
      <xdr:row>24</xdr:row>
      <xdr:rowOff>277586</xdr:rowOff>
    </xdr:from>
    <xdr:to>
      <xdr:col>24</xdr:col>
      <xdr:colOff>325211</xdr:colOff>
      <xdr:row>25</xdr:row>
      <xdr:rowOff>62594</xdr:rowOff>
    </xdr:to>
    <xdr:sp macro="" textlink="">
      <xdr:nvSpPr>
        <xdr:cNvPr id="47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B010000}"/>
            </a:ext>
          </a:extLst>
        </xdr:cNvPr>
        <xdr:cNvSpPr>
          <a:spLocks noChangeArrowheads="1"/>
        </xdr:cNvSpPr>
      </xdr:nvSpPr>
      <xdr:spPr bwMode="auto">
        <a:xfrm>
          <a:off x="8599714" y="6021161"/>
          <a:ext cx="183697" cy="194583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24</xdr:col>
      <xdr:colOff>252548</xdr:colOff>
      <xdr:row>24</xdr:row>
      <xdr:rowOff>100149</xdr:rowOff>
    </xdr:from>
    <xdr:to>
      <xdr:col>25</xdr:col>
      <xdr:colOff>68853</xdr:colOff>
      <xdr:row>24</xdr:row>
      <xdr:rowOff>293371</xdr:rowOff>
    </xdr:to>
    <xdr:sp macro="" textlink="">
      <xdr:nvSpPr>
        <xdr:cNvPr id="47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C010000}"/>
            </a:ext>
          </a:extLst>
        </xdr:cNvPr>
        <xdr:cNvSpPr>
          <a:spLocks noChangeArrowheads="1"/>
        </xdr:cNvSpPr>
      </xdr:nvSpPr>
      <xdr:spPr bwMode="auto">
        <a:xfrm>
          <a:off x="8710748" y="5843724"/>
          <a:ext cx="16873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5443</xdr:colOff>
      <xdr:row>23</xdr:row>
      <xdr:rowOff>149679</xdr:rowOff>
    </xdr:from>
    <xdr:to>
      <xdr:col>25</xdr:col>
      <xdr:colOff>178800</xdr:colOff>
      <xdr:row>24</xdr:row>
      <xdr:rowOff>111580</xdr:rowOff>
    </xdr:to>
    <xdr:sp macro="" textlink="">
      <xdr:nvSpPr>
        <xdr:cNvPr id="47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D010000}"/>
            </a:ext>
          </a:extLst>
        </xdr:cNvPr>
        <xdr:cNvSpPr>
          <a:spLocks noChangeArrowheads="1"/>
        </xdr:cNvSpPr>
      </xdr:nvSpPr>
      <xdr:spPr bwMode="auto">
        <a:xfrm>
          <a:off x="8816068" y="5664654"/>
          <a:ext cx="173357" cy="190501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118656</xdr:colOff>
      <xdr:row>22</xdr:row>
      <xdr:rowOff>199209</xdr:rowOff>
    </xdr:from>
    <xdr:to>
      <xdr:col>25</xdr:col>
      <xdr:colOff>302353</xdr:colOff>
      <xdr:row>23</xdr:row>
      <xdr:rowOff>161111</xdr:rowOff>
    </xdr:to>
    <xdr:sp macro="" textlink="">
      <xdr:nvSpPr>
        <xdr:cNvPr id="47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E010000}"/>
            </a:ext>
          </a:extLst>
        </xdr:cNvPr>
        <xdr:cNvSpPr>
          <a:spLocks noChangeArrowheads="1"/>
        </xdr:cNvSpPr>
      </xdr:nvSpPr>
      <xdr:spPr bwMode="auto">
        <a:xfrm>
          <a:off x="8929281" y="5485584"/>
          <a:ext cx="183697" cy="19050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25</xdr:col>
      <xdr:colOff>220438</xdr:colOff>
      <xdr:row>22</xdr:row>
      <xdr:rowOff>9797</xdr:rowOff>
    </xdr:from>
    <xdr:to>
      <xdr:col>26</xdr:col>
      <xdr:colOff>47084</xdr:colOff>
      <xdr:row>22</xdr:row>
      <xdr:rowOff>193765</xdr:rowOff>
    </xdr:to>
    <xdr:sp macro="" textlink="">
      <xdr:nvSpPr>
        <xdr:cNvPr id="47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DF010000}"/>
            </a:ext>
          </a:extLst>
        </xdr:cNvPr>
        <xdr:cNvSpPr>
          <a:spLocks noChangeArrowheads="1"/>
        </xdr:cNvSpPr>
      </xdr:nvSpPr>
      <xdr:spPr bwMode="auto">
        <a:xfrm>
          <a:off x="9031063" y="5296172"/>
          <a:ext cx="179071" cy="18396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25</xdr:col>
      <xdr:colOff>317865</xdr:colOff>
      <xdr:row>21</xdr:row>
      <xdr:rowOff>132808</xdr:rowOff>
    </xdr:from>
    <xdr:to>
      <xdr:col>26</xdr:col>
      <xdr:colOff>134169</xdr:colOff>
      <xdr:row>22</xdr:row>
      <xdr:rowOff>22318</xdr:rowOff>
    </xdr:to>
    <xdr:sp macro="" textlink="">
      <xdr:nvSpPr>
        <xdr:cNvPr id="48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0010000}"/>
            </a:ext>
          </a:extLst>
        </xdr:cNvPr>
        <xdr:cNvSpPr>
          <a:spLocks noChangeArrowheads="1"/>
        </xdr:cNvSpPr>
      </xdr:nvSpPr>
      <xdr:spPr bwMode="auto">
        <a:xfrm>
          <a:off x="9128490" y="5133433"/>
          <a:ext cx="168729" cy="17526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127907</xdr:colOff>
      <xdr:row>24</xdr:row>
      <xdr:rowOff>58238</xdr:rowOff>
    </xdr:from>
    <xdr:to>
      <xdr:col>29</xdr:col>
      <xdr:colOff>308883</xdr:colOff>
      <xdr:row>24</xdr:row>
      <xdr:rowOff>251460</xdr:rowOff>
    </xdr:to>
    <xdr:sp macro="" textlink="">
      <xdr:nvSpPr>
        <xdr:cNvPr id="48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1010000}"/>
            </a:ext>
          </a:extLst>
        </xdr:cNvPr>
        <xdr:cNvSpPr>
          <a:spLocks noChangeArrowheads="1"/>
        </xdr:cNvSpPr>
      </xdr:nvSpPr>
      <xdr:spPr bwMode="auto">
        <a:xfrm>
          <a:off x="10348232" y="5801813"/>
          <a:ext cx="18097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34019</xdr:colOff>
      <xdr:row>22</xdr:row>
      <xdr:rowOff>142332</xdr:rowOff>
    </xdr:from>
    <xdr:to>
      <xdr:col>29</xdr:col>
      <xdr:colOff>71678</xdr:colOff>
      <xdr:row>24</xdr:row>
      <xdr:rowOff>273770</xdr:rowOff>
    </xdr:to>
    <xdr:cxnSp macro="">
      <xdr:nvCxnSpPr>
        <xdr:cNvPr id="482" name="Straight Connector 375">
          <a:extLst>
            <a:ext uri="{FF2B5EF4-FFF2-40B4-BE49-F238E27FC236}">
              <a16:creationId xmlns:a16="http://schemas.microsoft.com/office/drawing/2014/main" id="{00000000-0008-0000-1600-0000E2010000}"/>
            </a:ext>
          </a:extLst>
        </xdr:cNvPr>
        <xdr:cNvCxnSpPr>
          <a:stCxn id="604" idx="1"/>
        </xdr:cNvCxnSpPr>
      </xdr:nvCxnSpPr>
      <xdr:spPr>
        <a:xfrm flipH="1" flipV="1">
          <a:off x="9197069" y="5428707"/>
          <a:ext cx="1094934" cy="5886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127053</xdr:colOff>
      <xdr:row>21</xdr:row>
      <xdr:rowOff>269429</xdr:rowOff>
    </xdr:from>
    <xdr:to>
      <xdr:col>29</xdr:col>
      <xdr:colOff>154410</xdr:colOff>
      <xdr:row>24</xdr:row>
      <xdr:rowOff>86535</xdr:rowOff>
    </xdr:to>
    <xdr:cxnSp macro="">
      <xdr:nvCxnSpPr>
        <xdr:cNvPr id="483" name="Straight Connector 376">
          <a:extLst>
            <a:ext uri="{FF2B5EF4-FFF2-40B4-BE49-F238E27FC236}">
              <a16:creationId xmlns:a16="http://schemas.microsoft.com/office/drawing/2014/main" id="{00000000-0008-0000-1600-0000E3010000}"/>
            </a:ext>
          </a:extLst>
        </xdr:cNvPr>
        <xdr:cNvCxnSpPr>
          <a:stCxn id="481" idx="1"/>
        </xdr:cNvCxnSpPr>
      </xdr:nvCxnSpPr>
      <xdr:spPr>
        <a:xfrm flipH="1" flipV="1">
          <a:off x="9290103" y="5270054"/>
          <a:ext cx="1084632" cy="560056"/>
        </a:xfrm>
        <a:prstGeom prst="lin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23</xdr:col>
      <xdr:colOff>3130</xdr:colOff>
      <xdr:row>25</xdr:row>
      <xdr:rowOff>369779</xdr:rowOff>
    </xdr:from>
    <xdr:to>
      <xdr:col>23</xdr:col>
      <xdr:colOff>347449</xdr:colOff>
      <xdr:row>26</xdr:row>
      <xdr:rowOff>418556</xdr:rowOff>
    </xdr:to>
    <xdr:cxnSp macro="">
      <xdr:nvCxnSpPr>
        <xdr:cNvPr id="484" name="Straight Connector 377">
          <a:extLst>
            <a:ext uri="{FF2B5EF4-FFF2-40B4-BE49-F238E27FC236}">
              <a16:creationId xmlns:a16="http://schemas.microsoft.com/office/drawing/2014/main" id="{00000000-0008-0000-1600-0000E4010000}"/>
            </a:ext>
          </a:extLst>
        </xdr:cNvPr>
        <xdr:cNvCxnSpPr>
          <a:endCxn id="474" idx="0"/>
        </xdr:cNvCxnSpPr>
      </xdr:nvCxnSpPr>
      <xdr:spPr>
        <a:xfrm flipH="1">
          <a:off x="8108905" y="6522929"/>
          <a:ext cx="344319" cy="4583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94978</xdr:colOff>
      <xdr:row>25</xdr:row>
      <xdr:rowOff>365760</xdr:rowOff>
    </xdr:from>
    <xdr:to>
      <xdr:col>25</xdr:col>
      <xdr:colOff>269966</xdr:colOff>
      <xdr:row>26</xdr:row>
      <xdr:rowOff>507819</xdr:rowOff>
    </xdr:to>
    <xdr:cxnSp macro="">
      <xdr:nvCxnSpPr>
        <xdr:cNvPr id="485" name="Straight Connector 378">
          <a:extLst>
            <a:ext uri="{FF2B5EF4-FFF2-40B4-BE49-F238E27FC236}">
              <a16:creationId xmlns:a16="http://schemas.microsoft.com/office/drawing/2014/main" id="{00000000-0008-0000-1600-0000E5010000}"/>
            </a:ext>
          </a:extLst>
        </xdr:cNvPr>
        <xdr:cNvCxnSpPr>
          <a:endCxn id="474" idx="6"/>
        </xdr:cNvCxnSpPr>
      </xdr:nvCxnSpPr>
      <xdr:spPr>
        <a:xfrm flipH="1">
          <a:off x="8200753" y="6518910"/>
          <a:ext cx="879838" cy="5516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29937</xdr:colOff>
      <xdr:row>11</xdr:row>
      <xdr:rowOff>84364</xdr:rowOff>
    </xdr:from>
    <xdr:to>
      <xdr:col>6</xdr:col>
      <xdr:colOff>163287</xdr:colOff>
      <xdr:row>12</xdr:row>
      <xdr:rowOff>0</xdr:rowOff>
    </xdr:to>
    <xdr:sp macro="" textlink="">
      <xdr:nvSpPr>
        <xdr:cNvPr id="486" name="Oval 38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6010000}"/>
            </a:ext>
          </a:extLst>
        </xdr:cNvPr>
        <xdr:cNvSpPr>
          <a:spLocks noChangeArrowheads="1"/>
        </xdr:cNvSpPr>
      </xdr:nvSpPr>
      <xdr:spPr bwMode="auto">
        <a:xfrm>
          <a:off x="2144487" y="2217964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12</xdr:row>
      <xdr:rowOff>13608</xdr:rowOff>
    </xdr:from>
    <xdr:to>
      <xdr:col>6</xdr:col>
      <xdr:colOff>160564</xdr:colOff>
      <xdr:row>12</xdr:row>
      <xdr:rowOff>133351</xdr:rowOff>
    </xdr:to>
    <xdr:sp macro="" textlink="">
      <xdr:nvSpPr>
        <xdr:cNvPr id="487" name="Oval 40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7010000}"/>
            </a:ext>
          </a:extLst>
        </xdr:cNvPr>
        <xdr:cNvSpPr>
          <a:spLocks noChangeArrowheads="1"/>
        </xdr:cNvSpPr>
      </xdr:nvSpPr>
      <xdr:spPr bwMode="auto">
        <a:xfrm>
          <a:off x="2141764" y="2356758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29936</xdr:colOff>
      <xdr:row>12</xdr:row>
      <xdr:rowOff>166008</xdr:rowOff>
    </xdr:from>
    <xdr:to>
      <xdr:col>6</xdr:col>
      <xdr:colOff>163286</xdr:colOff>
      <xdr:row>13</xdr:row>
      <xdr:rowOff>81643</xdr:rowOff>
    </xdr:to>
    <xdr:sp macro="" textlink="">
      <xdr:nvSpPr>
        <xdr:cNvPr id="488" name="Oval 40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8010000}"/>
            </a:ext>
          </a:extLst>
        </xdr:cNvPr>
        <xdr:cNvSpPr>
          <a:spLocks noChangeArrowheads="1"/>
        </xdr:cNvSpPr>
      </xdr:nvSpPr>
      <xdr:spPr bwMode="auto">
        <a:xfrm>
          <a:off x="2144486" y="2509158"/>
          <a:ext cx="133350" cy="12518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32657</xdr:colOff>
      <xdr:row>13</xdr:row>
      <xdr:rowOff>114300</xdr:rowOff>
    </xdr:from>
    <xdr:to>
      <xdr:col>6</xdr:col>
      <xdr:colOff>166007</xdr:colOff>
      <xdr:row>14</xdr:row>
      <xdr:rowOff>29936</xdr:rowOff>
    </xdr:to>
    <xdr:sp macro="" textlink="">
      <xdr:nvSpPr>
        <xdr:cNvPr id="489" name="Oval 40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9010000}"/>
            </a:ext>
          </a:extLst>
        </xdr:cNvPr>
        <xdr:cNvSpPr>
          <a:spLocks noChangeArrowheads="1"/>
        </xdr:cNvSpPr>
      </xdr:nvSpPr>
      <xdr:spPr bwMode="auto">
        <a:xfrm>
          <a:off x="2147207" y="2667000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35379</xdr:colOff>
      <xdr:row>14</xdr:row>
      <xdr:rowOff>48985</xdr:rowOff>
    </xdr:from>
    <xdr:to>
      <xdr:col>6</xdr:col>
      <xdr:colOff>168729</xdr:colOff>
      <xdr:row>14</xdr:row>
      <xdr:rowOff>168728</xdr:rowOff>
    </xdr:to>
    <xdr:sp macro="" textlink="">
      <xdr:nvSpPr>
        <xdr:cNvPr id="490" name="Oval 40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A010000}"/>
            </a:ext>
          </a:extLst>
        </xdr:cNvPr>
        <xdr:cNvSpPr>
          <a:spLocks noChangeArrowheads="1"/>
        </xdr:cNvSpPr>
      </xdr:nvSpPr>
      <xdr:spPr bwMode="auto">
        <a:xfrm>
          <a:off x="2149929" y="2811235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24493</xdr:colOff>
      <xdr:row>14</xdr:row>
      <xdr:rowOff>187778</xdr:rowOff>
    </xdr:from>
    <xdr:to>
      <xdr:col>6</xdr:col>
      <xdr:colOff>157843</xdr:colOff>
      <xdr:row>15</xdr:row>
      <xdr:rowOff>103414</xdr:rowOff>
    </xdr:to>
    <xdr:sp macro="" textlink="">
      <xdr:nvSpPr>
        <xdr:cNvPr id="491" name="Oval 40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B010000}"/>
            </a:ext>
          </a:extLst>
        </xdr:cNvPr>
        <xdr:cNvSpPr>
          <a:spLocks noChangeArrowheads="1"/>
        </xdr:cNvSpPr>
      </xdr:nvSpPr>
      <xdr:spPr bwMode="auto">
        <a:xfrm>
          <a:off x="2139043" y="2950028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15</xdr:row>
      <xdr:rowOff>122465</xdr:rowOff>
    </xdr:from>
    <xdr:to>
      <xdr:col>6</xdr:col>
      <xdr:colOff>160564</xdr:colOff>
      <xdr:row>16</xdr:row>
      <xdr:rowOff>38101</xdr:rowOff>
    </xdr:to>
    <xdr:sp macro="" textlink="">
      <xdr:nvSpPr>
        <xdr:cNvPr id="492" name="Oval 40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C010000}"/>
            </a:ext>
          </a:extLst>
        </xdr:cNvPr>
        <xdr:cNvSpPr>
          <a:spLocks noChangeArrowheads="1"/>
        </xdr:cNvSpPr>
      </xdr:nvSpPr>
      <xdr:spPr bwMode="auto">
        <a:xfrm>
          <a:off x="2141764" y="3094265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</xdr:col>
      <xdr:colOff>326571</xdr:colOff>
      <xdr:row>8</xdr:row>
      <xdr:rowOff>68034</xdr:rowOff>
    </xdr:from>
    <xdr:ext cx="1197429" cy="272143"/>
    <xdr:sp macro="" textlink="">
      <xdr:nvSpPr>
        <xdr:cNvPr id="493" name="TextBox 407">
          <a:extLst>
            <a:ext uri="{FF2B5EF4-FFF2-40B4-BE49-F238E27FC236}">
              <a16:creationId xmlns:a16="http://schemas.microsoft.com/office/drawing/2014/main" id="{00000000-0008-0000-1600-0000ED010000}"/>
            </a:ext>
          </a:extLst>
        </xdr:cNvPr>
        <xdr:cNvSpPr txBox="1"/>
      </xdr:nvSpPr>
      <xdr:spPr>
        <a:xfrm>
          <a:off x="7375071" y="1572984"/>
          <a:ext cx="1197429" cy="272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oneCellAnchor>
    <xdr:from>
      <xdr:col>23</xdr:col>
      <xdr:colOff>27214</xdr:colOff>
      <xdr:row>7</xdr:row>
      <xdr:rowOff>190500</xdr:rowOff>
    </xdr:from>
    <xdr:ext cx="1197429" cy="285750"/>
    <xdr:sp macro="" textlink="">
      <xdr:nvSpPr>
        <xdr:cNvPr id="494" name="TextBox 408">
          <a:extLst>
            <a:ext uri="{FF2B5EF4-FFF2-40B4-BE49-F238E27FC236}">
              <a16:creationId xmlns:a16="http://schemas.microsoft.com/office/drawing/2014/main" id="{00000000-0008-0000-1600-0000EE010000}"/>
            </a:ext>
          </a:extLst>
        </xdr:cNvPr>
        <xdr:cNvSpPr txBox="1"/>
      </xdr:nvSpPr>
      <xdr:spPr>
        <a:xfrm>
          <a:off x="8132989" y="1485900"/>
          <a:ext cx="1197429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twoCellAnchor>
    <xdr:from>
      <xdr:col>7</xdr:col>
      <xdr:colOff>13607</xdr:colOff>
      <xdr:row>12</xdr:row>
      <xdr:rowOff>13607</xdr:rowOff>
    </xdr:from>
    <xdr:to>
      <xdr:col>7</xdr:col>
      <xdr:colOff>146957</xdr:colOff>
      <xdr:row>12</xdr:row>
      <xdr:rowOff>133350</xdr:rowOff>
    </xdr:to>
    <xdr:sp macro="" textlink="">
      <xdr:nvSpPr>
        <xdr:cNvPr id="495" name="Oval 40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EF010000}"/>
            </a:ext>
          </a:extLst>
        </xdr:cNvPr>
        <xdr:cNvSpPr>
          <a:spLocks noChangeArrowheads="1"/>
        </xdr:cNvSpPr>
      </xdr:nvSpPr>
      <xdr:spPr bwMode="auto">
        <a:xfrm>
          <a:off x="2480582" y="2356757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16329</xdr:colOff>
      <xdr:row>11</xdr:row>
      <xdr:rowOff>97972</xdr:rowOff>
    </xdr:from>
    <xdr:to>
      <xdr:col>7</xdr:col>
      <xdr:colOff>149679</xdr:colOff>
      <xdr:row>12</xdr:row>
      <xdr:rowOff>13608</xdr:rowOff>
    </xdr:to>
    <xdr:sp macro="" textlink="">
      <xdr:nvSpPr>
        <xdr:cNvPr id="496" name="Oval 41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0010000}"/>
            </a:ext>
          </a:extLst>
        </xdr:cNvPr>
        <xdr:cNvSpPr>
          <a:spLocks noChangeArrowheads="1"/>
        </xdr:cNvSpPr>
      </xdr:nvSpPr>
      <xdr:spPr bwMode="auto">
        <a:xfrm>
          <a:off x="2483304" y="2231572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5443</xdr:colOff>
      <xdr:row>12</xdr:row>
      <xdr:rowOff>155122</xdr:rowOff>
    </xdr:from>
    <xdr:to>
      <xdr:col>7</xdr:col>
      <xdr:colOff>138793</xdr:colOff>
      <xdr:row>13</xdr:row>
      <xdr:rowOff>70757</xdr:rowOff>
    </xdr:to>
    <xdr:sp macro="" textlink="">
      <xdr:nvSpPr>
        <xdr:cNvPr id="497" name="Oval 41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1010000}"/>
            </a:ext>
          </a:extLst>
        </xdr:cNvPr>
        <xdr:cNvSpPr>
          <a:spLocks noChangeArrowheads="1"/>
        </xdr:cNvSpPr>
      </xdr:nvSpPr>
      <xdr:spPr bwMode="auto">
        <a:xfrm>
          <a:off x="2472418" y="2498272"/>
          <a:ext cx="133350" cy="12518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361950</xdr:colOff>
      <xdr:row>13</xdr:row>
      <xdr:rowOff>76200</xdr:rowOff>
    </xdr:from>
    <xdr:to>
      <xdr:col>7</xdr:col>
      <xdr:colOff>127907</xdr:colOff>
      <xdr:row>13</xdr:row>
      <xdr:rowOff>195943</xdr:rowOff>
    </xdr:to>
    <xdr:sp macro="" textlink="">
      <xdr:nvSpPr>
        <xdr:cNvPr id="498" name="Oval 41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2010000}"/>
            </a:ext>
          </a:extLst>
        </xdr:cNvPr>
        <xdr:cNvSpPr>
          <a:spLocks noChangeArrowheads="1"/>
        </xdr:cNvSpPr>
      </xdr:nvSpPr>
      <xdr:spPr bwMode="auto">
        <a:xfrm>
          <a:off x="2466975" y="2628900"/>
          <a:ext cx="12790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364672</xdr:colOff>
      <xdr:row>14</xdr:row>
      <xdr:rowOff>10886</xdr:rowOff>
    </xdr:from>
    <xdr:to>
      <xdr:col>7</xdr:col>
      <xdr:colOff>130629</xdr:colOff>
      <xdr:row>14</xdr:row>
      <xdr:rowOff>130629</xdr:rowOff>
    </xdr:to>
    <xdr:sp macro="" textlink="">
      <xdr:nvSpPr>
        <xdr:cNvPr id="499" name="Oval 41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3010000}"/>
            </a:ext>
          </a:extLst>
        </xdr:cNvPr>
        <xdr:cNvSpPr>
          <a:spLocks noChangeArrowheads="1"/>
        </xdr:cNvSpPr>
      </xdr:nvSpPr>
      <xdr:spPr bwMode="auto">
        <a:xfrm>
          <a:off x="2469697" y="2773136"/>
          <a:ext cx="12790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0</xdr:colOff>
      <xdr:row>14</xdr:row>
      <xdr:rowOff>163286</xdr:rowOff>
    </xdr:from>
    <xdr:to>
      <xdr:col>7</xdr:col>
      <xdr:colOff>133350</xdr:colOff>
      <xdr:row>15</xdr:row>
      <xdr:rowOff>78922</xdr:rowOff>
    </xdr:to>
    <xdr:sp macro="" textlink="">
      <xdr:nvSpPr>
        <xdr:cNvPr id="500" name="Oval 41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4010000}"/>
            </a:ext>
          </a:extLst>
        </xdr:cNvPr>
        <xdr:cNvSpPr>
          <a:spLocks noChangeArrowheads="1"/>
        </xdr:cNvSpPr>
      </xdr:nvSpPr>
      <xdr:spPr bwMode="auto">
        <a:xfrm>
          <a:off x="2466975" y="2925536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2721</xdr:colOff>
      <xdr:row>15</xdr:row>
      <xdr:rowOff>111579</xdr:rowOff>
    </xdr:from>
    <xdr:to>
      <xdr:col>7</xdr:col>
      <xdr:colOff>136071</xdr:colOff>
      <xdr:row>16</xdr:row>
      <xdr:rowOff>27215</xdr:rowOff>
    </xdr:to>
    <xdr:sp macro="" textlink="">
      <xdr:nvSpPr>
        <xdr:cNvPr id="501" name="Oval 41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F5010000}"/>
            </a:ext>
          </a:extLst>
        </xdr:cNvPr>
        <xdr:cNvSpPr>
          <a:spLocks noChangeArrowheads="1"/>
        </xdr:cNvSpPr>
      </xdr:nvSpPr>
      <xdr:spPr bwMode="auto">
        <a:xfrm>
          <a:off x="2469696" y="3083379"/>
          <a:ext cx="133350" cy="1251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6</xdr:col>
      <xdr:colOff>27214</xdr:colOff>
      <xdr:row>25</xdr:row>
      <xdr:rowOff>40821</xdr:rowOff>
    </xdr:from>
    <xdr:to>
      <xdr:col>7</xdr:col>
      <xdr:colOff>272143</xdr:colOff>
      <xdr:row>27</xdr:row>
      <xdr:rowOff>68036</xdr:rowOff>
    </xdr:to>
    <xdr:pic>
      <xdr:nvPicPr>
        <xdr:cNvPr id="502" name="Picture 3">
          <a:extLst>
            <a:ext uri="{FF2B5EF4-FFF2-40B4-BE49-F238E27FC236}">
              <a16:creationId xmlns:a16="http://schemas.microsoft.com/office/drawing/2014/main" id="{00000000-0008-0000-16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41764" y="6193971"/>
          <a:ext cx="597354" cy="10178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326571</xdr:colOff>
      <xdr:row>16</xdr:row>
      <xdr:rowOff>27215</xdr:rowOff>
    </xdr:from>
    <xdr:to>
      <xdr:col>7</xdr:col>
      <xdr:colOff>149678</xdr:colOff>
      <xdr:row>16</xdr:row>
      <xdr:rowOff>244929</xdr:rowOff>
    </xdr:to>
    <xdr:sp macro="" textlink="">
      <xdr:nvSpPr>
        <xdr:cNvPr id="503" name="Down Arrow 423">
          <a:extLst>
            <a:ext uri="{FF2B5EF4-FFF2-40B4-BE49-F238E27FC236}">
              <a16:creationId xmlns:a16="http://schemas.microsoft.com/office/drawing/2014/main" id="{00000000-0008-0000-1600-0000F7010000}"/>
            </a:ext>
          </a:extLst>
        </xdr:cNvPr>
        <xdr:cNvSpPr/>
      </xdr:nvSpPr>
      <xdr:spPr>
        <a:xfrm rot="10800000" flipV="1">
          <a:off x="2441121" y="3208565"/>
          <a:ext cx="175532" cy="21771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31295</xdr:colOff>
      <xdr:row>24</xdr:row>
      <xdr:rowOff>176892</xdr:rowOff>
    </xdr:from>
    <xdr:to>
      <xdr:col>7</xdr:col>
      <xdr:colOff>204107</xdr:colOff>
      <xdr:row>25</xdr:row>
      <xdr:rowOff>0</xdr:rowOff>
    </xdr:to>
    <xdr:sp macro="" textlink="">
      <xdr:nvSpPr>
        <xdr:cNvPr id="504" name="Down Arrow 427">
          <a:extLst>
            <a:ext uri="{FF2B5EF4-FFF2-40B4-BE49-F238E27FC236}">
              <a16:creationId xmlns:a16="http://schemas.microsoft.com/office/drawing/2014/main" id="{00000000-0008-0000-1600-0000F8010000}"/>
            </a:ext>
          </a:extLst>
        </xdr:cNvPr>
        <xdr:cNvSpPr/>
      </xdr:nvSpPr>
      <xdr:spPr>
        <a:xfrm rot="10800000">
          <a:off x="2498270" y="5920467"/>
          <a:ext cx="172812" cy="232683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81642</xdr:colOff>
      <xdr:row>19</xdr:row>
      <xdr:rowOff>68035</xdr:rowOff>
    </xdr:from>
    <xdr:to>
      <xdr:col>14</xdr:col>
      <xdr:colOff>258536</xdr:colOff>
      <xdr:row>19</xdr:row>
      <xdr:rowOff>217712</xdr:rowOff>
    </xdr:to>
    <xdr:sp macro="" textlink="">
      <xdr:nvSpPr>
        <xdr:cNvPr id="505" name="Down Arrow 435">
          <a:extLst>
            <a:ext uri="{FF2B5EF4-FFF2-40B4-BE49-F238E27FC236}">
              <a16:creationId xmlns:a16="http://schemas.microsoft.com/office/drawing/2014/main" id="{00000000-0008-0000-1600-0000F9010000}"/>
            </a:ext>
          </a:extLst>
        </xdr:cNvPr>
        <xdr:cNvSpPr/>
      </xdr:nvSpPr>
      <xdr:spPr>
        <a:xfrm rot="10800000">
          <a:off x="5015592" y="4220935"/>
          <a:ext cx="176894" cy="14967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81640</xdr:colOff>
      <xdr:row>14</xdr:row>
      <xdr:rowOff>149678</xdr:rowOff>
    </xdr:from>
    <xdr:to>
      <xdr:col>14</xdr:col>
      <xdr:colOff>244928</xdr:colOff>
      <xdr:row>15</xdr:row>
      <xdr:rowOff>108856</xdr:rowOff>
    </xdr:to>
    <xdr:sp macro="" textlink="">
      <xdr:nvSpPr>
        <xdr:cNvPr id="506" name="Down Arrow 436">
          <a:extLst>
            <a:ext uri="{FF2B5EF4-FFF2-40B4-BE49-F238E27FC236}">
              <a16:creationId xmlns:a16="http://schemas.microsoft.com/office/drawing/2014/main" id="{00000000-0008-0000-1600-0000FA010000}"/>
            </a:ext>
          </a:extLst>
        </xdr:cNvPr>
        <xdr:cNvSpPr/>
      </xdr:nvSpPr>
      <xdr:spPr>
        <a:xfrm rot="10800000">
          <a:off x="5015590" y="2911928"/>
          <a:ext cx="163288" cy="168728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246950</xdr:colOff>
      <xdr:row>24</xdr:row>
      <xdr:rowOff>284197</xdr:rowOff>
    </xdr:from>
    <xdr:to>
      <xdr:col>30</xdr:col>
      <xdr:colOff>87068</xdr:colOff>
      <xdr:row>25</xdr:row>
      <xdr:rowOff>105893</xdr:rowOff>
    </xdr:to>
    <xdr:sp macro="" textlink="">
      <xdr:nvSpPr>
        <xdr:cNvPr id="507" name="Down Arrow 437">
          <a:extLst>
            <a:ext uri="{FF2B5EF4-FFF2-40B4-BE49-F238E27FC236}">
              <a16:creationId xmlns:a16="http://schemas.microsoft.com/office/drawing/2014/main" id="{00000000-0008-0000-1600-0000FB010000}"/>
            </a:ext>
          </a:extLst>
        </xdr:cNvPr>
        <xdr:cNvSpPr/>
      </xdr:nvSpPr>
      <xdr:spPr>
        <a:xfrm rot="12548364" flipV="1">
          <a:off x="10467275" y="6027772"/>
          <a:ext cx="192543" cy="23127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73027</xdr:colOff>
      <xdr:row>24</xdr:row>
      <xdr:rowOff>31496</xdr:rowOff>
    </xdr:from>
    <xdr:to>
      <xdr:col>20</xdr:col>
      <xdr:colOff>267153</xdr:colOff>
      <xdr:row>24</xdr:row>
      <xdr:rowOff>227018</xdr:rowOff>
    </xdr:to>
    <xdr:sp macro="" textlink="">
      <xdr:nvSpPr>
        <xdr:cNvPr id="508" name="Down Arrow 438">
          <a:extLst>
            <a:ext uri="{FF2B5EF4-FFF2-40B4-BE49-F238E27FC236}">
              <a16:creationId xmlns:a16="http://schemas.microsoft.com/office/drawing/2014/main" id="{00000000-0008-0000-1600-0000FC010000}"/>
            </a:ext>
          </a:extLst>
        </xdr:cNvPr>
        <xdr:cNvSpPr/>
      </xdr:nvSpPr>
      <xdr:spPr>
        <a:xfrm rot="9301160" flipV="1">
          <a:off x="7121527" y="5775071"/>
          <a:ext cx="194126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78922</xdr:colOff>
      <xdr:row>21</xdr:row>
      <xdr:rowOff>204106</xdr:rowOff>
    </xdr:from>
    <xdr:to>
      <xdr:col>14</xdr:col>
      <xdr:colOff>258536</xdr:colOff>
      <xdr:row>22</xdr:row>
      <xdr:rowOff>65313</xdr:rowOff>
    </xdr:to>
    <xdr:sp macro="" textlink="">
      <xdr:nvSpPr>
        <xdr:cNvPr id="509" name="Down Arrow 439">
          <a:extLst>
            <a:ext uri="{FF2B5EF4-FFF2-40B4-BE49-F238E27FC236}">
              <a16:creationId xmlns:a16="http://schemas.microsoft.com/office/drawing/2014/main" id="{00000000-0008-0000-1600-0000FD010000}"/>
            </a:ext>
          </a:extLst>
        </xdr:cNvPr>
        <xdr:cNvSpPr/>
      </xdr:nvSpPr>
      <xdr:spPr>
        <a:xfrm rot="10800000" flipV="1">
          <a:off x="5012872" y="5204731"/>
          <a:ext cx="179614" cy="14695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108857</xdr:colOff>
      <xdr:row>25</xdr:row>
      <xdr:rowOff>302077</xdr:rowOff>
    </xdr:from>
    <xdr:to>
      <xdr:col>14</xdr:col>
      <xdr:colOff>288471</xdr:colOff>
      <xdr:row>26</xdr:row>
      <xdr:rowOff>40819</xdr:rowOff>
    </xdr:to>
    <xdr:sp macro="" textlink="">
      <xdr:nvSpPr>
        <xdr:cNvPr id="510" name="Down Arrow 457">
          <a:extLst>
            <a:ext uri="{FF2B5EF4-FFF2-40B4-BE49-F238E27FC236}">
              <a16:creationId xmlns:a16="http://schemas.microsoft.com/office/drawing/2014/main" id="{00000000-0008-0000-1600-0000FE010000}"/>
            </a:ext>
          </a:extLst>
        </xdr:cNvPr>
        <xdr:cNvSpPr/>
      </xdr:nvSpPr>
      <xdr:spPr>
        <a:xfrm rot="10800000" flipV="1">
          <a:off x="5042807" y="6455227"/>
          <a:ext cx="179614" cy="14831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180193</xdr:colOff>
      <xdr:row>16</xdr:row>
      <xdr:rowOff>282707</xdr:rowOff>
    </xdr:from>
    <xdr:to>
      <xdr:col>20</xdr:col>
      <xdr:colOff>348894</xdr:colOff>
      <xdr:row>17</xdr:row>
      <xdr:rowOff>103273</xdr:rowOff>
    </xdr:to>
    <xdr:sp macro="" textlink="">
      <xdr:nvSpPr>
        <xdr:cNvPr id="511" name="Down Arrow 458">
          <a:extLst>
            <a:ext uri="{FF2B5EF4-FFF2-40B4-BE49-F238E27FC236}">
              <a16:creationId xmlns:a16="http://schemas.microsoft.com/office/drawing/2014/main" id="{00000000-0008-0000-1600-0000FF010000}"/>
            </a:ext>
          </a:extLst>
        </xdr:cNvPr>
        <xdr:cNvSpPr/>
      </xdr:nvSpPr>
      <xdr:spPr>
        <a:xfrm rot="12647192">
          <a:off x="7228693" y="3464057"/>
          <a:ext cx="168701" cy="144416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11</xdr:row>
      <xdr:rowOff>95249</xdr:rowOff>
    </xdr:from>
    <xdr:to>
      <xdr:col>22</xdr:col>
      <xdr:colOff>141487</xdr:colOff>
      <xdr:row>12</xdr:row>
      <xdr:rowOff>38279</xdr:rowOff>
    </xdr:to>
    <xdr:sp macro="" textlink="">
      <xdr:nvSpPr>
        <xdr:cNvPr id="512" name="Down Arrow 459">
          <a:extLst>
            <a:ext uri="{FF2B5EF4-FFF2-40B4-BE49-F238E27FC236}">
              <a16:creationId xmlns:a16="http://schemas.microsoft.com/office/drawing/2014/main" id="{00000000-0008-0000-1600-000000020000}"/>
            </a:ext>
          </a:extLst>
        </xdr:cNvPr>
        <xdr:cNvSpPr/>
      </xdr:nvSpPr>
      <xdr:spPr>
        <a:xfrm rot="12647192">
          <a:off x="7741104" y="2228849"/>
          <a:ext cx="153733" cy="152580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26</xdr:row>
      <xdr:rowOff>353785</xdr:rowOff>
    </xdr:from>
    <xdr:to>
      <xdr:col>22</xdr:col>
      <xdr:colOff>166912</xdr:colOff>
      <xdr:row>26</xdr:row>
      <xdr:rowOff>549307</xdr:rowOff>
    </xdr:to>
    <xdr:sp macro="" textlink="">
      <xdr:nvSpPr>
        <xdr:cNvPr id="513" name="Down Arrow 460">
          <a:extLst>
            <a:ext uri="{FF2B5EF4-FFF2-40B4-BE49-F238E27FC236}">
              <a16:creationId xmlns:a16="http://schemas.microsoft.com/office/drawing/2014/main" id="{00000000-0008-0000-1600-000001020000}"/>
            </a:ext>
          </a:extLst>
        </xdr:cNvPr>
        <xdr:cNvSpPr/>
      </xdr:nvSpPr>
      <xdr:spPr>
        <a:xfrm rot="9301160" flipV="1">
          <a:off x="7741104" y="6916510"/>
          <a:ext cx="179158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210527</xdr:colOff>
      <xdr:row>16</xdr:row>
      <xdr:rowOff>176046</xdr:rowOff>
    </xdr:from>
    <xdr:to>
      <xdr:col>30</xdr:col>
      <xdr:colOff>52274</xdr:colOff>
      <xdr:row>17</xdr:row>
      <xdr:rowOff>18460</xdr:rowOff>
    </xdr:to>
    <xdr:sp macro="" textlink="">
      <xdr:nvSpPr>
        <xdr:cNvPr id="514" name="Down Arrow 471">
          <a:extLst>
            <a:ext uri="{FF2B5EF4-FFF2-40B4-BE49-F238E27FC236}">
              <a16:creationId xmlns:a16="http://schemas.microsoft.com/office/drawing/2014/main" id="{00000000-0008-0000-1600-000002020000}"/>
            </a:ext>
          </a:extLst>
        </xdr:cNvPr>
        <xdr:cNvSpPr/>
      </xdr:nvSpPr>
      <xdr:spPr>
        <a:xfrm rot="19560778" flipV="1">
          <a:off x="10430852" y="3357396"/>
          <a:ext cx="194172" cy="16626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81644</xdr:colOff>
      <xdr:row>15</xdr:row>
      <xdr:rowOff>163286</xdr:rowOff>
    </xdr:from>
    <xdr:to>
      <xdr:col>14</xdr:col>
      <xdr:colOff>241055</xdr:colOff>
      <xdr:row>16</xdr:row>
      <xdr:rowOff>116090</xdr:rowOff>
    </xdr:to>
    <xdr:sp macro="" textlink="">
      <xdr:nvSpPr>
        <xdr:cNvPr id="515" name="Oval 47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3020000}"/>
            </a:ext>
          </a:extLst>
        </xdr:cNvPr>
        <xdr:cNvSpPr>
          <a:spLocks noChangeArrowheads="1"/>
        </xdr:cNvSpPr>
      </xdr:nvSpPr>
      <xdr:spPr bwMode="auto">
        <a:xfrm>
          <a:off x="5015594" y="3135086"/>
          <a:ext cx="159411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84365</xdr:colOff>
      <xdr:row>16</xdr:row>
      <xdr:rowOff>152400</xdr:rowOff>
    </xdr:from>
    <xdr:to>
      <xdr:col>14</xdr:col>
      <xdr:colOff>243776</xdr:colOff>
      <xdr:row>16</xdr:row>
      <xdr:rowOff>309311</xdr:rowOff>
    </xdr:to>
    <xdr:sp macro="" textlink="">
      <xdr:nvSpPr>
        <xdr:cNvPr id="516" name="Oval 47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4020000}"/>
            </a:ext>
          </a:extLst>
        </xdr:cNvPr>
        <xdr:cNvSpPr>
          <a:spLocks noChangeArrowheads="1"/>
        </xdr:cNvSpPr>
      </xdr:nvSpPr>
      <xdr:spPr bwMode="auto">
        <a:xfrm>
          <a:off x="5018315" y="3333750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87086</xdr:colOff>
      <xdr:row>17</xdr:row>
      <xdr:rowOff>32657</xdr:rowOff>
    </xdr:from>
    <xdr:to>
      <xdr:col>14</xdr:col>
      <xdr:colOff>246497</xdr:colOff>
      <xdr:row>17</xdr:row>
      <xdr:rowOff>189568</xdr:rowOff>
    </xdr:to>
    <xdr:sp macro="" textlink="">
      <xdr:nvSpPr>
        <xdr:cNvPr id="517" name="Oval 47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5020000}"/>
            </a:ext>
          </a:extLst>
        </xdr:cNvPr>
        <xdr:cNvSpPr>
          <a:spLocks noChangeArrowheads="1"/>
        </xdr:cNvSpPr>
      </xdr:nvSpPr>
      <xdr:spPr bwMode="auto">
        <a:xfrm>
          <a:off x="5021036" y="3537857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89808</xdr:colOff>
      <xdr:row>17</xdr:row>
      <xdr:rowOff>239486</xdr:rowOff>
    </xdr:from>
    <xdr:to>
      <xdr:col>14</xdr:col>
      <xdr:colOff>249219</xdr:colOff>
      <xdr:row>18</xdr:row>
      <xdr:rowOff>69825</xdr:rowOff>
    </xdr:to>
    <xdr:sp macro="" textlink="">
      <xdr:nvSpPr>
        <xdr:cNvPr id="518" name="Oval 47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6020000}"/>
            </a:ext>
          </a:extLst>
        </xdr:cNvPr>
        <xdr:cNvSpPr>
          <a:spLocks noChangeArrowheads="1"/>
        </xdr:cNvSpPr>
      </xdr:nvSpPr>
      <xdr:spPr bwMode="auto">
        <a:xfrm>
          <a:off x="5023758" y="3744686"/>
          <a:ext cx="159411" cy="15418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78922</xdr:colOff>
      <xdr:row>18</xdr:row>
      <xdr:rowOff>133350</xdr:rowOff>
    </xdr:from>
    <xdr:to>
      <xdr:col>14</xdr:col>
      <xdr:colOff>238333</xdr:colOff>
      <xdr:row>18</xdr:row>
      <xdr:rowOff>290261</xdr:rowOff>
    </xdr:to>
    <xdr:sp macro="" textlink="">
      <xdr:nvSpPr>
        <xdr:cNvPr id="519" name="Oval 4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7020000}"/>
            </a:ext>
          </a:extLst>
        </xdr:cNvPr>
        <xdr:cNvSpPr>
          <a:spLocks noChangeArrowheads="1"/>
        </xdr:cNvSpPr>
      </xdr:nvSpPr>
      <xdr:spPr bwMode="auto">
        <a:xfrm>
          <a:off x="5012872" y="3962400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9</xdr:col>
      <xdr:colOff>17684</xdr:colOff>
      <xdr:row>6</xdr:row>
      <xdr:rowOff>231322</xdr:rowOff>
    </xdr:from>
    <xdr:ext cx="1742514" cy="405432"/>
    <xdr:sp macro="" textlink="">
      <xdr:nvSpPr>
        <xdr:cNvPr id="520" name="Rectangle 233">
          <a:extLst>
            <a:ext uri="{FF2B5EF4-FFF2-40B4-BE49-F238E27FC236}">
              <a16:creationId xmlns:a16="http://schemas.microsoft.com/office/drawing/2014/main" id="{00000000-0008-0000-1600-000008020000}"/>
            </a:ext>
          </a:extLst>
        </xdr:cNvPr>
        <xdr:cNvSpPr/>
      </xdr:nvSpPr>
      <xdr:spPr>
        <a:xfrm>
          <a:off x="3189509" y="1288597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16</xdr:col>
      <xdr:colOff>54428</xdr:colOff>
      <xdr:row>6</xdr:row>
      <xdr:rowOff>204110</xdr:rowOff>
    </xdr:from>
    <xdr:ext cx="1742514" cy="405432"/>
    <xdr:sp macro="" textlink="">
      <xdr:nvSpPr>
        <xdr:cNvPr id="521" name="Rectangle 249">
          <a:extLst>
            <a:ext uri="{FF2B5EF4-FFF2-40B4-BE49-F238E27FC236}">
              <a16:creationId xmlns:a16="http://schemas.microsoft.com/office/drawing/2014/main" id="{00000000-0008-0000-1600-000009020000}"/>
            </a:ext>
          </a:extLst>
        </xdr:cNvPr>
        <xdr:cNvSpPr/>
      </xdr:nvSpPr>
      <xdr:spPr>
        <a:xfrm>
          <a:off x="5693228" y="1261385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oneCellAnchor>
    <xdr:from>
      <xdr:col>20</xdr:col>
      <xdr:colOff>311842</xdr:colOff>
      <xdr:row>16</xdr:row>
      <xdr:rowOff>258299</xdr:rowOff>
    </xdr:from>
    <xdr:ext cx="449036" cy="1413149"/>
    <xdr:sp macro="" textlink="">
      <xdr:nvSpPr>
        <xdr:cNvPr id="522" name="Rectangle 250">
          <a:extLst>
            <a:ext uri="{FF2B5EF4-FFF2-40B4-BE49-F238E27FC236}">
              <a16:creationId xmlns:a16="http://schemas.microsoft.com/office/drawing/2014/main" id="{00000000-0008-0000-1600-00000A020000}"/>
            </a:ext>
          </a:extLst>
        </xdr:cNvPr>
        <xdr:cNvSpPr/>
      </xdr:nvSpPr>
      <xdr:spPr>
        <a:xfrm rot="14552981">
          <a:off x="6878285" y="3921706"/>
          <a:ext cx="141314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20</xdr:col>
      <xdr:colOff>314208</xdr:colOff>
      <xdr:row>20</xdr:row>
      <xdr:rowOff>139673</xdr:rowOff>
    </xdr:from>
    <xdr:ext cx="449036" cy="1105879"/>
    <xdr:sp macro="" textlink="">
      <xdr:nvSpPr>
        <xdr:cNvPr id="523" name="Rectangle 251">
          <a:extLst>
            <a:ext uri="{FF2B5EF4-FFF2-40B4-BE49-F238E27FC236}">
              <a16:creationId xmlns:a16="http://schemas.microsoft.com/office/drawing/2014/main" id="{00000000-0008-0000-1600-00000B020000}"/>
            </a:ext>
          </a:extLst>
        </xdr:cNvPr>
        <xdr:cNvSpPr/>
      </xdr:nvSpPr>
      <xdr:spPr>
        <a:xfrm rot="18146001">
          <a:off x="7034286" y="5040095"/>
          <a:ext cx="110587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9</xdr:col>
      <xdr:colOff>13606</xdr:colOff>
      <xdr:row>29</xdr:row>
      <xdr:rowOff>122467</xdr:rowOff>
    </xdr:from>
    <xdr:ext cx="1433985" cy="405432"/>
    <xdr:sp macro="" textlink="">
      <xdr:nvSpPr>
        <xdr:cNvPr id="524" name="Rectangle 252">
          <a:extLst>
            <a:ext uri="{FF2B5EF4-FFF2-40B4-BE49-F238E27FC236}">
              <a16:creationId xmlns:a16="http://schemas.microsoft.com/office/drawing/2014/main" id="{00000000-0008-0000-1600-00000C020000}"/>
            </a:ext>
          </a:extLst>
        </xdr:cNvPr>
        <xdr:cNvSpPr/>
      </xdr:nvSpPr>
      <xdr:spPr>
        <a:xfrm>
          <a:off x="3185431" y="7856767"/>
          <a:ext cx="1433985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15</xdr:col>
      <xdr:colOff>234041</xdr:colOff>
      <xdr:row>29</xdr:row>
      <xdr:rowOff>166005</xdr:rowOff>
    </xdr:from>
    <xdr:ext cx="1742514" cy="405432"/>
    <xdr:sp macro="" textlink="">
      <xdr:nvSpPr>
        <xdr:cNvPr id="525" name="Rectangle 253">
          <a:extLst>
            <a:ext uri="{FF2B5EF4-FFF2-40B4-BE49-F238E27FC236}">
              <a16:creationId xmlns:a16="http://schemas.microsoft.com/office/drawing/2014/main" id="{00000000-0008-0000-1600-00000D020000}"/>
            </a:ext>
          </a:extLst>
        </xdr:cNvPr>
        <xdr:cNvSpPr/>
      </xdr:nvSpPr>
      <xdr:spPr>
        <a:xfrm>
          <a:off x="5520416" y="7900305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twoCellAnchor>
    <xdr:from>
      <xdr:col>14</xdr:col>
      <xdr:colOff>108856</xdr:colOff>
      <xdr:row>22</xdr:row>
      <xdr:rowOff>108857</xdr:rowOff>
    </xdr:from>
    <xdr:to>
      <xdr:col>14</xdr:col>
      <xdr:colOff>268267</xdr:colOff>
      <xdr:row>23</xdr:row>
      <xdr:rowOff>34446</xdr:rowOff>
    </xdr:to>
    <xdr:sp macro="" textlink="">
      <xdr:nvSpPr>
        <xdr:cNvPr id="526" name="Oval 2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E020000}"/>
            </a:ext>
          </a:extLst>
        </xdr:cNvPr>
        <xdr:cNvSpPr>
          <a:spLocks noChangeArrowheads="1"/>
        </xdr:cNvSpPr>
      </xdr:nvSpPr>
      <xdr:spPr bwMode="auto">
        <a:xfrm>
          <a:off x="5042806" y="5395232"/>
          <a:ext cx="159411" cy="15418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111579</xdr:colOff>
      <xdr:row>23</xdr:row>
      <xdr:rowOff>70756</xdr:rowOff>
    </xdr:from>
    <xdr:to>
      <xdr:col>14</xdr:col>
      <xdr:colOff>270990</xdr:colOff>
      <xdr:row>23</xdr:row>
      <xdr:rowOff>227667</xdr:rowOff>
    </xdr:to>
    <xdr:sp macro="" textlink="">
      <xdr:nvSpPr>
        <xdr:cNvPr id="527" name="Oval 2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0F020000}"/>
            </a:ext>
          </a:extLst>
        </xdr:cNvPr>
        <xdr:cNvSpPr>
          <a:spLocks noChangeArrowheads="1"/>
        </xdr:cNvSpPr>
      </xdr:nvSpPr>
      <xdr:spPr bwMode="auto">
        <a:xfrm>
          <a:off x="5045529" y="5585731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114302</xdr:colOff>
      <xdr:row>24</xdr:row>
      <xdr:rowOff>46263</xdr:rowOff>
    </xdr:from>
    <xdr:to>
      <xdr:col>14</xdr:col>
      <xdr:colOff>273713</xdr:colOff>
      <xdr:row>24</xdr:row>
      <xdr:rowOff>203174</xdr:rowOff>
    </xdr:to>
    <xdr:sp macro="" textlink="">
      <xdr:nvSpPr>
        <xdr:cNvPr id="528" name="Oval 25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0020000}"/>
            </a:ext>
          </a:extLst>
        </xdr:cNvPr>
        <xdr:cNvSpPr>
          <a:spLocks noChangeArrowheads="1"/>
        </xdr:cNvSpPr>
      </xdr:nvSpPr>
      <xdr:spPr bwMode="auto">
        <a:xfrm>
          <a:off x="5048252" y="5789838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117025</xdr:colOff>
      <xdr:row>24</xdr:row>
      <xdr:rowOff>239484</xdr:rowOff>
    </xdr:from>
    <xdr:to>
      <xdr:col>14</xdr:col>
      <xdr:colOff>276436</xdr:colOff>
      <xdr:row>24</xdr:row>
      <xdr:rowOff>396395</xdr:rowOff>
    </xdr:to>
    <xdr:sp macro="" textlink="">
      <xdr:nvSpPr>
        <xdr:cNvPr id="529" name="Oval 25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1020000}"/>
            </a:ext>
          </a:extLst>
        </xdr:cNvPr>
        <xdr:cNvSpPr>
          <a:spLocks noChangeArrowheads="1"/>
        </xdr:cNvSpPr>
      </xdr:nvSpPr>
      <xdr:spPr bwMode="auto">
        <a:xfrm>
          <a:off x="5050975" y="5983059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119748</xdr:colOff>
      <xdr:row>25</xdr:row>
      <xdr:rowOff>38098</xdr:rowOff>
    </xdr:from>
    <xdr:to>
      <xdr:col>14</xdr:col>
      <xdr:colOff>279159</xdr:colOff>
      <xdr:row>25</xdr:row>
      <xdr:rowOff>195009</xdr:rowOff>
    </xdr:to>
    <xdr:sp macro="" textlink="">
      <xdr:nvSpPr>
        <xdr:cNvPr id="530" name="Oval 25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2020000}"/>
            </a:ext>
          </a:extLst>
        </xdr:cNvPr>
        <xdr:cNvSpPr>
          <a:spLocks noChangeArrowheads="1"/>
        </xdr:cNvSpPr>
      </xdr:nvSpPr>
      <xdr:spPr bwMode="auto">
        <a:xfrm>
          <a:off x="5053698" y="6191248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258536</xdr:colOff>
      <xdr:row>26</xdr:row>
      <xdr:rowOff>108857</xdr:rowOff>
    </xdr:from>
    <xdr:to>
      <xdr:col>22</xdr:col>
      <xdr:colOff>50554</xdr:colOff>
      <xdr:row>26</xdr:row>
      <xdr:rowOff>265768</xdr:rowOff>
    </xdr:to>
    <xdr:sp macro="" textlink="">
      <xdr:nvSpPr>
        <xdr:cNvPr id="531" name="Oval 26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3020000}"/>
            </a:ext>
          </a:extLst>
        </xdr:cNvPr>
        <xdr:cNvSpPr>
          <a:spLocks noChangeArrowheads="1"/>
        </xdr:cNvSpPr>
      </xdr:nvSpPr>
      <xdr:spPr bwMode="auto">
        <a:xfrm>
          <a:off x="7659461" y="6671582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152400</xdr:colOff>
      <xdr:row>25</xdr:row>
      <xdr:rowOff>342900</xdr:rowOff>
    </xdr:from>
    <xdr:to>
      <xdr:col>21</xdr:col>
      <xdr:colOff>311811</xdr:colOff>
      <xdr:row>26</xdr:row>
      <xdr:rowOff>91596</xdr:rowOff>
    </xdr:to>
    <xdr:sp macro="" textlink="">
      <xdr:nvSpPr>
        <xdr:cNvPr id="532" name="Oval 26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4020000}"/>
            </a:ext>
          </a:extLst>
        </xdr:cNvPr>
        <xdr:cNvSpPr>
          <a:spLocks noChangeArrowheads="1"/>
        </xdr:cNvSpPr>
      </xdr:nvSpPr>
      <xdr:spPr bwMode="auto">
        <a:xfrm>
          <a:off x="7553325" y="6496050"/>
          <a:ext cx="159411" cy="15827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46264</xdr:colOff>
      <xdr:row>25</xdr:row>
      <xdr:rowOff>168729</xdr:rowOff>
    </xdr:from>
    <xdr:to>
      <xdr:col>21</xdr:col>
      <xdr:colOff>205675</xdr:colOff>
      <xdr:row>25</xdr:row>
      <xdr:rowOff>325640</xdr:rowOff>
    </xdr:to>
    <xdr:sp macro="" textlink="">
      <xdr:nvSpPr>
        <xdr:cNvPr id="533" name="Oval 27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5020000}"/>
            </a:ext>
          </a:extLst>
        </xdr:cNvPr>
        <xdr:cNvSpPr>
          <a:spLocks noChangeArrowheads="1"/>
        </xdr:cNvSpPr>
      </xdr:nvSpPr>
      <xdr:spPr bwMode="auto">
        <a:xfrm>
          <a:off x="7447189" y="6321879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307522</xdr:colOff>
      <xdr:row>25</xdr:row>
      <xdr:rowOff>8164</xdr:rowOff>
    </xdr:from>
    <xdr:to>
      <xdr:col>21</xdr:col>
      <xdr:colOff>99540</xdr:colOff>
      <xdr:row>25</xdr:row>
      <xdr:rowOff>165075</xdr:rowOff>
    </xdr:to>
    <xdr:sp macro="" textlink="">
      <xdr:nvSpPr>
        <xdr:cNvPr id="534" name="Oval 27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6020000}"/>
            </a:ext>
          </a:extLst>
        </xdr:cNvPr>
        <xdr:cNvSpPr>
          <a:spLocks noChangeArrowheads="1"/>
        </xdr:cNvSpPr>
      </xdr:nvSpPr>
      <xdr:spPr bwMode="auto">
        <a:xfrm>
          <a:off x="7356022" y="6161314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214993</xdr:colOff>
      <xdr:row>24</xdr:row>
      <xdr:rowOff>242207</xdr:rowOff>
    </xdr:from>
    <xdr:to>
      <xdr:col>21</xdr:col>
      <xdr:colOff>7011</xdr:colOff>
      <xdr:row>24</xdr:row>
      <xdr:rowOff>399118</xdr:rowOff>
    </xdr:to>
    <xdr:sp macro="" textlink="">
      <xdr:nvSpPr>
        <xdr:cNvPr id="535" name="Oval 2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7020000}"/>
            </a:ext>
          </a:extLst>
        </xdr:cNvPr>
        <xdr:cNvSpPr>
          <a:spLocks noChangeArrowheads="1"/>
        </xdr:cNvSpPr>
      </xdr:nvSpPr>
      <xdr:spPr bwMode="auto">
        <a:xfrm>
          <a:off x="7263493" y="5985782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244928</xdr:colOff>
      <xdr:row>12</xdr:row>
      <xdr:rowOff>81644</xdr:rowOff>
    </xdr:from>
    <xdr:to>
      <xdr:col>22</xdr:col>
      <xdr:colOff>36946</xdr:colOff>
      <xdr:row>13</xdr:row>
      <xdr:rowOff>34447</xdr:rowOff>
    </xdr:to>
    <xdr:sp macro="" textlink="">
      <xdr:nvSpPr>
        <xdr:cNvPr id="536" name="Oval 27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8020000}"/>
            </a:ext>
          </a:extLst>
        </xdr:cNvPr>
        <xdr:cNvSpPr>
          <a:spLocks noChangeArrowheads="1"/>
        </xdr:cNvSpPr>
      </xdr:nvSpPr>
      <xdr:spPr bwMode="auto">
        <a:xfrm>
          <a:off x="7645853" y="2424794"/>
          <a:ext cx="144443" cy="16235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152401</xdr:colOff>
      <xdr:row>13</xdr:row>
      <xdr:rowOff>84364</xdr:rowOff>
    </xdr:from>
    <xdr:to>
      <xdr:col>21</xdr:col>
      <xdr:colOff>311812</xdr:colOff>
      <xdr:row>14</xdr:row>
      <xdr:rowOff>37168</xdr:rowOff>
    </xdr:to>
    <xdr:sp macro="" textlink="">
      <xdr:nvSpPr>
        <xdr:cNvPr id="537" name="Oval 27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9020000}"/>
            </a:ext>
          </a:extLst>
        </xdr:cNvPr>
        <xdr:cNvSpPr>
          <a:spLocks noChangeArrowheads="1"/>
        </xdr:cNvSpPr>
      </xdr:nvSpPr>
      <xdr:spPr bwMode="auto">
        <a:xfrm>
          <a:off x="7553326" y="2637064"/>
          <a:ext cx="159411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87086</xdr:colOff>
      <xdr:row>14</xdr:row>
      <xdr:rowOff>73478</xdr:rowOff>
    </xdr:from>
    <xdr:to>
      <xdr:col>21</xdr:col>
      <xdr:colOff>246497</xdr:colOff>
      <xdr:row>15</xdr:row>
      <xdr:rowOff>26282</xdr:rowOff>
    </xdr:to>
    <xdr:sp macro="" textlink="">
      <xdr:nvSpPr>
        <xdr:cNvPr id="538" name="Oval 27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A020000}"/>
            </a:ext>
          </a:extLst>
        </xdr:cNvPr>
        <xdr:cNvSpPr>
          <a:spLocks noChangeArrowheads="1"/>
        </xdr:cNvSpPr>
      </xdr:nvSpPr>
      <xdr:spPr bwMode="auto">
        <a:xfrm>
          <a:off x="7488011" y="2835728"/>
          <a:ext cx="159411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348344</xdr:colOff>
      <xdr:row>15</xdr:row>
      <xdr:rowOff>48986</xdr:rowOff>
    </xdr:from>
    <xdr:to>
      <xdr:col>21</xdr:col>
      <xdr:colOff>140362</xdr:colOff>
      <xdr:row>16</xdr:row>
      <xdr:rowOff>1790</xdr:rowOff>
    </xdr:to>
    <xdr:sp macro="" textlink="">
      <xdr:nvSpPr>
        <xdr:cNvPr id="539" name="Oval 28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B020000}"/>
            </a:ext>
          </a:extLst>
        </xdr:cNvPr>
        <xdr:cNvSpPr>
          <a:spLocks noChangeArrowheads="1"/>
        </xdr:cNvSpPr>
      </xdr:nvSpPr>
      <xdr:spPr bwMode="auto">
        <a:xfrm>
          <a:off x="7396844" y="3020786"/>
          <a:ext cx="144443" cy="16235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269423</xdr:colOff>
      <xdr:row>16</xdr:row>
      <xdr:rowOff>24493</xdr:rowOff>
    </xdr:from>
    <xdr:to>
      <xdr:col>21</xdr:col>
      <xdr:colOff>61441</xdr:colOff>
      <xdr:row>16</xdr:row>
      <xdr:rowOff>181404</xdr:rowOff>
    </xdr:to>
    <xdr:sp macro="" textlink="">
      <xdr:nvSpPr>
        <xdr:cNvPr id="540" name="Oval 28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C020000}"/>
            </a:ext>
          </a:extLst>
        </xdr:cNvPr>
        <xdr:cNvSpPr>
          <a:spLocks noChangeArrowheads="1"/>
        </xdr:cNvSpPr>
      </xdr:nvSpPr>
      <xdr:spPr bwMode="auto">
        <a:xfrm>
          <a:off x="7317923" y="3205843"/>
          <a:ext cx="144443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338808</xdr:colOff>
      <xdr:row>12</xdr:row>
      <xdr:rowOff>56650</xdr:rowOff>
    </xdr:from>
    <xdr:to>
      <xdr:col>28</xdr:col>
      <xdr:colOff>90004</xdr:colOff>
      <xdr:row>12</xdr:row>
      <xdr:rowOff>172740</xdr:rowOff>
    </xdr:to>
    <xdr:sp macro="" textlink="">
      <xdr:nvSpPr>
        <xdr:cNvPr id="541" name="Oval 28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D020000}"/>
            </a:ext>
          </a:extLst>
        </xdr:cNvPr>
        <xdr:cNvSpPr>
          <a:spLocks noChangeArrowheads="1"/>
        </xdr:cNvSpPr>
      </xdr:nvSpPr>
      <xdr:spPr bwMode="auto">
        <a:xfrm>
          <a:off x="9854283" y="2399800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123815</xdr:colOff>
      <xdr:row>11</xdr:row>
      <xdr:rowOff>168229</xdr:rowOff>
    </xdr:from>
    <xdr:to>
      <xdr:col>28</xdr:col>
      <xdr:colOff>242404</xdr:colOff>
      <xdr:row>12</xdr:row>
      <xdr:rowOff>80212</xdr:rowOff>
    </xdr:to>
    <xdr:sp macro="" textlink="">
      <xdr:nvSpPr>
        <xdr:cNvPr id="542" name="Oval 28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E020000}"/>
            </a:ext>
          </a:extLst>
        </xdr:cNvPr>
        <xdr:cNvSpPr>
          <a:spLocks noChangeArrowheads="1"/>
        </xdr:cNvSpPr>
      </xdr:nvSpPr>
      <xdr:spPr bwMode="auto">
        <a:xfrm>
          <a:off x="9991715" y="2301829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44894</xdr:colOff>
      <xdr:row>12</xdr:row>
      <xdr:rowOff>170950</xdr:rowOff>
    </xdr:from>
    <xdr:to>
      <xdr:col>28</xdr:col>
      <xdr:colOff>163483</xdr:colOff>
      <xdr:row>13</xdr:row>
      <xdr:rowOff>82932</xdr:rowOff>
    </xdr:to>
    <xdr:sp macro="" textlink="">
      <xdr:nvSpPr>
        <xdr:cNvPr id="543" name="Oval 31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1F020000}"/>
            </a:ext>
          </a:extLst>
        </xdr:cNvPr>
        <xdr:cNvSpPr>
          <a:spLocks noChangeArrowheads="1"/>
        </xdr:cNvSpPr>
      </xdr:nvSpPr>
      <xdr:spPr bwMode="auto">
        <a:xfrm>
          <a:off x="9912794" y="2514100"/>
          <a:ext cx="118589" cy="12153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183687</xdr:colOff>
      <xdr:row>14</xdr:row>
      <xdr:rowOff>37598</xdr:rowOff>
    </xdr:from>
    <xdr:to>
      <xdr:col>28</xdr:col>
      <xdr:colOff>302276</xdr:colOff>
      <xdr:row>14</xdr:row>
      <xdr:rowOff>153688</xdr:rowOff>
    </xdr:to>
    <xdr:sp macro="" textlink="">
      <xdr:nvSpPr>
        <xdr:cNvPr id="544" name="Oval 31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0020000}"/>
            </a:ext>
          </a:extLst>
        </xdr:cNvPr>
        <xdr:cNvSpPr>
          <a:spLocks noChangeArrowheads="1"/>
        </xdr:cNvSpPr>
      </xdr:nvSpPr>
      <xdr:spPr bwMode="auto">
        <a:xfrm>
          <a:off x="10051587" y="2799848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104766</xdr:colOff>
      <xdr:row>13</xdr:row>
      <xdr:rowOff>94749</xdr:rowOff>
    </xdr:from>
    <xdr:to>
      <xdr:col>28</xdr:col>
      <xdr:colOff>223355</xdr:colOff>
      <xdr:row>14</xdr:row>
      <xdr:rowOff>6732</xdr:rowOff>
    </xdr:to>
    <xdr:sp macro="" textlink="">
      <xdr:nvSpPr>
        <xdr:cNvPr id="545" name="Oval 32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1020000}"/>
            </a:ext>
          </a:extLst>
        </xdr:cNvPr>
        <xdr:cNvSpPr>
          <a:spLocks noChangeArrowheads="1"/>
        </xdr:cNvSpPr>
      </xdr:nvSpPr>
      <xdr:spPr bwMode="auto">
        <a:xfrm>
          <a:off x="9972666" y="2647449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257164</xdr:colOff>
      <xdr:row>14</xdr:row>
      <xdr:rowOff>151899</xdr:rowOff>
    </xdr:from>
    <xdr:to>
      <xdr:col>29</xdr:col>
      <xdr:colOff>8360</xdr:colOff>
      <xdr:row>15</xdr:row>
      <xdr:rowOff>63882</xdr:rowOff>
    </xdr:to>
    <xdr:sp macro="" textlink="">
      <xdr:nvSpPr>
        <xdr:cNvPr id="546" name="Oval 32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2020000}"/>
            </a:ext>
          </a:extLst>
        </xdr:cNvPr>
        <xdr:cNvSpPr>
          <a:spLocks noChangeArrowheads="1"/>
        </xdr:cNvSpPr>
      </xdr:nvSpPr>
      <xdr:spPr bwMode="auto">
        <a:xfrm>
          <a:off x="10125064" y="2914149"/>
          <a:ext cx="103621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341531</xdr:colOff>
      <xdr:row>15</xdr:row>
      <xdr:rowOff>86585</xdr:rowOff>
    </xdr:from>
    <xdr:to>
      <xdr:col>29</xdr:col>
      <xdr:colOff>92727</xdr:colOff>
      <xdr:row>15</xdr:row>
      <xdr:rowOff>202675</xdr:rowOff>
    </xdr:to>
    <xdr:sp macro="" textlink="">
      <xdr:nvSpPr>
        <xdr:cNvPr id="547" name="Oval 32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3020000}"/>
            </a:ext>
          </a:extLst>
        </xdr:cNvPr>
        <xdr:cNvSpPr>
          <a:spLocks noChangeArrowheads="1"/>
        </xdr:cNvSpPr>
      </xdr:nvSpPr>
      <xdr:spPr bwMode="auto">
        <a:xfrm>
          <a:off x="10209431" y="3058385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58502</xdr:colOff>
      <xdr:row>16</xdr:row>
      <xdr:rowOff>7664</xdr:rowOff>
    </xdr:from>
    <xdr:to>
      <xdr:col>29</xdr:col>
      <xdr:colOff>177091</xdr:colOff>
      <xdr:row>16</xdr:row>
      <xdr:rowOff>123754</xdr:rowOff>
    </xdr:to>
    <xdr:sp macro="" textlink="">
      <xdr:nvSpPr>
        <xdr:cNvPr id="548" name="Oval 32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4020000}"/>
            </a:ext>
          </a:extLst>
        </xdr:cNvPr>
        <xdr:cNvSpPr>
          <a:spLocks noChangeArrowheads="1"/>
        </xdr:cNvSpPr>
      </xdr:nvSpPr>
      <xdr:spPr bwMode="auto">
        <a:xfrm>
          <a:off x="10278827" y="318901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210901</xdr:colOff>
      <xdr:row>12</xdr:row>
      <xdr:rowOff>92028</xdr:rowOff>
    </xdr:from>
    <xdr:to>
      <xdr:col>28</xdr:col>
      <xdr:colOff>329490</xdr:colOff>
      <xdr:row>13</xdr:row>
      <xdr:rowOff>4010</xdr:rowOff>
    </xdr:to>
    <xdr:sp macro="" textlink="">
      <xdr:nvSpPr>
        <xdr:cNvPr id="549" name="Oval 32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5020000}"/>
            </a:ext>
          </a:extLst>
        </xdr:cNvPr>
        <xdr:cNvSpPr>
          <a:spLocks noChangeArrowheads="1"/>
        </xdr:cNvSpPr>
      </xdr:nvSpPr>
      <xdr:spPr bwMode="auto">
        <a:xfrm>
          <a:off x="10078801" y="2435178"/>
          <a:ext cx="118589" cy="12153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281659</xdr:colOff>
      <xdr:row>13</xdr:row>
      <xdr:rowOff>13106</xdr:rowOff>
    </xdr:from>
    <xdr:to>
      <xdr:col>29</xdr:col>
      <xdr:colOff>32855</xdr:colOff>
      <xdr:row>13</xdr:row>
      <xdr:rowOff>129196</xdr:rowOff>
    </xdr:to>
    <xdr:sp macro="" textlink="">
      <xdr:nvSpPr>
        <xdr:cNvPr id="550" name="Oval 32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6020000}"/>
            </a:ext>
          </a:extLst>
        </xdr:cNvPr>
        <xdr:cNvSpPr>
          <a:spLocks noChangeArrowheads="1"/>
        </xdr:cNvSpPr>
      </xdr:nvSpPr>
      <xdr:spPr bwMode="auto">
        <a:xfrm>
          <a:off x="10149559" y="2565806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366023</xdr:colOff>
      <xdr:row>13</xdr:row>
      <xdr:rowOff>124684</xdr:rowOff>
    </xdr:from>
    <xdr:to>
      <xdr:col>29</xdr:col>
      <xdr:colOff>117219</xdr:colOff>
      <xdr:row>14</xdr:row>
      <xdr:rowOff>36667</xdr:rowOff>
    </xdr:to>
    <xdr:sp macro="" textlink="">
      <xdr:nvSpPr>
        <xdr:cNvPr id="551" name="Oval 33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7020000}"/>
            </a:ext>
          </a:extLst>
        </xdr:cNvPr>
        <xdr:cNvSpPr>
          <a:spLocks noChangeArrowheads="1"/>
        </xdr:cNvSpPr>
      </xdr:nvSpPr>
      <xdr:spPr bwMode="auto">
        <a:xfrm>
          <a:off x="10224398" y="2677384"/>
          <a:ext cx="113146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69386</xdr:colOff>
      <xdr:row>14</xdr:row>
      <xdr:rowOff>59370</xdr:rowOff>
    </xdr:from>
    <xdr:to>
      <xdr:col>29</xdr:col>
      <xdr:colOff>187975</xdr:colOff>
      <xdr:row>14</xdr:row>
      <xdr:rowOff>175460</xdr:rowOff>
    </xdr:to>
    <xdr:sp macro="" textlink="">
      <xdr:nvSpPr>
        <xdr:cNvPr id="552" name="Oval 33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8020000}"/>
            </a:ext>
          </a:extLst>
        </xdr:cNvPr>
        <xdr:cNvSpPr>
          <a:spLocks noChangeArrowheads="1"/>
        </xdr:cNvSpPr>
      </xdr:nvSpPr>
      <xdr:spPr bwMode="auto">
        <a:xfrm>
          <a:off x="10289711" y="2821620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153751</xdr:colOff>
      <xdr:row>14</xdr:row>
      <xdr:rowOff>184556</xdr:rowOff>
    </xdr:from>
    <xdr:to>
      <xdr:col>29</xdr:col>
      <xdr:colOff>272340</xdr:colOff>
      <xdr:row>15</xdr:row>
      <xdr:rowOff>96539</xdr:rowOff>
    </xdr:to>
    <xdr:sp macro="" textlink="">
      <xdr:nvSpPr>
        <xdr:cNvPr id="553" name="Oval 33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9020000}"/>
            </a:ext>
          </a:extLst>
        </xdr:cNvPr>
        <xdr:cNvSpPr>
          <a:spLocks noChangeArrowheads="1"/>
        </xdr:cNvSpPr>
      </xdr:nvSpPr>
      <xdr:spPr bwMode="auto">
        <a:xfrm>
          <a:off x="10374076" y="2946806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224509</xdr:colOff>
      <xdr:row>15</xdr:row>
      <xdr:rowOff>105635</xdr:rowOff>
    </xdr:from>
    <xdr:to>
      <xdr:col>29</xdr:col>
      <xdr:colOff>343098</xdr:colOff>
      <xdr:row>16</xdr:row>
      <xdr:rowOff>17618</xdr:rowOff>
    </xdr:to>
    <xdr:sp macro="" textlink="">
      <xdr:nvSpPr>
        <xdr:cNvPr id="554" name="Oval 33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A020000}"/>
            </a:ext>
          </a:extLst>
        </xdr:cNvPr>
        <xdr:cNvSpPr>
          <a:spLocks noChangeArrowheads="1"/>
        </xdr:cNvSpPr>
      </xdr:nvSpPr>
      <xdr:spPr bwMode="auto">
        <a:xfrm>
          <a:off x="10444834" y="3077435"/>
          <a:ext cx="118589" cy="12153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40821</xdr:colOff>
      <xdr:row>25</xdr:row>
      <xdr:rowOff>81643</xdr:rowOff>
    </xdr:from>
    <xdr:to>
      <xdr:col>29</xdr:col>
      <xdr:colOff>159410</xdr:colOff>
      <xdr:row>25</xdr:row>
      <xdr:rowOff>197733</xdr:rowOff>
    </xdr:to>
    <xdr:sp macro="" textlink="">
      <xdr:nvSpPr>
        <xdr:cNvPr id="555" name="Oval 33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B020000}"/>
            </a:ext>
          </a:extLst>
        </xdr:cNvPr>
        <xdr:cNvSpPr>
          <a:spLocks noChangeArrowheads="1"/>
        </xdr:cNvSpPr>
      </xdr:nvSpPr>
      <xdr:spPr bwMode="auto">
        <a:xfrm>
          <a:off x="10261146" y="6234793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179615</xdr:colOff>
      <xdr:row>27</xdr:row>
      <xdr:rowOff>70756</xdr:rowOff>
    </xdr:from>
    <xdr:to>
      <xdr:col>28</xdr:col>
      <xdr:colOff>298204</xdr:colOff>
      <xdr:row>27</xdr:row>
      <xdr:rowOff>186846</xdr:rowOff>
    </xdr:to>
    <xdr:sp macro="" textlink="">
      <xdr:nvSpPr>
        <xdr:cNvPr id="556" name="Oval 33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C020000}"/>
            </a:ext>
          </a:extLst>
        </xdr:cNvPr>
        <xdr:cNvSpPr>
          <a:spLocks noChangeArrowheads="1"/>
        </xdr:cNvSpPr>
      </xdr:nvSpPr>
      <xdr:spPr bwMode="auto">
        <a:xfrm>
          <a:off x="10047515" y="7214506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250371</xdr:colOff>
      <xdr:row>26</xdr:row>
      <xdr:rowOff>522514</xdr:rowOff>
    </xdr:from>
    <xdr:to>
      <xdr:col>29</xdr:col>
      <xdr:colOff>1567</xdr:colOff>
      <xdr:row>27</xdr:row>
      <xdr:rowOff>53497</xdr:rowOff>
    </xdr:to>
    <xdr:sp macro="" textlink="">
      <xdr:nvSpPr>
        <xdr:cNvPr id="557" name="Oval 33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D020000}"/>
            </a:ext>
          </a:extLst>
        </xdr:cNvPr>
        <xdr:cNvSpPr>
          <a:spLocks noChangeArrowheads="1"/>
        </xdr:cNvSpPr>
      </xdr:nvSpPr>
      <xdr:spPr bwMode="auto">
        <a:xfrm>
          <a:off x="10118271" y="7085239"/>
          <a:ext cx="103621" cy="112008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321129</xdr:colOff>
      <xdr:row>26</xdr:row>
      <xdr:rowOff>389163</xdr:rowOff>
    </xdr:from>
    <xdr:to>
      <xdr:col>29</xdr:col>
      <xdr:colOff>72325</xdr:colOff>
      <xdr:row>26</xdr:row>
      <xdr:rowOff>505253</xdr:rowOff>
    </xdr:to>
    <xdr:sp macro="" textlink="">
      <xdr:nvSpPr>
        <xdr:cNvPr id="558" name="Oval 33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E020000}"/>
            </a:ext>
          </a:extLst>
        </xdr:cNvPr>
        <xdr:cNvSpPr>
          <a:spLocks noChangeArrowheads="1"/>
        </xdr:cNvSpPr>
      </xdr:nvSpPr>
      <xdr:spPr bwMode="auto">
        <a:xfrm>
          <a:off x="10189029" y="6951888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38100</xdr:colOff>
      <xdr:row>26</xdr:row>
      <xdr:rowOff>228599</xdr:rowOff>
    </xdr:from>
    <xdr:to>
      <xdr:col>29</xdr:col>
      <xdr:colOff>156689</xdr:colOff>
      <xdr:row>26</xdr:row>
      <xdr:rowOff>344689</xdr:rowOff>
    </xdr:to>
    <xdr:sp macro="" textlink="">
      <xdr:nvSpPr>
        <xdr:cNvPr id="559" name="Oval 34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2F020000}"/>
            </a:ext>
          </a:extLst>
        </xdr:cNvPr>
        <xdr:cNvSpPr>
          <a:spLocks noChangeArrowheads="1"/>
        </xdr:cNvSpPr>
      </xdr:nvSpPr>
      <xdr:spPr bwMode="auto">
        <a:xfrm>
          <a:off x="10258425" y="679132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108858</xdr:colOff>
      <xdr:row>26</xdr:row>
      <xdr:rowOff>40821</xdr:rowOff>
    </xdr:from>
    <xdr:to>
      <xdr:col>29</xdr:col>
      <xdr:colOff>227447</xdr:colOff>
      <xdr:row>26</xdr:row>
      <xdr:rowOff>156911</xdr:rowOff>
    </xdr:to>
    <xdr:sp macro="" textlink="">
      <xdr:nvSpPr>
        <xdr:cNvPr id="560" name="Oval 34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0020000}"/>
            </a:ext>
          </a:extLst>
        </xdr:cNvPr>
        <xdr:cNvSpPr>
          <a:spLocks noChangeArrowheads="1"/>
        </xdr:cNvSpPr>
      </xdr:nvSpPr>
      <xdr:spPr bwMode="auto">
        <a:xfrm>
          <a:off x="10329183" y="6603546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179614</xdr:colOff>
      <xdr:row>25</xdr:row>
      <xdr:rowOff>315686</xdr:rowOff>
    </xdr:from>
    <xdr:to>
      <xdr:col>29</xdr:col>
      <xdr:colOff>298203</xdr:colOff>
      <xdr:row>26</xdr:row>
      <xdr:rowOff>23561</xdr:rowOff>
    </xdr:to>
    <xdr:sp macro="" textlink="">
      <xdr:nvSpPr>
        <xdr:cNvPr id="561" name="Oval 34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1020000}"/>
            </a:ext>
          </a:extLst>
        </xdr:cNvPr>
        <xdr:cNvSpPr>
          <a:spLocks noChangeArrowheads="1"/>
        </xdr:cNvSpPr>
      </xdr:nvSpPr>
      <xdr:spPr bwMode="auto">
        <a:xfrm>
          <a:off x="10399939" y="6468836"/>
          <a:ext cx="118589" cy="11745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345621</xdr:colOff>
      <xdr:row>26</xdr:row>
      <xdr:rowOff>536121</xdr:rowOff>
    </xdr:from>
    <xdr:to>
      <xdr:col>28</xdr:col>
      <xdr:colOff>96817</xdr:colOff>
      <xdr:row>27</xdr:row>
      <xdr:rowOff>67104</xdr:rowOff>
    </xdr:to>
    <xdr:sp macro="" textlink="">
      <xdr:nvSpPr>
        <xdr:cNvPr id="562" name="Oval 34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2020000}"/>
            </a:ext>
          </a:extLst>
        </xdr:cNvPr>
        <xdr:cNvSpPr>
          <a:spLocks noChangeArrowheads="1"/>
        </xdr:cNvSpPr>
      </xdr:nvSpPr>
      <xdr:spPr bwMode="auto">
        <a:xfrm>
          <a:off x="9861096" y="7098846"/>
          <a:ext cx="103621" cy="112008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35379</xdr:colOff>
      <xdr:row>26</xdr:row>
      <xdr:rowOff>389164</xdr:rowOff>
    </xdr:from>
    <xdr:to>
      <xdr:col>28</xdr:col>
      <xdr:colOff>153968</xdr:colOff>
      <xdr:row>26</xdr:row>
      <xdr:rowOff>505254</xdr:rowOff>
    </xdr:to>
    <xdr:sp macro="" textlink="">
      <xdr:nvSpPr>
        <xdr:cNvPr id="563" name="Oval 34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3020000}"/>
            </a:ext>
          </a:extLst>
        </xdr:cNvPr>
        <xdr:cNvSpPr>
          <a:spLocks noChangeArrowheads="1"/>
        </xdr:cNvSpPr>
      </xdr:nvSpPr>
      <xdr:spPr bwMode="auto">
        <a:xfrm>
          <a:off x="9903279" y="695188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106136</xdr:colOff>
      <xdr:row>26</xdr:row>
      <xdr:rowOff>255814</xdr:rowOff>
    </xdr:from>
    <xdr:to>
      <xdr:col>28</xdr:col>
      <xdr:colOff>224725</xdr:colOff>
      <xdr:row>26</xdr:row>
      <xdr:rowOff>371904</xdr:rowOff>
    </xdr:to>
    <xdr:sp macro="" textlink="">
      <xdr:nvSpPr>
        <xdr:cNvPr id="564" name="Oval 34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4020000}"/>
            </a:ext>
          </a:extLst>
        </xdr:cNvPr>
        <xdr:cNvSpPr>
          <a:spLocks noChangeArrowheads="1"/>
        </xdr:cNvSpPr>
      </xdr:nvSpPr>
      <xdr:spPr bwMode="auto">
        <a:xfrm>
          <a:off x="9974036" y="681853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176893</xdr:colOff>
      <xdr:row>26</xdr:row>
      <xdr:rowOff>95249</xdr:rowOff>
    </xdr:from>
    <xdr:to>
      <xdr:col>28</xdr:col>
      <xdr:colOff>295482</xdr:colOff>
      <xdr:row>26</xdr:row>
      <xdr:rowOff>211339</xdr:rowOff>
    </xdr:to>
    <xdr:sp macro="" textlink="">
      <xdr:nvSpPr>
        <xdr:cNvPr id="565" name="Oval 34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5020000}"/>
            </a:ext>
          </a:extLst>
        </xdr:cNvPr>
        <xdr:cNvSpPr>
          <a:spLocks noChangeArrowheads="1"/>
        </xdr:cNvSpPr>
      </xdr:nvSpPr>
      <xdr:spPr bwMode="auto">
        <a:xfrm>
          <a:off x="10044793" y="665797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261258</xdr:colOff>
      <xdr:row>25</xdr:row>
      <xdr:rowOff>356507</xdr:rowOff>
    </xdr:from>
    <xdr:to>
      <xdr:col>29</xdr:col>
      <xdr:colOff>12454</xdr:colOff>
      <xdr:row>26</xdr:row>
      <xdr:rowOff>64382</xdr:rowOff>
    </xdr:to>
    <xdr:sp macro="" textlink="">
      <xdr:nvSpPr>
        <xdr:cNvPr id="566" name="Oval 3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6020000}"/>
            </a:ext>
          </a:extLst>
        </xdr:cNvPr>
        <xdr:cNvSpPr>
          <a:spLocks noChangeArrowheads="1"/>
        </xdr:cNvSpPr>
      </xdr:nvSpPr>
      <xdr:spPr bwMode="auto">
        <a:xfrm>
          <a:off x="10129158" y="6509657"/>
          <a:ext cx="103621" cy="11745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345621</xdr:colOff>
      <xdr:row>25</xdr:row>
      <xdr:rowOff>223157</xdr:rowOff>
    </xdr:from>
    <xdr:to>
      <xdr:col>29</xdr:col>
      <xdr:colOff>96817</xdr:colOff>
      <xdr:row>25</xdr:row>
      <xdr:rowOff>339247</xdr:rowOff>
    </xdr:to>
    <xdr:sp macro="" textlink="">
      <xdr:nvSpPr>
        <xdr:cNvPr id="567" name="Oval 35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7020000}"/>
            </a:ext>
          </a:extLst>
        </xdr:cNvPr>
        <xdr:cNvSpPr>
          <a:spLocks noChangeArrowheads="1"/>
        </xdr:cNvSpPr>
      </xdr:nvSpPr>
      <xdr:spPr bwMode="auto">
        <a:xfrm>
          <a:off x="10213521" y="6376307"/>
          <a:ext cx="103621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239485</xdr:colOff>
      <xdr:row>25</xdr:row>
      <xdr:rowOff>185057</xdr:rowOff>
    </xdr:from>
    <xdr:to>
      <xdr:col>29</xdr:col>
      <xdr:colOff>358074</xdr:colOff>
      <xdr:row>25</xdr:row>
      <xdr:rowOff>301147</xdr:rowOff>
    </xdr:to>
    <xdr:sp macro="" textlink="">
      <xdr:nvSpPr>
        <xdr:cNvPr id="568" name="Oval 3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38020000}"/>
            </a:ext>
          </a:extLst>
        </xdr:cNvPr>
        <xdr:cNvSpPr>
          <a:spLocks noChangeArrowheads="1"/>
        </xdr:cNvSpPr>
      </xdr:nvSpPr>
      <xdr:spPr bwMode="auto">
        <a:xfrm>
          <a:off x="10459810" y="6338207"/>
          <a:ext cx="109064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8</xdr:col>
      <xdr:colOff>357866</xdr:colOff>
      <xdr:row>19</xdr:row>
      <xdr:rowOff>326572</xdr:rowOff>
    </xdr:from>
    <xdr:ext cx="1206955" cy="421822"/>
    <xdr:sp macro="" textlink="">
      <xdr:nvSpPr>
        <xdr:cNvPr id="569" name="TextBox 357">
          <a:extLst>
            <a:ext uri="{FF2B5EF4-FFF2-40B4-BE49-F238E27FC236}">
              <a16:creationId xmlns:a16="http://schemas.microsoft.com/office/drawing/2014/main" id="{00000000-0008-0000-1600-000039020000}"/>
            </a:ext>
          </a:extLst>
        </xdr:cNvPr>
        <xdr:cNvSpPr txBox="1"/>
      </xdr:nvSpPr>
      <xdr:spPr>
        <a:xfrm>
          <a:off x="3167741" y="4479472"/>
          <a:ext cx="1206955" cy="4218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800">
              <a:solidFill>
                <a:srgbClr val="FF0000"/>
              </a:solidFill>
            </a:rPr>
            <a:t>Ultrasonic</a:t>
          </a:r>
          <a:endParaRPr lang="th-TH" sz="18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27214</xdr:colOff>
      <xdr:row>0</xdr:row>
      <xdr:rowOff>81642</xdr:rowOff>
    </xdr:from>
    <xdr:to>
      <xdr:col>2</xdr:col>
      <xdr:colOff>292553</xdr:colOff>
      <xdr:row>3</xdr:row>
      <xdr:rowOff>186417</xdr:rowOff>
    </xdr:to>
    <xdr:pic>
      <xdr:nvPicPr>
        <xdr:cNvPr id="570" name="Picture 7">
          <a:extLst>
            <a:ext uri="{FF2B5EF4-FFF2-40B4-BE49-F238E27FC236}">
              <a16:creationId xmlns:a16="http://schemas.microsoft.com/office/drawing/2014/main" id="{00000000-0008-0000-16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214" y="81642"/>
          <a:ext cx="970189" cy="676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13607</xdr:colOff>
      <xdr:row>27</xdr:row>
      <xdr:rowOff>54423</xdr:rowOff>
    </xdr:from>
    <xdr:to>
      <xdr:col>10</xdr:col>
      <xdr:colOff>1360</xdr:colOff>
      <xdr:row>28</xdr:row>
      <xdr:rowOff>158306</xdr:rowOff>
    </xdr:to>
    <xdr:sp macro="" textlink="">
      <xdr:nvSpPr>
        <xdr:cNvPr id="571" name="AutoShape 2">
          <a:extLst>
            <a:ext uri="{FF2B5EF4-FFF2-40B4-BE49-F238E27FC236}">
              <a16:creationId xmlns:a16="http://schemas.microsoft.com/office/drawing/2014/main" id="{00000000-0008-0000-1600-00003B020000}"/>
            </a:ext>
          </a:extLst>
        </xdr:cNvPr>
        <xdr:cNvSpPr>
          <a:spLocks noChangeArrowheads="1"/>
        </xdr:cNvSpPr>
      </xdr:nvSpPr>
      <xdr:spPr bwMode="auto">
        <a:xfrm>
          <a:off x="3185432" y="7198173"/>
          <a:ext cx="340178" cy="399158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15</xdr:col>
      <xdr:colOff>327975</xdr:colOff>
      <xdr:row>27</xdr:row>
      <xdr:rowOff>29933</xdr:rowOff>
    </xdr:from>
    <xdr:to>
      <xdr:col>16</xdr:col>
      <xdr:colOff>255980</xdr:colOff>
      <xdr:row>28</xdr:row>
      <xdr:rowOff>133816</xdr:rowOff>
    </xdr:to>
    <xdr:sp macro="" textlink="">
      <xdr:nvSpPr>
        <xdr:cNvPr id="572" name="AutoShape 2">
          <a:extLst>
            <a:ext uri="{FF2B5EF4-FFF2-40B4-BE49-F238E27FC236}">
              <a16:creationId xmlns:a16="http://schemas.microsoft.com/office/drawing/2014/main" id="{00000000-0008-0000-1600-00003C020000}"/>
            </a:ext>
          </a:extLst>
        </xdr:cNvPr>
        <xdr:cNvSpPr>
          <a:spLocks noChangeArrowheads="1"/>
        </xdr:cNvSpPr>
      </xdr:nvSpPr>
      <xdr:spPr bwMode="auto">
        <a:xfrm>
          <a:off x="5614350" y="7173683"/>
          <a:ext cx="280430" cy="399158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22</xdr:col>
      <xdr:colOff>276193</xdr:colOff>
      <xdr:row>24</xdr:row>
      <xdr:rowOff>23256</xdr:rowOff>
    </xdr:from>
    <xdr:to>
      <xdr:col>23</xdr:col>
      <xdr:colOff>312040</xdr:colOff>
      <xdr:row>24</xdr:row>
      <xdr:rowOff>306882</xdr:rowOff>
    </xdr:to>
    <xdr:sp macro="" textlink="">
      <xdr:nvSpPr>
        <xdr:cNvPr id="573" name="AutoShape 2">
          <a:extLst>
            <a:ext uri="{FF2B5EF4-FFF2-40B4-BE49-F238E27FC236}">
              <a16:creationId xmlns:a16="http://schemas.microsoft.com/office/drawing/2014/main" id="{00000000-0008-0000-1600-00003D020000}"/>
            </a:ext>
          </a:extLst>
        </xdr:cNvPr>
        <xdr:cNvSpPr>
          <a:spLocks noChangeArrowheads="1"/>
        </xdr:cNvSpPr>
      </xdr:nvSpPr>
      <xdr:spPr bwMode="auto">
        <a:xfrm rot="18481623">
          <a:off x="8081866" y="5714508"/>
          <a:ext cx="283626" cy="388272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25059</xdr:colOff>
      <xdr:row>19</xdr:row>
      <xdr:rowOff>38327</xdr:rowOff>
    </xdr:from>
    <xdr:to>
      <xdr:col>25</xdr:col>
      <xdr:colOff>52103</xdr:colOff>
      <xdr:row>19</xdr:row>
      <xdr:rowOff>313528</xdr:rowOff>
    </xdr:to>
    <xdr:sp macro="" textlink="">
      <xdr:nvSpPr>
        <xdr:cNvPr id="574" name="AutoShape 2">
          <a:extLst>
            <a:ext uri="{FF2B5EF4-FFF2-40B4-BE49-F238E27FC236}">
              <a16:creationId xmlns:a16="http://schemas.microsoft.com/office/drawing/2014/main" id="{00000000-0008-0000-1600-00003E020000}"/>
            </a:ext>
          </a:extLst>
        </xdr:cNvPr>
        <xdr:cNvSpPr>
          <a:spLocks noChangeArrowheads="1"/>
        </xdr:cNvSpPr>
      </xdr:nvSpPr>
      <xdr:spPr bwMode="auto">
        <a:xfrm rot="14902534">
          <a:off x="8535393" y="4139093"/>
          <a:ext cx="275201" cy="379469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108955</xdr:colOff>
      <xdr:row>10</xdr:row>
      <xdr:rowOff>9608</xdr:rowOff>
    </xdr:from>
    <xdr:to>
      <xdr:col>16</xdr:col>
      <xdr:colOff>347924</xdr:colOff>
      <xdr:row>12</xdr:row>
      <xdr:rowOff>4634</xdr:rowOff>
    </xdr:to>
    <xdr:sp macro="" textlink="">
      <xdr:nvSpPr>
        <xdr:cNvPr id="575" name="AutoShape 2">
          <a:extLst>
            <a:ext uri="{FF2B5EF4-FFF2-40B4-BE49-F238E27FC236}">
              <a16:creationId xmlns:a16="http://schemas.microsoft.com/office/drawing/2014/main" id="{00000000-0008-0000-1600-00003F020000}"/>
            </a:ext>
          </a:extLst>
        </xdr:cNvPr>
        <xdr:cNvSpPr>
          <a:spLocks noChangeArrowheads="1"/>
        </xdr:cNvSpPr>
      </xdr:nvSpPr>
      <xdr:spPr bwMode="auto">
        <a:xfrm>
          <a:off x="5747755" y="1933658"/>
          <a:ext cx="238969" cy="41412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353410</xdr:colOff>
      <xdr:row>10</xdr:row>
      <xdr:rowOff>16331</xdr:rowOff>
    </xdr:from>
    <xdr:to>
      <xdr:col>9</xdr:col>
      <xdr:colOff>296260</xdr:colOff>
      <xdr:row>12</xdr:row>
      <xdr:rowOff>11357</xdr:rowOff>
    </xdr:to>
    <xdr:sp macro="" textlink="">
      <xdr:nvSpPr>
        <xdr:cNvPr id="576" name="AutoShape 2">
          <a:extLst>
            <a:ext uri="{FF2B5EF4-FFF2-40B4-BE49-F238E27FC236}">
              <a16:creationId xmlns:a16="http://schemas.microsoft.com/office/drawing/2014/main" id="{00000000-0008-0000-1600-000040020000}"/>
            </a:ext>
          </a:extLst>
        </xdr:cNvPr>
        <xdr:cNvSpPr>
          <a:spLocks noChangeArrowheads="1"/>
        </xdr:cNvSpPr>
      </xdr:nvSpPr>
      <xdr:spPr bwMode="auto">
        <a:xfrm>
          <a:off x="3172810" y="1940381"/>
          <a:ext cx="295275" cy="41412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39935</xdr:colOff>
      <xdr:row>10</xdr:row>
      <xdr:rowOff>25881</xdr:rowOff>
    </xdr:from>
    <xdr:to>
      <xdr:col>11</xdr:col>
      <xdr:colOff>40915</xdr:colOff>
      <xdr:row>12</xdr:row>
      <xdr:rowOff>20907</xdr:rowOff>
    </xdr:to>
    <xdr:sp macro="" textlink="">
      <xdr:nvSpPr>
        <xdr:cNvPr id="577" name="AutoShape 3">
          <a:extLst>
            <a:ext uri="{FF2B5EF4-FFF2-40B4-BE49-F238E27FC236}">
              <a16:creationId xmlns:a16="http://schemas.microsoft.com/office/drawing/2014/main" id="{00000000-0008-0000-1600-000041020000}"/>
            </a:ext>
          </a:extLst>
        </xdr:cNvPr>
        <xdr:cNvSpPr>
          <a:spLocks noChangeArrowheads="1"/>
        </xdr:cNvSpPr>
      </xdr:nvSpPr>
      <xdr:spPr bwMode="auto">
        <a:xfrm>
          <a:off x="3564185" y="1949931"/>
          <a:ext cx="353405" cy="41412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17</xdr:col>
      <xdr:colOff>75841</xdr:colOff>
      <xdr:row>10</xdr:row>
      <xdr:rowOff>13611</xdr:rowOff>
    </xdr:from>
    <xdr:to>
      <xdr:col>18</xdr:col>
      <xdr:colOff>76821</xdr:colOff>
      <xdr:row>12</xdr:row>
      <xdr:rowOff>8637</xdr:rowOff>
    </xdr:to>
    <xdr:sp macro="" textlink="">
      <xdr:nvSpPr>
        <xdr:cNvPr id="578" name="AutoShape 3">
          <a:extLst>
            <a:ext uri="{FF2B5EF4-FFF2-40B4-BE49-F238E27FC236}">
              <a16:creationId xmlns:a16="http://schemas.microsoft.com/office/drawing/2014/main" id="{00000000-0008-0000-1600-000042020000}"/>
            </a:ext>
          </a:extLst>
        </xdr:cNvPr>
        <xdr:cNvSpPr>
          <a:spLocks noChangeArrowheads="1"/>
        </xdr:cNvSpPr>
      </xdr:nvSpPr>
      <xdr:spPr bwMode="auto">
        <a:xfrm>
          <a:off x="6067066" y="1937661"/>
          <a:ext cx="353405" cy="41412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211841</xdr:colOff>
      <xdr:row>17</xdr:row>
      <xdr:rowOff>297579</xdr:rowOff>
    </xdr:from>
    <xdr:to>
      <xdr:col>24</xdr:col>
      <xdr:colOff>247688</xdr:colOff>
      <xdr:row>19</xdr:row>
      <xdr:rowOff>26961</xdr:rowOff>
    </xdr:to>
    <xdr:sp macro="" textlink="">
      <xdr:nvSpPr>
        <xdr:cNvPr id="579" name="AutoShape 3">
          <a:extLst>
            <a:ext uri="{FF2B5EF4-FFF2-40B4-BE49-F238E27FC236}">
              <a16:creationId xmlns:a16="http://schemas.microsoft.com/office/drawing/2014/main" id="{00000000-0008-0000-1600-000043020000}"/>
            </a:ext>
          </a:extLst>
        </xdr:cNvPr>
        <xdr:cNvSpPr>
          <a:spLocks noChangeArrowheads="1"/>
        </xdr:cNvSpPr>
      </xdr:nvSpPr>
      <xdr:spPr bwMode="auto">
        <a:xfrm rot="14501506">
          <a:off x="8323211" y="3797184"/>
          <a:ext cx="377082" cy="388272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155042</xdr:colOff>
      <xdr:row>22</xdr:row>
      <xdr:rowOff>101380</xdr:rowOff>
    </xdr:from>
    <xdr:to>
      <xdr:col>24</xdr:col>
      <xdr:colOff>190889</xdr:colOff>
      <xdr:row>24</xdr:row>
      <xdr:rowOff>7111</xdr:rowOff>
    </xdr:to>
    <xdr:sp macro="" textlink="">
      <xdr:nvSpPr>
        <xdr:cNvPr id="580" name="AutoShape 3">
          <a:extLst>
            <a:ext uri="{FF2B5EF4-FFF2-40B4-BE49-F238E27FC236}">
              <a16:creationId xmlns:a16="http://schemas.microsoft.com/office/drawing/2014/main" id="{00000000-0008-0000-1600-000044020000}"/>
            </a:ext>
          </a:extLst>
        </xdr:cNvPr>
        <xdr:cNvSpPr>
          <a:spLocks noChangeArrowheads="1"/>
        </xdr:cNvSpPr>
      </xdr:nvSpPr>
      <xdr:spPr bwMode="auto">
        <a:xfrm rot="18182830">
          <a:off x="8273487" y="5375085"/>
          <a:ext cx="362931" cy="388272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327976</xdr:colOff>
      <xdr:row>27</xdr:row>
      <xdr:rowOff>43540</xdr:rowOff>
    </xdr:from>
    <xdr:to>
      <xdr:col>17</xdr:col>
      <xdr:colOff>328956</xdr:colOff>
      <xdr:row>28</xdr:row>
      <xdr:rowOff>147423</xdr:rowOff>
    </xdr:to>
    <xdr:sp macro="" textlink="">
      <xdr:nvSpPr>
        <xdr:cNvPr id="581" name="AutoShape 3">
          <a:extLst>
            <a:ext uri="{FF2B5EF4-FFF2-40B4-BE49-F238E27FC236}">
              <a16:creationId xmlns:a16="http://schemas.microsoft.com/office/drawing/2014/main" id="{00000000-0008-0000-1600-000045020000}"/>
            </a:ext>
          </a:extLst>
        </xdr:cNvPr>
        <xdr:cNvSpPr>
          <a:spLocks noChangeArrowheads="1"/>
        </xdr:cNvSpPr>
      </xdr:nvSpPr>
      <xdr:spPr bwMode="auto">
        <a:xfrm>
          <a:off x="5966776" y="7187290"/>
          <a:ext cx="353405" cy="399158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95974</xdr:colOff>
      <xdr:row>27</xdr:row>
      <xdr:rowOff>50104</xdr:rowOff>
    </xdr:from>
    <xdr:to>
      <xdr:col>11</xdr:col>
      <xdr:colOff>96954</xdr:colOff>
      <xdr:row>28</xdr:row>
      <xdr:rowOff>153987</xdr:rowOff>
    </xdr:to>
    <xdr:sp macro="" textlink="">
      <xdr:nvSpPr>
        <xdr:cNvPr id="582" name="AutoShape 3">
          <a:extLst>
            <a:ext uri="{FF2B5EF4-FFF2-40B4-BE49-F238E27FC236}">
              <a16:creationId xmlns:a16="http://schemas.microsoft.com/office/drawing/2014/main" id="{00000000-0008-0000-1600-000046020000}"/>
            </a:ext>
          </a:extLst>
        </xdr:cNvPr>
        <xdr:cNvSpPr>
          <a:spLocks noChangeArrowheads="1"/>
        </xdr:cNvSpPr>
      </xdr:nvSpPr>
      <xdr:spPr bwMode="auto">
        <a:xfrm>
          <a:off x="3620224" y="7193854"/>
          <a:ext cx="353405" cy="399158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192930</xdr:colOff>
      <xdr:row>27</xdr:row>
      <xdr:rowOff>105481</xdr:rowOff>
    </xdr:from>
    <xdr:to>
      <xdr:col>12</xdr:col>
      <xdr:colOff>165714</xdr:colOff>
      <xdr:row>28</xdr:row>
      <xdr:rowOff>114110</xdr:rowOff>
    </xdr:to>
    <xdr:sp macro="" textlink="">
      <xdr:nvSpPr>
        <xdr:cNvPr id="583" name="Oval 38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7020000}"/>
            </a:ext>
          </a:extLst>
        </xdr:cNvPr>
        <xdr:cNvSpPr>
          <a:spLocks noChangeArrowheads="1"/>
        </xdr:cNvSpPr>
      </xdr:nvSpPr>
      <xdr:spPr bwMode="auto">
        <a:xfrm>
          <a:off x="4069605" y="7249231"/>
          <a:ext cx="325209" cy="30390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77603</xdr:colOff>
      <xdr:row>27</xdr:row>
      <xdr:rowOff>84361</xdr:rowOff>
    </xdr:from>
    <xdr:to>
      <xdr:col>19</xdr:col>
      <xdr:colOff>50388</xdr:colOff>
      <xdr:row>28</xdr:row>
      <xdr:rowOff>92990</xdr:rowOff>
    </xdr:to>
    <xdr:sp macro="" textlink="">
      <xdr:nvSpPr>
        <xdr:cNvPr id="584" name="Oval 38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8020000}"/>
            </a:ext>
          </a:extLst>
        </xdr:cNvPr>
        <xdr:cNvSpPr>
          <a:spLocks noChangeArrowheads="1"/>
        </xdr:cNvSpPr>
      </xdr:nvSpPr>
      <xdr:spPr bwMode="auto">
        <a:xfrm>
          <a:off x="6421253" y="7228111"/>
          <a:ext cx="325210" cy="30390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50010</xdr:colOff>
      <xdr:row>21</xdr:row>
      <xdr:rowOff>43124</xdr:rowOff>
    </xdr:from>
    <xdr:to>
      <xdr:col>25</xdr:col>
      <xdr:colOff>22795</xdr:colOff>
      <xdr:row>22</xdr:row>
      <xdr:rowOff>65360</xdr:rowOff>
    </xdr:to>
    <xdr:sp macro="" textlink="">
      <xdr:nvSpPr>
        <xdr:cNvPr id="585" name="Oval 39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9020000}"/>
            </a:ext>
          </a:extLst>
        </xdr:cNvPr>
        <xdr:cNvSpPr>
          <a:spLocks noChangeArrowheads="1"/>
        </xdr:cNvSpPr>
      </xdr:nvSpPr>
      <xdr:spPr bwMode="auto">
        <a:xfrm>
          <a:off x="8508210" y="5043749"/>
          <a:ext cx="325210" cy="30798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83123</xdr:colOff>
      <xdr:row>16</xdr:row>
      <xdr:rowOff>293113</xdr:rowOff>
    </xdr:from>
    <xdr:to>
      <xdr:col>24</xdr:col>
      <xdr:colOff>55906</xdr:colOff>
      <xdr:row>17</xdr:row>
      <xdr:rowOff>274528</xdr:rowOff>
    </xdr:to>
    <xdr:sp macro="" textlink="">
      <xdr:nvSpPr>
        <xdr:cNvPr id="586" name="Oval 39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A020000}"/>
            </a:ext>
          </a:extLst>
        </xdr:cNvPr>
        <xdr:cNvSpPr>
          <a:spLocks noChangeArrowheads="1"/>
        </xdr:cNvSpPr>
      </xdr:nvSpPr>
      <xdr:spPr bwMode="auto">
        <a:xfrm>
          <a:off x="8188898" y="3474463"/>
          <a:ext cx="325208" cy="30526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143876</xdr:colOff>
      <xdr:row>10</xdr:row>
      <xdr:rowOff>63717</xdr:rowOff>
    </xdr:from>
    <xdr:to>
      <xdr:col>19</xdr:col>
      <xdr:colOff>116661</xdr:colOff>
      <xdr:row>11</xdr:row>
      <xdr:rowOff>167596</xdr:rowOff>
    </xdr:to>
    <xdr:sp macro="" textlink="">
      <xdr:nvSpPr>
        <xdr:cNvPr id="587" name="Oval 39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B020000}"/>
            </a:ext>
          </a:extLst>
        </xdr:cNvPr>
        <xdr:cNvSpPr>
          <a:spLocks noChangeArrowheads="1"/>
        </xdr:cNvSpPr>
      </xdr:nvSpPr>
      <xdr:spPr bwMode="auto">
        <a:xfrm>
          <a:off x="6487526" y="1987767"/>
          <a:ext cx="325210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133796</xdr:colOff>
      <xdr:row>10</xdr:row>
      <xdr:rowOff>57153</xdr:rowOff>
    </xdr:from>
    <xdr:to>
      <xdr:col>12</xdr:col>
      <xdr:colOff>116621</xdr:colOff>
      <xdr:row>11</xdr:row>
      <xdr:rowOff>161032</xdr:rowOff>
    </xdr:to>
    <xdr:sp macro="" textlink="">
      <xdr:nvSpPr>
        <xdr:cNvPr id="588" name="Oval 39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C020000}"/>
            </a:ext>
          </a:extLst>
        </xdr:cNvPr>
        <xdr:cNvSpPr>
          <a:spLocks noChangeArrowheads="1"/>
        </xdr:cNvSpPr>
      </xdr:nvSpPr>
      <xdr:spPr bwMode="auto">
        <a:xfrm>
          <a:off x="4010471" y="1981203"/>
          <a:ext cx="335250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8</xdr:col>
      <xdr:colOff>338595</xdr:colOff>
      <xdr:row>22</xdr:row>
      <xdr:rowOff>114729</xdr:rowOff>
    </xdr:from>
    <xdr:to>
      <xdr:col>9</xdr:col>
      <xdr:colOff>165355</xdr:colOff>
      <xdr:row>23</xdr:row>
      <xdr:rowOff>76630</xdr:rowOff>
    </xdr:to>
    <xdr:sp macro="" textlink="">
      <xdr:nvSpPr>
        <xdr:cNvPr id="58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D020000}"/>
            </a:ext>
          </a:extLst>
        </xdr:cNvPr>
        <xdr:cNvSpPr>
          <a:spLocks noChangeArrowheads="1"/>
        </xdr:cNvSpPr>
      </xdr:nvSpPr>
      <xdr:spPr bwMode="auto">
        <a:xfrm>
          <a:off x="3157995" y="5401104"/>
          <a:ext cx="179185" cy="19050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A-20</a:t>
          </a:r>
        </a:p>
      </xdr:txBody>
    </xdr:sp>
    <xdr:clientData/>
  </xdr:twoCellAnchor>
  <xdr:twoCellAnchor>
    <xdr:from>
      <xdr:col>10</xdr:col>
      <xdr:colOff>205961</xdr:colOff>
      <xdr:row>22</xdr:row>
      <xdr:rowOff>121462</xdr:rowOff>
    </xdr:from>
    <xdr:to>
      <xdr:col>11</xdr:col>
      <xdr:colOff>32721</xdr:colOff>
      <xdr:row>23</xdr:row>
      <xdr:rowOff>83362</xdr:rowOff>
    </xdr:to>
    <xdr:sp macro="" textlink="">
      <xdr:nvSpPr>
        <xdr:cNvPr id="59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E020000}"/>
            </a:ext>
          </a:extLst>
        </xdr:cNvPr>
        <xdr:cNvSpPr>
          <a:spLocks noChangeArrowheads="1"/>
        </xdr:cNvSpPr>
      </xdr:nvSpPr>
      <xdr:spPr bwMode="auto">
        <a:xfrm>
          <a:off x="3730211" y="5407837"/>
          <a:ext cx="179185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A-22</a:t>
          </a:r>
        </a:p>
      </xdr:txBody>
    </xdr:sp>
    <xdr:clientData/>
  </xdr:twoCellAnchor>
  <xdr:twoCellAnchor>
    <xdr:from>
      <xdr:col>11</xdr:col>
      <xdr:colOff>201951</xdr:colOff>
      <xdr:row>23</xdr:row>
      <xdr:rowOff>65313</xdr:rowOff>
    </xdr:from>
    <xdr:to>
      <xdr:col>12</xdr:col>
      <xdr:colOff>28711</xdr:colOff>
      <xdr:row>24</xdr:row>
      <xdr:rowOff>27213</xdr:rowOff>
    </xdr:to>
    <xdr:sp macro="" textlink="">
      <xdr:nvSpPr>
        <xdr:cNvPr id="59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4F020000}"/>
            </a:ext>
          </a:extLst>
        </xdr:cNvPr>
        <xdr:cNvSpPr>
          <a:spLocks noChangeArrowheads="1"/>
        </xdr:cNvSpPr>
      </xdr:nvSpPr>
      <xdr:spPr bwMode="auto">
        <a:xfrm>
          <a:off x="4078626" y="5580288"/>
          <a:ext cx="179185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A-24</a:t>
          </a:r>
        </a:p>
      </xdr:txBody>
    </xdr:sp>
    <xdr:clientData/>
  </xdr:twoCellAnchor>
  <xdr:twoCellAnchor>
    <xdr:from>
      <xdr:col>12</xdr:col>
      <xdr:colOff>45540</xdr:colOff>
      <xdr:row>23</xdr:row>
      <xdr:rowOff>69323</xdr:rowOff>
    </xdr:from>
    <xdr:to>
      <xdr:col>12</xdr:col>
      <xdr:colOff>229237</xdr:colOff>
      <xdr:row>24</xdr:row>
      <xdr:rowOff>31223</xdr:rowOff>
    </xdr:to>
    <xdr:sp macro="" textlink="">
      <xdr:nvSpPr>
        <xdr:cNvPr id="59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0020000}"/>
            </a:ext>
          </a:extLst>
        </xdr:cNvPr>
        <xdr:cNvSpPr>
          <a:spLocks noChangeArrowheads="1"/>
        </xdr:cNvSpPr>
      </xdr:nvSpPr>
      <xdr:spPr bwMode="auto">
        <a:xfrm>
          <a:off x="4274640" y="5584298"/>
          <a:ext cx="183697" cy="190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11</xdr:col>
      <xdr:colOff>28069</xdr:colOff>
      <xdr:row>22</xdr:row>
      <xdr:rowOff>200526</xdr:rowOff>
    </xdr:from>
    <xdr:to>
      <xdr:col>11</xdr:col>
      <xdr:colOff>316069</xdr:colOff>
      <xdr:row>22</xdr:row>
      <xdr:rowOff>200526</xdr:rowOff>
    </xdr:to>
    <xdr:cxnSp macro="">
      <xdr:nvCxnSpPr>
        <xdr:cNvPr id="593" name="Straight Connector 325">
          <a:extLst>
            <a:ext uri="{FF2B5EF4-FFF2-40B4-BE49-F238E27FC236}">
              <a16:creationId xmlns:a16="http://schemas.microsoft.com/office/drawing/2014/main" id="{00000000-0008-0000-1600-000051020000}"/>
            </a:ext>
          </a:extLst>
        </xdr:cNvPr>
        <xdr:cNvCxnSpPr/>
      </xdr:nvCxnSpPr>
      <xdr:spPr>
        <a:xfrm flipH="1">
          <a:off x="3904744" y="5486901"/>
          <a:ext cx="28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131630</xdr:colOff>
      <xdr:row>23</xdr:row>
      <xdr:rowOff>155407</xdr:rowOff>
    </xdr:from>
    <xdr:to>
      <xdr:col>13</xdr:col>
      <xdr:colOff>315327</xdr:colOff>
      <xdr:row>24</xdr:row>
      <xdr:rowOff>121347</xdr:rowOff>
    </xdr:to>
    <xdr:sp macro="" textlink="">
      <xdr:nvSpPr>
        <xdr:cNvPr id="59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2020000}"/>
            </a:ext>
          </a:extLst>
        </xdr:cNvPr>
        <xdr:cNvSpPr>
          <a:spLocks noChangeArrowheads="1"/>
        </xdr:cNvSpPr>
      </xdr:nvSpPr>
      <xdr:spPr bwMode="auto">
        <a:xfrm>
          <a:off x="4713155" y="5670382"/>
          <a:ext cx="183697" cy="19454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A-32</a:t>
          </a:r>
        </a:p>
      </xdr:txBody>
    </xdr:sp>
    <xdr:clientData/>
  </xdr:twoCellAnchor>
  <xdr:twoCellAnchor>
    <xdr:from>
      <xdr:col>13</xdr:col>
      <xdr:colOff>61877</xdr:colOff>
      <xdr:row>25</xdr:row>
      <xdr:rowOff>310672</xdr:rowOff>
    </xdr:from>
    <xdr:to>
      <xdr:col>13</xdr:col>
      <xdr:colOff>245574</xdr:colOff>
      <xdr:row>26</xdr:row>
      <xdr:rowOff>106852</xdr:rowOff>
    </xdr:to>
    <xdr:sp macro="" textlink="">
      <xdr:nvSpPr>
        <xdr:cNvPr id="59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3020000}"/>
            </a:ext>
          </a:extLst>
        </xdr:cNvPr>
        <xdr:cNvSpPr>
          <a:spLocks noChangeArrowheads="1"/>
        </xdr:cNvSpPr>
      </xdr:nvSpPr>
      <xdr:spPr bwMode="auto">
        <a:xfrm>
          <a:off x="4643402" y="6463822"/>
          <a:ext cx="183697" cy="2057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13</xdr:col>
      <xdr:colOff>218672</xdr:colOff>
      <xdr:row>24</xdr:row>
      <xdr:rowOff>333447</xdr:rowOff>
    </xdr:from>
    <xdr:to>
      <xdr:col>13</xdr:col>
      <xdr:colOff>225485</xdr:colOff>
      <xdr:row>25</xdr:row>
      <xdr:rowOff>122401</xdr:rowOff>
    </xdr:to>
    <xdr:cxnSp macro="">
      <xdr:nvCxnSpPr>
        <xdr:cNvPr id="596" name="Straight Connector 338">
          <a:extLst>
            <a:ext uri="{FF2B5EF4-FFF2-40B4-BE49-F238E27FC236}">
              <a16:creationId xmlns:a16="http://schemas.microsoft.com/office/drawing/2014/main" id="{00000000-0008-0000-1600-000054020000}"/>
            </a:ext>
          </a:extLst>
        </xdr:cNvPr>
        <xdr:cNvCxnSpPr>
          <a:stCxn id="454" idx="7"/>
          <a:endCxn id="455" idx="4"/>
        </xdr:cNvCxnSpPr>
      </xdr:nvCxnSpPr>
      <xdr:spPr>
        <a:xfrm flipV="1">
          <a:off x="4800197" y="6077022"/>
          <a:ext cx="6813" cy="1985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224519</xdr:colOff>
      <xdr:row>24</xdr:row>
      <xdr:rowOff>74766</xdr:rowOff>
    </xdr:from>
    <xdr:to>
      <xdr:col>9</xdr:col>
      <xdr:colOff>276726</xdr:colOff>
      <xdr:row>25</xdr:row>
      <xdr:rowOff>120316</xdr:rowOff>
    </xdr:to>
    <xdr:cxnSp macro="">
      <xdr:nvCxnSpPr>
        <xdr:cNvPr id="597" name="Straight Connector 325">
          <a:extLst>
            <a:ext uri="{FF2B5EF4-FFF2-40B4-BE49-F238E27FC236}">
              <a16:creationId xmlns:a16="http://schemas.microsoft.com/office/drawing/2014/main" id="{00000000-0008-0000-1600-000055020000}"/>
            </a:ext>
          </a:extLst>
        </xdr:cNvPr>
        <xdr:cNvCxnSpPr>
          <a:endCxn id="428" idx="6"/>
        </xdr:cNvCxnSpPr>
      </xdr:nvCxnSpPr>
      <xdr:spPr>
        <a:xfrm flipH="1" flipV="1">
          <a:off x="2691494" y="5818341"/>
          <a:ext cx="757057" cy="455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294628</xdr:colOff>
      <xdr:row>25</xdr:row>
      <xdr:rowOff>98228</xdr:rowOff>
    </xdr:from>
    <xdr:to>
      <xdr:col>10</xdr:col>
      <xdr:colOff>110934</xdr:colOff>
      <xdr:row>25</xdr:row>
      <xdr:rowOff>291450</xdr:rowOff>
    </xdr:to>
    <xdr:sp macro="" textlink="">
      <xdr:nvSpPr>
        <xdr:cNvPr id="59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6020000}"/>
            </a:ext>
          </a:extLst>
        </xdr:cNvPr>
        <xdr:cNvSpPr>
          <a:spLocks noChangeArrowheads="1"/>
        </xdr:cNvSpPr>
      </xdr:nvSpPr>
      <xdr:spPr bwMode="auto">
        <a:xfrm>
          <a:off x="3466453" y="6251378"/>
          <a:ext cx="168731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9</xdr:col>
      <xdr:colOff>164426</xdr:colOff>
      <xdr:row>22</xdr:row>
      <xdr:rowOff>200526</xdr:rowOff>
    </xdr:from>
    <xdr:to>
      <xdr:col>9</xdr:col>
      <xdr:colOff>344426</xdr:colOff>
      <xdr:row>22</xdr:row>
      <xdr:rowOff>200526</xdr:rowOff>
    </xdr:to>
    <xdr:cxnSp macro="">
      <xdr:nvCxnSpPr>
        <xdr:cNvPr id="599" name="Straight Connector 325">
          <a:extLst>
            <a:ext uri="{FF2B5EF4-FFF2-40B4-BE49-F238E27FC236}">
              <a16:creationId xmlns:a16="http://schemas.microsoft.com/office/drawing/2014/main" id="{00000000-0008-0000-1600-000057020000}"/>
            </a:ext>
          </a:extLst>
        </xdr:cNvPr>
        <xdr:cNvCxnSpPr/>
      </xdr:nvCxnSpPr>
      <xdr:spPr>
        <a:xfrm flipH="1">
          <a:off x="3336251" y="5486901"/>
          <a:ext cx="1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355793</xdr:colOff>
      <xdr:row>23</xdr:row>
      <xdr:rowOff>60300</xdr:rowOff>
    </xdr:from>
    <xdr:to>
      <xdr:col>20</xdr:col>
      <xdr:colOff>172097</xdr:colOff>
      <xdr:row>24</xdr:row>
      <xdr:rowOff>22201</xdr:rowOff>
    </xdr:to>
    <xdr:sp macro="" textlink="">
      <xdr:nvSpPr>
        <xdr:cNvPr id="60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8020000}"/>
            </a:ext>
          </a:extLst>
        </xdr:cNvPr>
        <xdr:cNvSpPr>
          <a:spLocks noChangeArrowheads="1"/>
        </xdr:cNvSpPr>
      </xdr:nvSpPr>
      <xdr:spPr bwMode="auto">
        <a:xfrm>
          <a:off x="7051868" y="5575275"/>
          <a:ext cx="168729" cy="190501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19</xdr:col>
      <xdr:colOff>95822</xdr:colOff>
      <xdr:row>26</xdr:row>
      <xdr:rowOff>102841</xdr:rowOff>
    </xdr:from>
    <xdr:to>
      <xdr:col>19</xdr:col>
      <xdr:colOff>269063</xdr:colOff>
      <xdr:row>26</xdr:row>
      <xdr:rowOff>296063</xdr:rowOff>
    </xdr:to>
    <xdr:sp macro="" textlink="">
      <xdr:nvSpPr>
        <xdr:cNvPr id="60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9020000}"/>
            </a:ext>
          </a:extLst>
        </xdr:cNvPr>
        <xdr:cNvSpPr>
          <a:spLocks noChangeArrowheads="1"/>
        </xdr:cNvSpPr>
      </xdr:nvSpPr>
      <xdr:spPr bwMode="auto">
        <a:xfrm>
          <a:off x="6791897" y="6665566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25</xdr:col>
      <xdr:colOff>253093</xdr:colOff>
      <xdr:row>25</xdr:row>
      <xdr:rowOff>221525</xdr:rowOff>
    </xdr:from>
    <xdr:to>
      <xdr:col>26</xdr:col>
      <xdr:colOff>79739</xdr:colOff>
      <xdr:row>26</xdr:row>
      <xdr:rowOff>3811</xdr:rowOff>
    </xdr:to>
    <xdr:sp macro="" textlink="">
      <xdr:nvSpPr>
        <xdr:cNvPr id="60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A020000}"/>
            </a:ext>
          </a:extLst>
        </xdr:cNvPr>
        <xdr:cNvSpPr>
          <a:spLocks noChangeArrowheads="1"/>
        </xdr:cNvSpPr>
      </xdr:nvSpPr>
      <xdr:spPr bwMode="auto">
        <a:xfrm>
          <a:off x="9063718" y="6374675"/>
          <a:ext cx="179071" cy="191861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316229</xdr:colOff>
      <xdr:row>25</xdr:row>
      <xdr:rowOff>226968</xdr:rowOff>
    </xdr:from>
    <xdr:to>
      <xdr:col>24</xdr:col>
      <xdr:colOff>142875</xdr:colOff>
      <xdr:row>26</xdr:row>
      <xdr:rowOff>9254</xdr:rowOff>
    </xdr:to>
    <xdr:sp macro="" textlink="">
      <xdr:nvSpPr>
        <xdr:cNvPr id="60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B020000}"/>
            </a:ext>
          </a:extLst>
        </xdr:cNvPr>
        <xdr:cNvSpPr>
          <a:spLocks noChangeArrowheads="1"/>
        </xdr:cNvSpPr>
      </xdr:nvSpPr>
      <xdr:spPr bwMode="auto">
        <a:xfrm>
          <a:off x="8422004" y="6380118"/>
          <a:ext cx="179071" cy="191861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45175</xdr:colOff>
      <xdr:row>24</xdr:row>
      <xdr:rowOff>245473</xdr:rowOff>
    </xdr:from>
    <xdr:to>
      <xdr:col>29</xdr:col>
      <xdr:colOff>226151</xdr:colOff>
      <xdr:row>25</xdr:row>
      <xdr:rowOff>42455</xdr:rowOff>
    </xdr:to>
    <xdr:sp macro="" textlink="">
      <xdr:nvSpPr>
        <xdr:cNvPr id="60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C020000}"/>
            </a:ext>
          </a:extLst>
        </xdr:cNvPr>
        <xdr:cNvSpPr>
          <a:spLocks noChangeArrowheads="1"/>
        </xdr:cNvSpPr>
      </xdr:nvSpPr>
      <xdr:spPr bwMode="auto">
        <a:xfrm>
          <a:off x="10265500" y="5989048"/>
          <a:ext cx="180976" cy="206557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7</xdr:col>
      <xdr:colOff>40822</xdr:colOff>
      <xdr:row>16</xdr:row>
      <xdr:rowOff>256858</xdr:rowOff>
    </xdr:from>
    <xdr:to>
      <xdr:col>7</xdr:col>
      <xdr:colOff>224519</xdr:colOff>
      <xdr:row>17</xdr:row>
      <xdr:rowOff>136698</xdr:rowOff>
    </xdr:to>
    <xdr:sp macro="" textlink="">
      <xdr:nvSpPr>
        <xdr:cNvPr id="60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D020000}"/>
            </a:ext>
          </a:extLst>
        </xdr:cNvPr>
        <xdr:cNvSpPr>
          <a:spLocks noChangeArrowheads="1"/>
        </xdr:cNvSpPr>
      </xdr:nvSpPr>
      <xdr:spPr bwMode="auto">
        <a:xfrm>
          <a:off x="2507797" y="3438208"/>
          <a:ext cx="183697" cy="20369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10</xdr:col>
      <xdr:colOff>1565</xdr:colOff>
      <xdr:row>18</xdr:row>
      <xdr:rowOff>33967</xdr:rowOff>
    </xdr:from>
    <xdr:to>
      <xdr:col>10</xdr:col>
      <xdr:colOff>185262</xdr:colOff>
      <xdr:row>18</xdr:row>
      <xdr:rowOff>218605</xdr:rowOff>
    </xdr:to>
    <xdr:sp macro="" textlink="">
      <xdr:nvSpPr>
        <xdr:cNvPr id="60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E020000}"/>
            </a:ext>
          </a:extLst>
        </xdr:cNvPr>
        <xdr:cNvSpPr>
          <a:spLocks noChangeArrowheads="1"/>
        </xdr:cNvSpPr>
      </xdr:nvSpPr>
      <xdr:spPr bwMode="auto">
        <a:xfrm>
          <a:off x="3525815" y="3863017"/>
          <a:ext cx="183697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11</xdr:col>
      <xdr:colOff>305078</xdr:colOff>
      <xdr:row>18</xdr:row>
      <xdr:rowOff>29384</xdr:rowOff>
    </xdr:from>
    <xdr:to>
      <xdr:col>12</xdr:col>
      <xdr:colOff>131838</xdr:colOff>
      <xdr:row>18</xdr:row>
      <xdr:rowOff>214022</xdr:rowOff>
    </xdr:to>
    <xdr:sp macro="" textlink="">
      <xdr:nvSpPr>
        <xdr:cNvPr id="60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5F020000}"/>
            </a:ext>
          </a:extLst>
        </xdr:cNvPr>
        <xdr:cNvSpPr>
          <a:spLocks noChangeArrowheads="1"/>
        </xdr:cNvSpPr>
      </xdr:nvSpPr>
      <xdr:spPr bwMode="auto">
        <a:xfrm>
          <a:off x="4181753" y="3858434"/>
          <a:ext cx="179185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12</xdr:col>
      <xdr:colOff>141372</xdr:colOff>
      <xdr:row>18</xdr:row>
      <xdr:rowOff>32532</xdr:rowOff>
    </xdr:from>
    <xdr:to>
      <xdr:col>12</xdr:col>
      <xdr:colOff>325069</xdr:colOff>
      <xdr:row>18</xdr:row>
      <xdr:rowOff>217170</xdr:rowOff>
    </xdr:to>
    <xdr:sp macro="" textlink="">
      <xdr:nvSpPr>
        <xdr:cNvPr id="60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0020000}"/>
            </a:ext>
          </a:extLst>
        </xdr:cNvPr>
        <xdr:cNvSpPr>
          <a:spLocks noChangeArrowheads="1"/>
        </xdr:cNvSpPr>
      </xdr:nvSpPr>
      <xdr:spPr bwMode="auto">
        <a:xfrm>
          <a:off x="4370472" y="3861582"/>
          <a:ext cx="183697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8</xdr:col>
      <xdr:colOff>338595</xdr:colOff>
      <xdr:row>18</xdr:row>
      <xdr:rowOff>26805</xdr:rowOff>
    </xdr:from>
    <xdr:to>
      <xdr:col>9</xdr:col>
      <xdr:colOff>165355</xdr:colOff>
      <xdr:row>18</xdr:row>
      <xdr:rowOff>211444</xdr:rowOff>
    </xdr:to>
    <xdr:sp macro="" textlink="">
      <xdr:nvSpPr>
        <xdr:cNvPr id="60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1020000}"/>
            </a:ext>
          </a:extLst>
        </xdr:cNvPr>
        <xdr:cNvSpPr>
          <a:spLocks noChangeArrowheads="1"/>
        </xdr:cNvSpPr>
      </xdr:nvSpPr>
      <xdr:spPr bwMode="auto">
        <a:xfrm>
          <a:off x="3157995" y="3855855"/>
          <a:ext cx="179185" cy="18463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A-20</a:t>
          </a:r>
        </a:p>
      </xdr:txBody>
    </xdr:sp>
    <xdr:clientData/>
  </xdr:twoCellAnchor>
  <xdr:twoCellAnchor>
    <xdr:from>
      <xdr:col>10</xdr:col>
      <xdr:colOff>205961</xdr:colOff>
      <xdr:row>18</xdr:row>
      <xdr:rowOff>33538</xdr:rowOff>
    </xdr:from>
    <xdr:to>
      <xdr:col>11</xdr:col>
      <xdr:colOff>32721</xdr:colOff>
      <xdr:row>18</xdr:row>
      <xdr:rowOff>218176</xdr:rowOff>
    </xdr:to>
    <xdr:sp macro="" textlink="">
      <xdr:nvSpPr>
        <xdr:cNvPr id="61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2020000}"/>
            </a:ext>
          </a:extLst>
        </xdr:cNvPr>
        <xdr:cNvSpPr>
          <a:spLocks noChangeArrowheads="1"/>
        </xdr:cNvSpPr>
      </xdr:nvSpPr>
      <xdr:spPr bwMode="auto">
        <a:xfrm>
          <a:off x="3730211" y="3862588"/>
          <a:ext cx="179185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A-22</a:t>
          </a:r>
        </a:p>
      </xdr:txBody>
    </xdr:sp>
    <xdr:clientData/>
  </xdr:twoCellAnchor>
  <xdr:twoCellAnchor>
    <xdr:from>
      <xdr:col>11</xdr:col>
      <xdr:colOff>201951</xdr:colOff>
      <xdr:row>17</xdr:row>
      <xdr:rowOff>141483</xdr:rowOff>
    </xdr:from>
    <xdr:to>
      <xdr:col>12</xdr:col>
      <xdr:colOff>28711</xdr:colOff>
      <xdr:row>18</xdr:row>
      <xdr:rowOff>21322</xdr:rowOff>
    </xdr:to>
    <xdr:sp macro="" textlink="">
      <xdr:nvSpPr>
        <xdr:cNvPr id="61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3020000}"/>
            </a:ext>
          </a:extLst>
        </xdr:cNvPr>
        <xdr:cNvSpPr>
          <a:spLocks noChangeArrowheads="1"/>
        </xdr:cNvSpPr>
      </xdr:nvSpPr>
      <xdr:spPr bwMode="auto">
        <a:xfrm>
          <a:off x="4078626" y="3646683"/>
          <a:ext cx="179185" cy="20368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A-24</a:t>
          </a:r>
        </a:p>
      </xdr:txBody>
    </xdr:sp>
    <xdr:clientData/>
  </xdr:twoCellAnchor>
  <xdr:twoCellAnchor>
    <xdr:from>
      <xdr:col>12</xdr:col>
      <xdr:colOff>45540</xdr:colOff>
      <xdr:row>17</xdr:row>
      <xdr:rowOff>145493</xdr:rowOff>
    </xdr:from>
    <xdr:to>
      <xdr:col>12</xdr:col>
      <xdr:colOff>229237</xdr:colOff>
      <xdr:row>18</xdr:row>
      <xdr:rowOff>25332</xdr:rowOff>
    </xdr:to>
    <xdr:sp macro="" textlink="">
      <xdr:nvSpPr>
        <xdr:cNvPr id="61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4020000}"/>
            </a:ext>
          </a:extLst>
        </xdr:cNvPr>
        <xdr:cNvSpPr>
          <a:spLocks noChangeArrowheads="1"/>
        </xdr:cNvSpPr>
      </xdr:nvSpPr>
      <xdr:spPr bwMode="auto">
        <a:xfrm>
          <a:off x="4274640" y="3650693"/>
          <a:ext cx="183697" cy="20368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13</xdr:col>
      <xdr:colOff>128381</xdr:colOff>
      <xdr:row>16</xdr:row>
      <xdr:rowOff>171988</xdr:rowOff>
    </xdr:from>
    <xdr:to>
      <xdr:col>13</xdr:col>
      <xdr:colOff>312078</xdr:colOff>
      <xdr:row>17</xdr:row>
      <xdr:rowOff>53707</xdr:rowOff>
    </xdr:to>
    <xdr:sp macro="" textlink="">
      <xdr:nvSpPr>
        <xdr:cNvPr id="61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5020000}"/>
            </a:ext>
          </a:extLst>
        </xdr:cNvPr>
        <xdr:cNvSpPr>
          <a:spLocks noChangeArrowheads="1"/>
        </xdr:cNvSpPr>
      </xdr:nvSpPr>
      <xdr:spPr bwMode="auto">
        <a:xfrm>
          <a:off x="4709906" y="3353338"/>
          <a:ext cx="183697" cy="20556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13</xdr:col>
      <xdr:colOff>131630</xdr:colOff>
      <xdr:row>17</xdr:row>
      <xdr:rowOff>68090</xdr:rowOff>
    </xdr:from>
    <xdr:to>
      <xdr:col>13</xdr:col>
      <xdr:colOff>315327</xdr:colOff>
      <xdr:row>17</xdr:row>
      <xdr:rowOff>256769</xdr:rowOff>
    </xdr:to>
    <xdr:sp macro="" textlink="">
      <xdr:nvSpPr>
        <xdr:cNvPr id="61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6020000}"/>
            </a:ext>
          </a:extLst>
        </xdr:cNvPr>
        <xdr:cNvSpPr>
          <a:spLocks noChangeArrowheads="1"/>
        </xdr:cNvSpPr>
      </xdr:nvSpPr>
      <xdr:spPr bwMode="auto">
        <a:xfrm>
          <a:off x="4713155" y="3573290"/>
          <a:ext cx="183697" cy="1886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A-32</a:t>
          </a:r>
        </a:p>
      </xdr:txBody>
    </xdr:sp>
    <xdr:clientData/>
  </xdr:twoCellAnchor>
  <xdr:twoCellAnchor>
    <xdr:from>
      <xdr:col>8</xdr:col>
      <xdr:colOff>140152</xdr:colOff>
      <xdr:row>13</xdr:row>
      <xdr:rowOff>130315</xdr:rowOff>
    </xdr:from>
    <xdr:to>
      <xdr:col>8</xdr:col>
      <xdr:colOff>313644</xdr:colOff>
      <xdr:row>14</xdr:row>
      <xdr:rowOff>105456</xdr:rowOff>
    </xdr:to>
    <xdr:sp macro="" textlink="">
      <xdr:nvSpPr>
        <xdr:cNvPr id="61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7020000}"/>
            </a:ext>
          </a:extLst>
        </xdr:cNvPr>
        <xdr:cNvSpPr>
          <a:spLocks noChangeArrowheads="1"/>
        </xdr:cNvSpPr>
      </xdr:nvSpPr>
      <xdr:spPr bwMode="auto">
        <a:xfrm>
          <a:off x="2959552" y="2683015"/>
          <a:ext cx="173492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8</xdr:col>
      <xdr:colOff>323850</xdr:colOff>
      <xdr:row>13</xdr:row>
      <xdr:rowOff>127522</xdr:rowOff>
    </xdr:from>
    <xdr:to>
      <xdr:col>9</xdr:col>
      <xdr:colOff>150359</xdr:colOff>
      <xdr:row>14</xdr:row>
      <xdr:rowOff>104418</xdr:rowOff>
    </xdr:to>
    <xdr:sp macro="" textlink="">
      <xdr:nvSpPr>
        <xdr:cNvPr id="61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8020000}"/>
            </a:ext>
          </a:extLst>
        </xdr:cNvPr>
        <xdr:cNvSpPr>
          <a:spLocks noChangeArrowheads="1"/>
        </xdr:cNvSpPr>
      </xdr:nvSpPr>
      <xdr:spPr bwMode="auto">
        <a:xfrm>
          <a:off x="3143250" y="2680222"/>
          <a:ext cx="178934" cy="18644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151469</xdr:colOff>
      <xdr:row>13</xdr:row>
      <xdr:rowOff>134682</xdr:rowOff>
    </xdr:from>
    <xdr:to>
      <xdr:col>9</xdr:col>
      <xdr:colOff>324960</xdr:colOff>
      <xdr:row>14</xdr:row>
      <xdr:rowOff>109823</xdr:rowOff>
    </xdr:to>
    <xdr:sp macro="" textlink="">
      <xdr:nvSpPr>
        <xdr:cNvPr id="61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9020000}"/>
            </a:ext>
          </a:extLst>
        </xdr:cNvPr>
        <xdr:cNvSpPr>
          <a:spLocks noChangeArrowheads="1"/>
        </xdr:cNvSpPr>
      </xdr:nvSpPr>
      <xdr:spPr bwMode="auto">
        <a:xfrm>
          <a:off x="3323294" y="2687382"/>
          <a:ext cx="173491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9</xdr:col>
      <xdr:colOff>339354</xdr:colOff>
      <xdr:row>13</xdr:row>
      <xdr:rowOff>125372</xdr:rowOff>
    </xdr:from>
    <xdr:to>
      <xdr:col>10</xdr:col>
      <xdr:colOff>165864</xdr:colOff>
      <xdr:row>14</xdr:row>
      <xdr:rowOff>100513</xdr:rowOff>
    </xdr:to>
    <xdr:sp macro="" textlink="">
      <xdr:nvSpPr>
        <xdr:cNvPr id="61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A020000}"/>
            </a:ext>
          </a:extLst>
        </xdr:cNvPr>
        <xdr:cNvSpPr>
          <a:spLocks noChangeArrowheads="1"/>
        </xdr:cNvSpPr>
      </xdr:nvSpPr>
      <xdr:spPr bwMode="auto">
        <a:xfrm>
          <a:off x="3511179" y="2678072"/>
          <a:ext cx="178935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176498</xdr:colOff>
      <xdr:row>13</xdr:row>
      <xdr:rowOff>124085</xdr:rowOff>
    </xdr:from>
    <xdr:to>
      <xdr:col>10</xdr:col>
      <xdr:colOff>349740</xdr:colOff>
      <xdr:row>14</xdr:row>
      <xdr:rowOff>99226</xdr:rowOff>
    </xdr:to>
    <xdr:sp macro="" textlink="">
      <xdr:nvSpPr>
        <xdr:cNvPr id="61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B020000}"/>
            </a:ext>
          </a:extLst>
        </xdr:cNvPr>
        <xdr:cNvSpPr>
          <a:spLocks noChangeArrowheads="1"/>
        </xdr:cNvSpPr>
      </xdr:nvSpPr>
      <xdr:spPr bwMode="auto">
        <a:xfrm>
          <a:off x="3700748" y="2676785"/>
          <a:ext cx="173242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3188</xdr:colOff>
      <xdr:row>13</xdr:row>
      <xdr:rowOff>124372</xdr:rowOff>
    </xdr:from>
    <xdr:to>
      <xdr:col>11</xdr:col>
      <xdr:colOff>186885</xdr:colOff>
      <xdr:row>14</xdr:row>
      <xdr:rowOff>99513</xdr:rowOff>
    </xdr:to>
    <xdr:sp macro="" textlink="">
      <xdr:nvSpPr>
        <xdr:cNvPr id="62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C020000}"/>
            </a:ext>
          </a:extLst>
        </xdr:cNvPr>
        <xdr:cNvSpPr>
          <a:spLocks noChangeArrowheads="1"/>
        </xdr:cNvSpPr>
      </xdr:nvSpPr>
      <xdr:spPr bwMode="auto">
        <a:xfrm>
          <a:off x="3879863" y="2677072"/>
          <a:ext cx="183697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202855</xdr:colOff>
      <xdr:row>13</xdr:row>
      <xdr:rowOff>131101</xdr:rowOff>
    </xdr:from>
    <xdr:to>
      <xdr:col>12</xdr:col>
      <xdr:colOff>19158</xdr:colOff>
      <xdr:row>14</xdr:row>
      <xdr:rowOff>106242</xdr:rowOff>
    </xdr:to>
    <xdr:sp macro="" textlink="">
      <xdr:nvSpPr>
        <xdr:cNvPr id="6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D020000}"/>
            </a:ext>
          </a:extLst>
        </xdr:cNvPr>
        <xdr:cNvSpPr>
          <a:spLocks noChangeArrowheads="1"/>
        </xdr:cNvSpPr>
      </xdr:nvSpPr>
      <xdr:spPr bwMode="auto">
        <a:xfrm>
          <a:off x="4079530" y="2683801"/>
          <a:ext cx="168728" cy="18469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28934</xdr:colOff>
      <xdr:row>13</xdr:row>
      <xdr:rowOff>126806</xdr:rowOff>
    </xdr:from>
    <xdr:to>
      <xdr:col>12</xdr:col>
      <xdr:colOff>212631</xdr:colOff>
      <xdr:row>14</xdr:row>
      <xdr:rowOff>103701</xdr:rowOff>
    </xdr:to>
    <xdr:sp macro="" textlink="">
      <xdr:nvSpPr>
        <xdr:cNvPr id="62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E020000}"/>
            </a:ext>
          </a:extLst>
        </xdr:cNvPr>
        <xdr:cNvSpPr>
          <a:spLocks noChangeArrowheads="1"/>
        </xdr:cNvSpPr>
      </xdr:nvSpPr>
      <xdr:spPr bwMode="auto">
        <a:xfrm>
          <a:off x="4258034" y="2679506"/>
          <a:ext cx="183697" cy="18644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224159</xdr:colOff>
      <xdr:row>13</xdr:row>
      <xdr:rowOff>114773</xdr:rowOff>
    </xdr:from>
    <xdr:to>
      <xdr:col>13</xdr:col>
      <xdr:colOff>50919</xdr:colOff>
      <xdr:row>14</xdr:row>
      <xdr:rowOff>102841</xdr:rowOff>
    </xdr:to>
    <xdr:sp macro="" textlink="">
      <xdr:nvSpPr>
        <xdr:cNvPr id="62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6F020000}"/>
            </a:ext>
          </a:extLst>
        </xdr:cNvPr>
        <xdr:cNvSpPr>
          <a:spLocks noChangeArrowheads="1"/>
        </xdr:cNvSpPr>
      </xdr:nvSpPr>
      <xdr:spPr bwMode="auto">
        <a:xfrm>
          <a:off x="4453259" y="2667473"/>
          <a:ext cx="179185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12</xdr:col>
      <xdr:colOff>237517</xdr:colOff>
      <xdr:row>14</xdr:row>
      <xdr:rowOff>105790</xdr:rowOff>
    </xdr:from>
    <xdr:to>
      <xdr:col>13</xdr:col>
      <xdr:colOff>53820</xdr:colOff>
      <xdr:row>15</xdr:row>
      <xdr:rowOff>97154</xdr:rowOff>
    </xdr:to>
    <xdr:sp macro="" textlink="">
      <xdr:nvSpPr>
        <xdr:cNvPr id="62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0020000}"/>
            </a:ext>
          </a:extLst>
        </xdr:cNvPr>
        <xdr:cNvSpPr>
          <a:spLocks noChangeArrowheads="1"/>
        </xdr:cNvSpPr>
      </xdr:nvSpPr>
      <xdr:spPr bwMode="auto">
        <a:xfrm>
          <a:off x="4466617" y="2868040"/>
          <a:ext cx="168728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12</xdr:col>
      <xdr:colOff>31261</xdr:colOff>
      <xdr:row>14</xdr:row>
      <xdr:rowOff>113382</xdr:rowOff>
    </xdr:from>
    <xdr:to>
      <xdr:col>12</xdr:col>
      <xdr:colOff>214958</xdr:colOff>
      <xdr:row>15</xdr:row>
      <xdr:rowOff>104746</xdr:rowOff>
    </xdr:to>
    <xdr:sp macro="" textlink="">
      <xdr:nvSpPr>
        <xdr:cNvPr id="62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1020000}"/>
            </a:ext>
          </a:extLst>
        </xdr:cNvPr>
        <xdr:cNvSpPr>
          <a:spLocks noChangeArrowheads="1"/>
        </xdr:cNvSpPr>
      </xdr:nvSpPr>
      <xdr:spPr bwMode="auto">
        <a:xfrm>
          <a:off x="4260361" y="2875632"/>
          <a:ext cx="183697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11</xdr:col>
      <xdr:colOff>204430</xdr:colOff>
      <xdr:row>14</xdr:row>
      <xdr:rowOff>120115</xdr:rowOff>
    </xdr:from>
    <xdr:to>
      <xdr:col>12</xdr:col>
      <xdr:colOff>20735</xdr:colOff>
      <xdr:row>15</xdr:row>
      <xdr:rowOff>111479</xdr:rowOff>
    </xdr:to>
    <xdr:sp macro="" textlink="">
      <xdr:nvSpPr>
        <xdr:cNvPr id="62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2020000}"/>
            </a:ext>
          </a:extLst>
        </xdr:cNvPr>
        <xdr:cNvSpPr>
          <a:spLocks noChangeArrowheads="1"/>
        </xdr:cNvSpPr>
      </xdr:nvSpPr>
      <xdr:spPr bwMode="auto">
        <a:xfrm>
          <a:off x="4081105" y="2882365"/>
          <a:ext cx="168730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11</xdr:col>
      <xdr:colOff>4620</xdr:colOff>
      <xdr:row>14</xdr:row>
      <xdr:rowOff>117249</xdr:rowOff>
    </xdr:from>
    <xdr:to>
      <xdr:col>11</xdr:col>
      <xdr:colOff>188317</xdr:colOff>
      <xdr:row>15</xdr:row>
      <xdr:rowOff>108613</xdr:rowOff>
    </xdr:to>
    <xdr:sp macro="" textlink="">
      <xdr:nvSpPr>
        <xdr:cNvPr id="62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3020000}"/>
            </a:ext>
          </a:extLst>
        </xdr:cNvPr>
        <xdr:cNvSpPr>
          <a:spLocks noChangeArrowheads="1"/>
        </xdr:cNvSpPr>
      </xdr:nvSpPr>
      <xdr:spPr bwMode="auto">
        <a:xfrm>
          <a:off x="3881295" y="2879499"/>
          <a:ext cx="183697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10</xdr:col>
      <xdr:colOff>167332</xdr:colOff>
      <xdr:row>14</xdr:row>
      <xdr:rowOff>111950</xdr:rowOff>
    </xdr:from>
    <xdr:to>
      <xdr:col>10</xdr:col>
      <xdr:colOff>340573</xdr:colOff>
      <xdr:row>15</xdr:row>
      <xdr:rowOff>103314</xdr:rowOff>
    </xdr:to>
    <xdr:sp macro="" textlink="">
      <xdr:nvSpPr>
        <xdr:cNvPr id="62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4020000}"/>
            </a:ext>
          </a:extLst>
        </xdr:cNvPr>
        <xdr:cNvSpPr>
          <a:spLocks noChangeArrowheads="1"/>
        </xdr:cNvSpPr>
      </xdr:nvSpPr>
      <xdr:spPr bwMode="auto">
        <a:xfrm>
          <a:off x="3691582" y="2874200"/>
          <a:ext cx="173241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331620</xdr:colOff>
      <xdr:row>14</xdr:row>
      <xdr:rowOff>108227</xdr:rowOff>
    </xdr:from>
    <xdr:to>
      <xdr:col>10</xdr:col>
      <xdr:colOff>158131</xdr:colOff>
      <xdr:row>15</xdr:row>
      <xdr:rowOff>99591</xdr:rowOff>
    </xdr:to>
    <xdr:sp macro="" textlink="">
      <xdr:nvSpPr>
        <xdr:cNvPr id="62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5020000}"/>
            </a:ext>
          </a:extLst>
        </xdr:cNvPr>
        <xdr:cNvSpPr>
          <a:spLocks noChangeArrowheads="1"/>
        </xdr:cNvSpPr>
      </xdr:nvSpPr>
      <xdr:spPr bwMode="auto">
        <a:xfrm>
          <a:off x="3503445" y="2870477"/>
          <a:ext cx="178936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9</xdr:col>
      <xdr:colOff>131558</xdr:colOff>
      <xdr:row>14</xdr:row>
      <xdr:rowOff>106937</xdr:rowOff>
    </xdr:from>
    <xdr:to>
      <xdr:col>9</xdr:col>
      <xdr:colOff>305050</xdr:colOff>
      <xdr:row>15</xdr:row>
      <xdr:rowOff>98301</xdr:rowOff>
    </xdr:to>
    <xdr:sp macro="" textlink="">
      <xdr:nvSpPr>
        <xdr:cNvPr id="63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6020000}"/>
            </a:ext>
          </a:extLst>
        </xdr:cNvPr>
        <xdr:cNvSpPr>
          <a:spLocks noChangeArrowheads="1"/>
        </xdr:cNvSpPr>
      </xdr:nvSpPr>
      <xdr:spPr bwMode="auto">
        <a:xfrm>
          <a:off x="3303383" y="2869187"/>
          <a:ext cx="173492" cy="2009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283171</xdr:colOff>
      <xdr:row>14</xdr:row>
      <xdr:rowOff>102963</xdr:rowOff>
    </xdr:from>
    <xdr:to>
      <xdr:col>9</xdr:col>
      <xdr:colOff>99476</xdr:colOff>
      <xdr:row>15</xdr:row>
      <xdr:rowOff>92573</xdr:rowOff>
    </xdr:to>
    <xdr:sp macro="" textlink="">
      <xdr:nvSpPr>
        <xdr:cNvPr id="63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7020000}"/>
            </a:ext>
          </a:extLst>
        </xdr:cNvPr>
        <xdr:cNvSpPr>
          <a:spLocks noChangeArrowheads="1"/>
        </xdr:cNvSpPr>
      </xdr:nvSpPr>
      <xdr:spPr bwMode="auto">
        <a:xfrm>
          <a:off x="3102571" y="2865213"/>
          <a:ext cx="168730" cy="19916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13</xdr:col>
      <xdr:colOff>61877</xdr:colOff>
      <xdr:row>14</xdr:row>
      <xdr:rowOff>93796</xdr:rowOff>
    </xdr:from>
    <xdr:to>
      <xdr:col>13</xdr:col>
      <xdr:colOff>245574</xdr:colOff>
      <xdr:row>15</xdr:row>
      <xdr:rowOff>83406</xdr:rowOff>
    </xdr:to>
    <xdr:sp macro="" textlink="">
      <xdr:nvSpPr>
        <xdr:cNvPr id="63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8020000}"/>
            </a:ext>
          </a:extLst>
        </xdr:cNvPr>
        <xdr:cNvSpPr>
          <a:spLocks noChangeArrowheads="1"/>
        </xdr:cNvSpPr>
      </xdr:nvSpPr>
      <xdr:spPr bwMode="auto">
        <a:xfrm>
          <a:off x="4643402" y="2856046"/>
          <a:ext cx="183697" cy="19916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12</xdr:col>
      <xdr:colOff>226452</xdr:colOff>
      <xdr:row>15</xdr:row>
      <xdr:rowOff>117152</xdr:rowOff>
    </xdr:from>
    <xdr:to>
      <xdr:col>13</xdr:col>
      <xdr:colOff>42757</xdr:colOff>
      <xdr:row>16</xdr:row>
      <xdr:rowOff>94477</xdr:rowOff>
    </xdr:to>
    <xdr:sp macro="" textlink="">
      <xdr:nvSpPr>
        <xdr:cNvPr id="63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9020000}"/>
            </a:ext>
          </a:extLst>
        </xdr:cNvPr>
        <xdr:cNvSpPr>
          <a:spLocks noChangeArrowheads="1"/>
        </xdr:cNvSpPr>
      </xdr:nvSpPr>
      <xdr:spPr bwMode="auto">
        <a:xfrm>
          <a:off x="4455552" y="3088952"/>
          <a:ext cx="168730" cy="18687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A-27</a:t>
          </a:r>
        </a:p>
      </xdr:txBody>
    </xdr:sp>
    <xdr:clientData/>
  </xdr:twoCellAnchor>
  <xdr:twoCellAnchor>
    <xdr:from>
      <xdr:col>12</xdr:col>
      <xdr:colOff>8450</xdr:colOff>
      <xdr:row>15</xdr:row>
      <xdr:rowOff>115578</xdr:rowOff>
    </xdr:from>
    <xdr:to>
      <xdr:col>12</xdr:col>
      <xdr:colOff>192147</xdr:colOff>
      <xdr:row>16</xdr:row>
      <xdr:rowOff>103646</xdr:rowOff>
    </xdr:to>
    <xdr:sp macro="" textlink="">
      <xdr:nvSpPr>
        <xdr:cNvPr id="63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A020000}"/>
            </a:ext>
          </a:extLst>
        </xdr:cNvPr>
        <xdr:cNvSpPr>
          <a:spLocks noChangeArrowheads="1"/>
        </xdr:cNvSpPr>
      </xdr:nvSpPr>
      <xdr:spPr bwMode="auto">
        <a:xfrm>
          <a:off x="4237550" y="3087378"/>
          <a:ext cx="183697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11</xdr:col>
      <xdr:colOff>164002</xdr:colOff>
      <xdr:row>15</xdr:row>
      <xdr:rowOff>122309</xdr:rowOff>
    </xdr:from>
    <xdr:to>
      <xdr:col>11</xdr:col>
      <xdr:colOff>337242</xdr:colOff>
      <xdr:row>16</xdr:row>
      <xdr:rowOff>110377</xdr:rowOff>
    </xdr:to>
    <xdr:sp macro="" textlink="">
      <xdr:nvSpPr>
        <xdr:cNvPr id="63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B020000}"/>
            </a:ext>
          </a:extLst>
        </xdr:cNvPr>
        <xdr:cNvSpPr>
          <a:spLocks noChangeArrowheads="1"/>
        </xdr:cNvSpPr>
      </xdr:nvSpPr>
      <xdr:spPr bwMode="auto">
        <a:xfrm>
          <a:off x="4040677" y="3094109"/>
          <a:ext cx="173240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325139</xdr:colOff>
      <xdr:row>15</xdr:row>
      <xdr:rowOff>117008</xdr:rowOff>
    </xdr:from>
    <xdr:to>
      <xdr:col>11</xdr:col>
      <xdr:colOff>151899</xdr:colOff>
      <xdr:row>16</xdr:row>
      <xdr:rowOff>105076</xdr:rowOff>
    </xdr:to>
    <xdr:sp macro="" textlink="">
      <xdr:nvSpPr>
        <xdr:cNvPr id="63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C020000}"/>
            </a:ext>
          </a:extLst>
        </xdr:cNvPr>
        <xdr:cNvSpPr>
          <a:spLocks noChangeArrowheads="1"/>
        </xdr:cNvSpPr>
      </xdr:nvSpPr>
      <xdr:spPr bwMode="auto">
        <a:xfrm>
          <a:off x="3849389" y="3088808"/>
          <a:ext cx="179185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130198</xdr:colOff>
      <xdr:row>15</xdr:row>
      <xdr:rowOff>115719</xdr:rowOff>
    </xdr:from>
    <xdr:to>
      <xdr:col>10</xdr:col>
      <xdr:colOff>303440</xdr:colOff>
      <xdr:row>16</xdr:row>
      <xdr:rowOff>103787</xdr:rowOff>
    </xdr:to>
    <xdr:sp macro="" textlink="">
      <xdr:nvSpPr>
        <xdr:cNvPr id="63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D020000}"/>
            </a:ext>
          </a:extLst>
        </xdr:cNvPr>
        <xdr:cNvSpPr>
          <a:spLocks noChangeArrowheads="1"/>
        </xdr:cNvSpPr>
      </xdr:nvSpPr>
      <xdr:spPr bwMode="auto">
        <a:xfrm>
          <a:off x="3654448" y="3087519"/>
          <a:ext cx="173242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13</xdr:col>
      <xdr:colOff>61877</xdr:colOff>
      <xdr:row>15</xdr:row>
      <xdr:rowOff>99965</xdr:rowOff>
    </xdr:from>
    <xdr:to>
      <xdr:col>13</xdr:col>
      <xdr:colOff>245574</xdr:colOff>
      <xdr:row>16</xdr:row>
      <xdr:rowOff>88033</xdr:rowOff>
    </xdr:to>
    <xdr:sp macro="" textlink="">
      <xdr:nvSpPr>
        <xdr:cNvPr id="63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E020000}"/>
            </a:ext>
          </a:extLst>
        </xdr:cNvPr>
        <xdr:cNvSpPr>
          <a:spLocks noChangeArrowheads="1"/>
        </xdr:cNvSpPr>
      </xdr:nvSpPr>
      <xdr:spPr bwMode="auto">
        <a:xfrm>
          <a:off x="4643402" y="3071765"/>
          <a:ext cx="183697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A-34</a:t>
          </a:r>
        </a:p>
      </xdr:txBody>
    </xdr:sp>
    <xdr:clientData/>
  </xdr:twoCellAnchor>
  <xdr:twoCellAnchor>
    <xdr:from>
      <xdr:col>9</xdr:col>
      <xdr:colOff>294628</xdr:colOff>
      <xdr:row>15</xdr:row>
      <xdr:rowOff>104089</xdr:rowOff>
    </xdr:from>
    <xdr:to>
      <xdr:col>10</xdr:col>
      <xdr:colOff>110934</xdr:colOff>
      <xdr:row>16</xdr:row>
      <xdr:rowOff>92157</xdr:rowOff>
    </xdr:to>
    <xdr:sp macro="" textlink="">
      <xdr:nvSpPr>
        <xdr:cNvPr id="63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7F020000}"/>
            </a:ext>
          </a:extLst>
        </xdr:cNvPr>
        <xdr:cNvSpPr>
          <a:spLocks noChangeArrowheads="1"/>
        </xdr:cNvSpPr>
      </xdr:nvSpPr>
      <xdr:spPr bwMode="auto">
        <a:xfrm>
          <a:off x="3466453" y="3075889"/>
          <a:ext cx="168731" cy="1976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7</xdr:col>
      <xdr:colOff>197617</xdr:colOff>
      <xdr:row>14</xdr:row>
      <xdr:rowOff>79052</xdr:rowOff>
    </xdr:from>
    <xdr:to>
      <xdr:col>8</xdr:col>
      <xdr:colOff>165559</xdr:colOff>
      <xdr:row>16</xdr:row>
      <xdr:rowOff>279959</xdr:rowOff>
    </xdr:to>
    <xdr:cxnSp macro="">
      <xdr:nvCxnSpPr>
        <xdr:cNvPr id="640" name="Straight Connector 327">
          <a:extLst>
            <a:ext uri="{FF2B5EF4-FFF2-40B4-BE49-F238E27FC236}">
              <a16:creationId xmlns:a16="http://schemas.microsoft.com/office/drawing/2014/main" id="{00000000-0008-0000-1600-000080020000}"/>
            </a:ext>
          </a:extLst>
        </xdr:cNvPr>
        <xdr:cNvCxnSpPr>
          <a:endCxn id="615" idx="3"/>
        </xdr:cNvCxnSpPr>
      </xdr:nvCxnSpPr>
      <xdr:spPr>
        <a:xfrm flipV="1">
          <a:off x="2664592" y="2841302"/>
          <a:ext cx="320367" cy="6200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12648</xdr:colOff>
      <xdr:row>15</xdr:row>
      <xdr:rowOff>92573</xdr:rowOff>
    </xdr:from>
    <xdr:to>
      <xdr:col>9</xdr:col>
      <xdr:colOff>73299</xdr:colOff>
      <xdr:row>18</xdr:row>
      <xdr:rowOff>26805</xdr:rowOff>
    </xdr:to>
    <xdr:cxnSp macro="">
      <xdr:nvCxnSpPr>
        <xdr:cNvPr id="641" name="Straight Connector 325">
          <a:extLst>
            <a:ext uri="{FF2B5EF4-FFF2-40B4-BE49-F238E27FC236}">
              <a16:creationId xmlns:a16="http://schemas.microsoft.com/office/drawing/2014/main" id="{00000000-0008-0000-1600-000081020000}"/>
            </a:ext>
          </a:extLst>
        </xdr:cNvPr>
        <xdr:cNvCxnSpPr>
          <a:stCxn id="631" idx="4"/>
          <a:endCxn id="609" idx="0"/>
        </xdr:cNvCxnSpPr>
      </xdr:nvCxnSpPr>
      <xdr:spPr>
        <a:xfrm>
          <a:off x="3184473" y="3064373"/>
          <a:ext cx="60651" cy="7914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164426</xdr:colOff>
      <xdr:row>18</xdr:row>
      <xdr:rowOff>116443</xdr:rowOff>
    </xdr:from>
    <xdr:to>
      <xdr:col>9</xdr:col>
      <xdr:colOff>344426</xdr:colOff>
      <xdr:row>18</xdr:row>
      <xdr:rowOff>116443</xdr:rowOff>
    </xdr:to>
    <xdr:cxnSp macro="">
      <xdr:nvCxnSpPr>
        <xdr:cNvPr id="642" name="Straight Connector 325">
          <a:extLst>
            <a:ext uri="{FF2B5EF4-FFF2-40B4-BE49-F238E27FC236}">
              <a16:creationId xmlns:a16="http://schemas.microsoft.com/office/drawing/2014/main" id="{00000000-0008-0000-1600-000082020000}"/>
            </a:ext>
          </a:extLst>
        </xdr:cNvPr>
        <xdr:cNvCxnSpPr/>
      </xdr:nvCxnSpPr>
      <xdr:spPr>
        <a:xfrm flipH="1">
          <a:off x="3336251" y="3945493"/>
          <a:ext cx="1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28069</xdr:colOff>
      <xdr:row>18</xdr:row>
      <xdr:rowOff>121698</xdr:rowOff>
    </xdr:from>
    <xdr:to>
      <xdr:col>11</xdr:col>
      <xdr:colOff>316069</xdr:colOff>
      <xdr:row>18</xdr:row>
      <xdr:rowOff>121698</xdr:rowOff>
    </xdr:to>
    <xdr:cxnSp macro="">
      <xdr:nvCxnSpPr>
        <xdr:cNvPr id="643" name="Straight Connector 325">
          <a:extLst>
            <a:ext uri="{FF2B5EF4-FFF2-40B4-BE49-F238E27FC236}">
              <a16:creationId xmlns:a16="http://schemas.microsoft.com/office/drawing/2014/main" id="{00000000-0008-0000-1600-000083020000}"/>
            </a:ext>
          </a:extLst>
        </xdr:cNvPr>
        <xdr:cNvCxnSpPr/>
      </xdr:nvCxnSpPr>
      <xdr:spPr>
        <a:xfrm flipH="1">
          <a:off x="3904744" y="3950748"/>
          <a:ext cx="28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298167</xdr:colOff>
      <xdr:row>16</xdr:row>
      <xdr:rowOff>67783</xdr:rowOff>
    </xdr:from>
    <xdr:to>
      <xdr:col>13</xdr:col>
      <xdr:colOff>17326</xdr:colOff>
      <xdr:row>18</xdr:row>
      <xdr:rowOff>59572</xdr:rowOff>
    </xdr:to>
    <xdr:cxnSp macro="">
      <xdr:nvCxnSpPr>
        <xdr:cNvPr id="644" name="Straight Connector 326">
          <a:extLst>
            <a:ext uri="{FF2B5EF4-FFF2-40B4-BE49-F238E27FC236}">
              <a16:creationId xmlns:a16="http://schemas.microsoft.com/office/drawing/2014/main" id="{00000000-0008-0000-1600-000084020000}"/>
            </a:ext>
          </a:extLst>
        </xdr:cNvPr>
        <xdr:cNvCxnSpPr>
          <a:stCxn id="608" idx="7"/>
          <a:endCxn id="633" idx="5"/>
        </xdr:cNvCxnSpPr>
      </xdr:nvCxnSpPr>
      <xdr:spPr>
        <a:xfrm flipV="1">
          <a:off x="4527267" y="3249133"/>
          <a:ext cx="71584" cy="639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216819</xdr:colOff>
      <xdr:row>16</xdr:row>
      <xdr:rowOff>103787</xdr:rowOff>
    </xdr:from>
    <xdr:to>
      <xdr:col>13</xdr:col>
      <xdr:colOff>131630</xdr:colOff>
      <xdr:row>17</xdr:row>
      <xdr:rowOff>162430</xdr:rowOff>
    </xdr:to>
    <xdr:cxnSp macro="">
      <xdr:nvCxnSpPr>
        <xdr:cNvPr id="645" name="Straight Connector 338">
          <a:extLst>
            <a:ext uri="{FF2B5EF4-FFF2-40B4-BE49-F238E27FC236}">
              <a16:creationId xmlns:a16="http://schemas.microsoft.com/office/drawing/2014/main" id="{00000000-0008-0000-1600-000085020000}"/>
            </a:ext>
          </a:extLst>
        </xdr:cNvPr>
        <xdr:cNvCxnSpPr>
          <a:stCxn id="637" idx="4"/>
          <a:endCxn id="614" idx="2"/>
        </xdr:cNvCxnSpPr>
      </xdr:nvCxnSpPr>
      <xdr:spPr>
        <a:xfrm>
          <a:off x="3741069" y="3285137"/>
          <a:ext cx="972086" cy="3824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218672</xdr:colOff>
      <xdr:row>16</xdr:row>
      <xdr:rowOff>59766</xdr:rowOff>
    </xdr:from>
    <xdr:to>
      <xdr:col>13</xdr:col>
      <xdr:colOff>220230</xdr:colOff>
      <xdr:row>16</xdr:row>
      <xdr:rowOff>171988</xdr:rowOff>
    </xdr:to>
    <xdr:cxnSp macro="">
      <xdr:nvCxnSpPr>
        <xdr:cNvPr id="646" name="Straight Connector 338">
          <a:extLst>
            <a:ext uri="{FF2B5EF4-FFF2-40B4-BE49-F238E27FC236}">
              <a16:creationId xmlns:a16="http://schemas.microsoft.com/office/drawing/2014/main" id="{00000000-0008-0000-1600-000086020000}"/>
            </a:ext>
          </a:extLst>
        </xdr:cNvPr>
        <xdr:cNvCxnSpPr>
          <a:stCxn id="613" idx="0"/>
          <a:endCxn id="638" idx="5"/>
        </xdr:cNvCxnSpPr>
      </xdr:nvCxnSpPr>
      <xdr:spPr>
        <a:xfrm flipH="1" flipV="1">
          <a:off x="4800197" y="3241116"/>
          <a:ext cx="1558" cy="112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224520</xdr:colOff>
      <xdr:row>15</xdr:row>
      <xdr:rowOff>200599</xdr:rowOff>
    </xdr:from>
    <xdr:to>
      <xdr:col>9</xdr:col>
      <xdr:colOff>294628</xdr:colOff>
      <xdr:row>17</xdr:row>
      <xdr:rowOff>43235</xdr:rowOff>
    </xdr:to>
    <xdr:cxnSp macro="">
      <xdr:nvCxnSpPr>
        <xdr:cNvPr id="647" name="Straight Connector 325">
          <a:extLst>
            <a:ext uri="{FF2B5EF4-FFF2-40B4-BE49-F238E27FC236}">
              <a16:creationId xmlns:a16="http://schemas.microsoft.com/office/drawing/2014/main" id="{00000000-0008-0000-1600-000087020000}"/>
            </a:ext>
          </a:extLst>
        </xdr:cNvPr>
        <xdr:cNvCxnSpPr>
          <a:stCxn id="639" idx="2"/>
        </xdr:cNvCxnSpPr>
      </xdr:nvCxnSpPr>
      <xdr:spPr>
        <a:xfrm flipH="1">
          <a:off x="2691495" y="3172399"/>
          <a:ext cx="774958" cy="3760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13</xdr:row>
      <xdr:rowOff>152189</xdr:rowOff>
    </xdr:from>
    <xdr:to>
      <xdr:col>14</xdr:col>
      <xdr:colOff>292555</xdr:colOff>
      <xdr:row>14</xdr:row>
      <xdr:rowOff>140257</xdr:rowOff>
    </xdr:to>
    <xdr:sp macro="" textlink="">
      <xdr:nvSpPr>
        <xdr:cNvPr id="64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8020000}"/>
            </a:ext>
          </a:extLst>
        </xdr:cNvPr>
        <xdr:cNvSpPr>
          <a:spLocks noChangeArrowheads="1"/>
        </xdr:cNvSpPr>
      </xdr:nvSpPr>
      <xdr:spPr bwMode="auto">
        <a:xfrm>
          <a:off x="5042808" y="2704889"/>
          <a:ext cx="183697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17</xdr:col>
      <xdr:colOff>233612</xdr:colOff>
      <xdr:row>13</xdr:row>
      <xdr:rowOff>128710</xdr:rowOff>
    </xdr:from>
    <xdr:to>
      <xdr:col>18</xdr:col>
      <xdr:colOff>49917</xdr:colOff>
      <xdr:row>14</xdr:row>
      <xdr:rowOff>116778</xdr:rowOff>
    </xdr:to>
    <xdr:sp macro="" textlink="">
      <xdr:nvSpPr>
        <xdr:cNvPr id="64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9020000}"/>
            </a:ext>
          </a:extLst>
        </xdr:cNvPr>
        <xdr:cNvSpPr>
          <a:spLocks noChangeArrowheads="1"/>
        </xdr:cNvSpPr>
      </xdr:nvSpPr>
      <xdr:spPr bwMode="auto">
        <a:xfrm>
          <a:off x="6224837" y="2681410"/>
          <a:ext cx="168730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18</xdr:col>
      <xdr:colOff>261830</xdr:colOff>
      <xdr:row>13</xdr:row>
      <xdr:rowOff>137447</xdr:rowOff>
    </xdr:from>
    <xdr:to>
      <xdr:col>19</xdr:col>
      <xdr:colOff>88590</xdr:colOff>
      <xdr:row>14</xdr:row>
      <xdr:rowOff>125515</xdr:rowOff>
    </xdr:to>
    <xdr:sp macro="" textlink="">
      <xdr:nvSpPr>
        <xdr:cNvPr id="65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A020000}"/>
            </a:ext>
          </a:extLst>
        </xdr:cNvPr>
        <xdr:cNvSpPr>
          <a:spLocks noChangeArrowheads="1"/>
        </xdr:cNvSpPr>
      </xdr:nvSpPr>
      <xdr:spPr bwMode="auto">
        <a:xfrm>
          <a:off x="6605480" y="2690147"/>
          <a:ext cx="179185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19</xdr:col>
      <xdr:colOff>284322</xdr:colOff>
      <xdr:row>13</xdr:row>
      <xdr:rowOff>132148</xdr:rowOff>
    </xdr:from>
    <xdr:to>
      <xdr:col>20</xdr:col>
      <xdr:colOff>100626</xdr:colOff>
      <xdr:row>14</xdr:row>
      <xdr:rowOff>120216</xdr:rowOff>
    </xdr:to>
    <xdr:sp macro="" textlink="">
      <xdr:nvSpPr>
        <xdr:cNvPr id="6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B020000}"/>
            </a:ext>
          </a:extLst>
        </xdr:cNvPr>
        <xdr:cNvSpPr>
          <a:spLocks noChangeArrowheads="1"/>
        </xdr:cNvSpPr>
      </xdr:nvSpPr>
      <xdr:spPr bwMode="auto">
        <a:xfrm>
          <a:off x="6980397" y="2684848"/>
          <a:ext cx="168729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14</xdr:col>
      <xdr:colOff>320842</xdr:colOff>
      <xdr:row>13</xdr:row>
      <xdr:rowOff>139310</xdr:rowOff>
    </xdr:from>
    <xdr:to>
      <xdr:col>15</xdr:col>
      <xdr:colOff>147602</xdr:colOff>
      <xdr:row>14</xdr:row>
      <xdr:rowOff>127378</xdr:rowOff>
    </xdr:to>
    <xdr:sp macro="" textlink="">
      <xdr:nvSpPr>
        <xdr:cNvPr id="65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C020000}"/>
            </a:ext>
          </a:extLst>
        </xdr:cNvPr>
        <xdr:cNvSpPr>
          <a:spLocks noChangeArrowheads="1"/>
        </xdr:cNvSpPr>
      </xdr:nvSpPr>
      <xdr:spPr bwMode="auto">
        <a:xfrm>
          <a:off x="5254792" y="2692010"/>
          <a:ext cx="179185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165139</xdr:colOff>
      <xdr:row>13</xdr:row>
      <xdr:rowOff>138020</xdr:rowOff>
    </xdr:from>
    <xdr:to>
      <xdr:col>15</xdr:col>
      <xdr:colOff>338379</xdr:colOff>
      <xdr:row>14</xdr:row>
      <xdr:rowOff>126088</xdr:rowOff>
    </xdr:to>
    <xdr:sp macro="" textlink="">
      <xdr:nvSpPr>
        <xdr:cNvPr id="65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D020000}"/>
            </a:ext>
          </a:extLst>
        </xdr:cNvPr>
        <xdr:cNvSpPr>
          <a:spLocks noChangeArrowheads="1"/>
        </xdr:cNvSpPr>
      </xdr:nvSpPr>
      <xdr:spPr bwMode="auto">
        <a:xfrm>
          <a:off x="5451514" y="2690720"/>
          <a:ext cx="173240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15</xdr:col>
      <xdr:colOff>350348</xdr:colOff>
      <xdr:row>13</xdr:row>
      <xdr:rowOff>143177</xdr:rowOff>
    </xdr:from>
    <xdr:to>
      <xdr:col>16</xdr:col>
      <xdr:colOff>177109</xdr:colOff>
      <xdr:row>14</xdr:row>
      <xdr:rowOff>131245</xdr:rowOff>
    </xdr:to>
    <xdr:sp macro="" textlink="">
      <xdr:nvSpPr>
        <xdr:cNvPr id="65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E020000}"/>
            </a:ext>
          </a:extLst>
        </xdr:cNvPr>
        <xdr:cNvSpPr>
          <a:spLocks noChangeArrowheads="1"/>
        </xdr:cNvSpPr>
      </xdr:nvSpPr>
      <xdr:spPr bwMode="auto">
        <a:xfrm>
          <a:off x="5636723" y="2695877"/>
          <a:ext cx="179186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198664</xdr:colOff>
      <xdr:row>13</xdr:row>
      <xdr:rowOff>143463</xdr:rowOff>
    </xdr:from>
    <xdr:to>
      <xdr:col>17</xdr:col>
      <xdr:colOff>14968</xdr:colOff>
      <xdr:row>14</xdr:row>
      <xdr:rowOff>131531</xdr:rowOff>
    </xdr:to>
    <xdr:sp macro="" textlink="">
      <xdr:nvSpPr>
        <xdr:cNvPr id="65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8F020000}"/>
            </a:ext>
          </a:extLst>
        </xdr:cNvPr>
        <xdr:cNvSpPr>
          <a:spLocks noChangeArrowheads="1"/>
        </xdr:cNvSpPr>
      </xdr:nvSpPr>
      <xdr:spPr bwMode="auto">
        <a:xfrm>
          <a:off x="5837464" y="2696163"/>
          <a:ext cx="168729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26911</xdr:colOff>
      <xdr:row>13</xdr:row>
      <xdr:rowOff>142175</xdr:rowOff>
    </xdr:from>
    <xdr:to>
      <xdr:col>17</xdr:col>
      <xdr:colOff>210608</xdr:colOff>
      <xdr:row>14</xdr:row>
      <xdr:rowOff>130243</xdr:rowOff>
    </xdr:to>
    <xdr:sp macro="" textlink="">
      <xdr:nvSpPr>
        <xdr:cNvPr id="65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0020000}"/>
            </a:ext>
          </a:extLst>
        </xdr:cNvPr>
        <xdr:cNvSpPr>
          <a:spLocks noChangeArrowheads="1"/>
        </xdr:cNvSpPr>
      </xdr:nvSpPr>
      <xdr:spPr bwMode="auto">
        <a:xfrm>
          <a:off x="6018136" y="2694875"/>
          <a:ext cx="183697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68896</xdr:colOff>
      <xdr:row>13</xdr:row>
      <xdr:rowOff>134440</xdr:rowOff>
    </xdr:from>
    <xdr:to>
      <xdr:col>18</xdr:col>
      <xdr:colOff>242137</xdr:colOff>
      <xdr:row>14</xdr:row>
      <xdr:rowOff>122508</xdr:rowOff>
    </xdr:to>
    <xdr:sp macro="" textlink="">
      <xdr:nvSpPr>
        <xdr:cNvPr id="65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1020000}"/>
            </a:ext>
          </a:extLst>
        </xdr:cNvPr>
        <xdr:cNvSpPr>
          <a:spLocks noChangeArrowheads="1"/>
        </xdr:cNvSpPr>
      </xdr:nvSpPr>
      <xdr:spPr bwMode="auto">
        <a:xfrm>
          <a:off x="6412546" y="2687140"/>
          <a:ext cx="173241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19</xdr:col>
      <xdr:colOff>95822</xdr:colOff>
      <xdr:row>13</xdr:row>
      <xdr:rowOff>132148</xdr:rowOff>
    </xdr:from>
    <xdr:to>
      <xdr:col>19</xdr:col>
      <xdr:colOff>269063</xdr:colOff>
      <xdr:row>14</xdr:row>
      <xdr:rowOff>120216</xdr:rowOff>
    </xdr:to>
    <xdr:sp macro="" textlink="">
      <xdr:nvSpPr>
        <xdr:cNvPr id="65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2020000}"/>
            </a:ext>
          </a:extLst>
        </xdr:cNvPr>
        <xdr:cNvSpPr>
          <a:spLocks noChangeArrowheads="1"/>
        </xdr:cNvSpPr>
      </xdr:nvSpPr>
      <xdr:spPr bwMode="auto">
        <a:xfrm>
          <a:off x="6791897" y="2684848"/>
          <a:ext cx="173241" cy="197618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19</xdr:col>
      <xdr:colOff>355793</xdr:colOff>
      <xdr:row>17</xdr:row>
      <xdr:rowOff>107192</xdr:rowOff>
    </xdr:from>
    <xdr:to>
      <xdr:col>20</xdr:col>
      <xdr:colOff>172097</xdr:colOff>
      <xdr:row>17</xdr:row>
      <xdr:rowOff>291832</xdr:rowOff>
    </xdr:to>
    <xdr:sp macro="" textlink="">
      <xdr:nvSpPr>
        <xdr:cNvPr id="65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3020000}"/>
            </a:ext>
          </a:extLst>
        </xdr:cNvPr>
        <xdr:cNvSpPr>
          <a:spLocks noChangeArrowheads="1"/>
        </xdr:cNvSpPr>
      </xdr:nvSpPr>
      <xdr:spPr bwMode="auto">
        <a:xfrm>
          <a:off x="7051868" y="3612392"/>
          <a:ext cx="168729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19</xdr:col>
      <xdr:colOff>187351</xdr:colOff>
      <xdr:row>16</xdr:row>
      <xdr:rowOff>301239</xdr:rowOff>
    </xdr:from>
    <xdr:to>
      <xdr:col>20</xdr:col>
      <xdr:colOff>3655</xdr:colOff>
      <xdr:row>17</xdr:row>
      <xdr:rowOff>181079</xdr:rowOff>
    </xdr:to>
    <xdr:sp macro="" textlink="">
      <xdr:nvSpPr>
        <xdr:cNvPr id="66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4020000}"/>
            </a:ext>
          </a:extLst>
        </xdr:cNvPr>
        <xdr:cNvSpPr>
          <a:spLocks noChangeArrowheads="1"/>
        </xdr:cNvSpPr>
      </xdr:nvSpPr>
      <xdr:spPr bwMode="auto">
        <a:xfrm>
          <a:off x="6883426" y="3482589"/>
          <a:ext cx="168729" cy="20369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18</xdr:col>
      <xdr:colOff>353987</xdr:colOff>
      <xdr:row>14</xdr:row>
      <xdr:rowOff>125515</xdr:rowOff>
    </xdr:from>
    <xdr:to>
      <xdr:col>19</xdr:col>
      <xdr:colOff>256675</xdr:colOff>
      <xdr:row>16</xdr:row>
      <xdr:rowOff>288447</xdr:rowOff>
    </xdr:to>
    <xdr:cxnSp macro="">
      <xdr:nvCxnSpPr>
        <xdr:cNvPr id="661" name="Straight Connector 362">
          <a:extLst>
            <a:ext uri="{FF2B5EF4-FFF2-40B4-BE49-F238E27FC236}">
              <a16:creationId xmlns:a16="http://schemas.microsoft.com/office/drawing/2014/main" id="{00000000-0008-0000-1600-000095020000}"/>
            </a:ext>
          </a:extLst>
        </xdr:cNvPr>
        <xdr:cNvCxnSpPr>
          <a:endCxn id="650" idx="4"/>
        </xdr:cNvCxnSpPr>
      </xdr:nvCxnSpPr>
      <xdr:spPr>
        <a:xfrm flipH="1" flipV="1">
          <a:off x="6697637" y="2887765"/>
          <a:ext cx="255113" cy="5820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13697</xdr:colOff>
      <xdr:row>14</xdr:row>
      <xdr:rowOff>120216</xdr:rowOff>
    </xdr:from>
    <xdr:to>
      <xdr:col>20</xdr:col>
      <xdr:colOff>85168</xdr:colOff>
      <xdr:row>17</xdr:row>
      <xdr:rowOff>107192</xdr:rowOff>
    </xdr:to>
    <xdr:cxnSp macro="">
      <xdr:nvCxnSpPr>
        <xdr:cNvPr id="662" name="Straight Connector 358">
          <a:extLst>
            <a:ext uri="{FF2B5EF4-FFF2-40B4-BE49-F238E27FC236}">
              <a16:creationId xmlns:a16="http://schemas.microsoft.com/office/drawing/2014/main" id="{00000000-0008-0000-1600-000096020000}"/>
            </a:ext>
          </a:extLst>
        </xdr:cNvPr>
        <xdr:cNvCxnSpPr>
          <a:stCxn id="651" idx="4"/>
          <a:endCxn id="659" idx="0"/>
        </xdr:cNvCxnSpPr>
      </xdr:nvCxnSpPr>
      <xdr:spPr>
        <a:xfrm>
          <a:off x="7062197" y="2882466"/>
          <a:ext cx="71471" cy="7299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268333</xdr:colOff>
      <xdr:row>11</xdr:row>
      <xdr:rowOff>8248</xdr:rowOff>
    </xdr:from>
    <xdr:to>
      <xdr:col>23</xdr:col>
      <xdr:colOff>94978</xdr:colOff>
      <xdr:row>11</xdr:row>
      <xdr:rowOff>190794</xdr:rowOff>
    </xdr:to>
    <xdr:sp macro="" textlink="">
      <xdr:nvSpPr>
        <xdr:cNvPr id="66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7020000}"/>
            </a:ext>
          </a:extLst>
        </xdr:cNvPr>
        <xdr:cNvSpPr>
          <a:spLocks noChangeArrowheads="1"/>
        </xdr:cNvSpPr>
      </xdr:nvSpPr>
      <xdr:spPr bwMode="auto">
        <a:xfrm>
          <a:off x="8021683" y="2141848"/>
          <a:ext cx="179070" cy="18254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187275</xdr:colOff>
      <xdr:row>15</xdr:row>
      <xdr:rowOff>133184</xdr:rowOff>
    </xdr:from>
    <xdr:to>
      <xdr:col>25</xdr:col>
      <xdr:colOff>13921</xdr:colOff>
      <xdr:row>16</xdr:row>
      <xdr:rowOff>108900</xdr:rowOff>
    </xdr:to>
    <xdr:sp macro="" textlink="">
      <xdr:nvSpPr>
        <xdr:cNvPr id="66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8020000}"/>
            </a:ext>
          </a:extLst>
        </xdr:cNvPr>
        <xdr:cNvSpPr>
          <a:spLocks noChangeArrowheads="1"/>
        </xdr:cNvSpPr>
      </xdr:nvSpPr>
      <xdr:spPr bwMode="auto">
        <a:xfrm>
          <a:off x="8645475" y="3104984"/>
          <a:ext cx="179071" cy="18526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273650</xdr:colOff>
      <xdr:row>16</xdr:row>
      <xdr:rowOff>126987</xdr:rowOff>
    </xdr:from>
    <xdr:to>
      <xdr:col>25</xdr:col>
      <xdr:colOff>99793</xdr:colOff>
      <xdr:row>17</xdr:row>
      <xdr:rowOff>15409</xdr:rowOff>
    </xdr:to>
    <xdr:sp macro="" textlink="">
      <xdr:nvSpPr>
        <xdr:cNvPr id="66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9020000}"/>
            </a:ext>
          </a:extLst>
        </xdr:cNvPr>
        <xdr:cNvSpPr>
          <a:spLocks noChangeArrowheads="1"/>
        </xdr:cNvSpPr>
      </xdr:nvSpPr>
      <xdr:spPr bwMode="auto">
        <a:xfrm>
          <a:off x="8731850" y="3308337"/>
          <a:ext cx="178568" cy="21227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25</xdr:col>
      <xdr:colOff>9044</xdr:colOff>
      <xdr:row>17</xdr:row>
      <xdr:rowOff>37849</xdr:rowOff>
    </xdr:from>
    <xdr:to>
      <xdr:col>25</xdr:col>
      <xdr:colOff>192741</xdr:colOff>
      <xdr:row>17</xdr:row>
      <xdr:rowOff>221442</xdr:rowOff>
    </xdr:to>
    <xdr:sp macro="" textlink="">
      <xdr:nvSpPr>
        <xdr:cNvPr id="66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A020000}"/>
            </a:ext>
          </a:extLst>
        </xdr:cNvPr>
        <xdr:cNvSpPr>
          <a:spLocks noChangeArrowheads="1"/>
        </xdr:cNvSpPr>
      </xdr:nvSpPr>
      <xdr:spPr bwMode="auto">
        <a:xfrm>
          <a:off x="8819669" y="3543049"/>
          <a:ext cx="183697" cy="183593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25</xdr:col>
      <xdr:colOff>105674</xdr:colOff>
      <xdr:row>17</xdr:row>
      <xdr:rowOff>227930</xdr:rowOff>
    </xdr:from>
    <xdr:to>
      <xdr:col>25</xdr:col>
      <xdr:colOff>279533</xdr:colOff>
      <xdr:row>18</xdr:row>
      <xdr:rowOff>116352</xdr:rowOff>
    </xdr:to>
    <xdr:sp macro="" textlink="">
      <xdr:nvSpPr>
        <xdr:cNvPr id="66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B020000}"/>
            </a:ext>
          </a:extLst>
        </xdr:cNvPr>
        <xdr:cNvSpPr>
          <a:spLocks noChangeArrowheads="1"/>
        </xdr:cNvSpPr>
      </xdr:nvSpPr>
      <xdr:spPr bwMode="auto">
        <a:xfrm>
          <a:off x="8916299" y="3733130"/>
          <a:ext cx="173859" cy="21227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203898</xdr:colOff>
      <xdr:row>18</xdr:row>
      <xdr:rowOff>125730</xdr:rowOff>
    </xdr:from>
    <xdr:to>
      <xdr:col>26</xdr:col>
      <xdr:colOff>19701</xdr:colOff>
      <xdr:row>19</xdr:row>
      <xdr:rowOff>5570</xdr:rowOff>
    </xdr:to>
    <xdr:sp macro="" textlink="">
      <xdr:nvSpPr>
        <xdr:cNvPr id="66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C020000}"/>
            </a:ext>
          </a:extLst>
        </xdr:cNvPr>
        <xdr:cNvSpPr>
          <a:spLocks noChangeArrowheads="1"/>
        </xdr:cNvSpPr>
      </xdr:nvSpPr>
      <xdr:spPr bwMode="auto">
        <a:xfrm>
          <a:off x="9014523" y="3954780"/>
          <a:ext cx="168228" cy="20369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293666</xdr:colOff>
      <xdr:row>19</xdr:row>
      <xdr:rowOff>5946</xdr:rowOff>
    </xdr:from>
    <xdr:to>
      <xdr:col>26</xdr:col>
      <xdr:colOff>119809</xdr:colOff>
      <xdr:row>19</xdr:row>
      <xdr:rowOff>190586</xdr:rowOff>
    </xdr:to>
    <xdr:sp macro="" textlink="">
      <xdr:nvSpPr>
        <xdr:cNvPr id="66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D020000}"/>
            </a:ext>
          </a:extLst>
        </xdr:cNvPr>
        <xdr:cNvSpPr>
          <a:spLocks noChangeArrowheads="1"/>
        </xdr:cNvSpPr>
      </xdr:nvSpPr>
      <xdr:spPr bwMode="auto">
        <a:xfrm>
          <a:off x="9104291" y="4158846"/>
          <a:ext cx="178568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26</xdr:col>
      <xdr:colOff>26170</xdr:colOff>
      <xdr:row>19</xdr:row>
      <xdr:rowOff>209257</xdr:rowOff>
    </xdr:from>
    <xdr:to>
      <xdr:col>26</xdr:col>
      <xdr:colOff>210370</xdr:colOff>
      <xdr:row>19</xdr:row>
      <xdr:rowOff>393225</xdr:rowOff>
    </xdr:to>
    <xdr:sp macro="" textlink="">
      <xdr:nvSpPr>
        <xdr:cNvPr id="67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E020000}"/>
            </a:ext>
          </a:extLst>
        </xdr:cNvPr>
        <xdr:cNvSpPr>
          <a:spLocks noChangeArrowheads="1"/>
        </xdr:cNvSpPr>
      </xdr:nvSpPr>
      <xdr:spPr bwMode="auto">
        <a:xfrm>
          <a:off x="9189220" y="4362157"/>
          <a:ext cx="184200" cy="18396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29</xdr:col>
      <xdr:colOff>109652</xdr:colOff>
      <xdr:row>17</xdr:row>
      <xdr:rowOff>52042</xdr:rowOff>
    </xdr:from>
    <xdr:to>
      <xdr:col>29</xdr:col>
      <xdr:colOff>290628</xdr:colOff>
      <xdr:row>17</xdr:row>
      <xdr:rowOff>247609</xdr:rowOff>
    </xdr:to>
    <xdr:sp macro="" textlink="">
      <xdr:nvSpPr>
        <xdr:cNvPr id="67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9F020000}"/>
            </a:ext>
          </a:extLst>
        </xdr:cNvPr>
        <xdr:cNvSpPr>
          <a:spLocks noChangeArrowheads="1"/>
        </xdr:cNvSpPr>
      </xdr:nvSpPr>
      <xdr:spPr bwMode="auto">
        <a:xfrm>
          <a:off x="10329977" y="3557242"/>
          <a:ext cx="180976" cy="195567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26</xdr:col>
      <xdr:colOff>112711</xdr:colOff>
      <xdr:row>19</xdr:row>
      <xdr:rowOff>384854</xdr:rowOff>
    </xdr:from>
    <xdr:to>
      <xdr:col>26</xdr:col>
      <xdr:colOff>286569</xdr:colOff>
      <xdr:row>20</xdr:row>
      <xdr:rowOff>168856</xdr:rowOff>
    </xdr:to>
    <xdr:sp macro="" textlink="">
      <xdr:nvSpPr>
        <xdr:cNvPr id="67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0020000}"/>
            </a:ext>
          </a:extLst>
        </xdr:cNvPr>
        <xdr:cNvSpPr>
          <a:spLocks noChangeArrowheads="1"/>
        </xdr:cNvSpPr>
      </xdr:nvSpPr>
      <xdr:spPr bwMode="auto">
        <a:xfrm>
          <a:off x="9275761" y="4537754"/>
          <a:ext cx="173858" cy="20310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224706</xdr:colOff>
      <xdr:row>17</xdr:row>
      <xdr:rowOff>250496</xdr:rowOff>
    </xdr:from>
    <xdr:to>
      <xdr:col>30</xdr:col>
      <xdr:colOff>48129</xdr:colOff>
      <xdr:row>18</xdr:row>
      <xdr:rowOff>138918</xdr:rowOff>
    </xdr:to>
    <xdr:sp macro="" textlink="">
      <xdr:nvSpPr>
        <xdr:cNvPr id="67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1020000}"/>
            </a:ext>
          </a:extLst>
        </xdr:cNvPr>
        <xdr:cNvSpPr>
          <a:spLocks noChangeArrowheads="1"/>
        </xdr:cNvSpPr>
      </xdr:nvSpPr>
      <xdr:spPr bwMode="auto">
        <a:xfrm>
          <a:off x="10445031" y="3755696"/>
          <a:ext cx="175848" cy="21227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29517</xdr:colOff>
      <xdr:row>14</xdr:row>
      <xdr:rowOff>165255</xdr:rowOff>
    </xdr:from>
    <xdr:to>
      <xdr:col>26</xdr:col>
      <xdr:colOff>213717</xdr:colOff>
      <xdr:row>15</xdr:row>
      <xdr:rowOff>140971</xdr:rowOff>
    </xdr:to>
    <xdr:sp macro="" textlink="">
      <xdr:nvSpPr>
        <xdr:cNvPr id="67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600-0000A2020000}"/>
            </a:ext>
          </a:extLst>
        </xdr:cNvPr>
        <xdr:cNvSpPr>
          <a:spLocks noChangeArrowheads="1"/>
        </xdr:cNvSpPr>
      </xdr:nvSpPr>
      <xdr:spPr bwMode="auto">
        <a:xfrm>
          <a:off x="9192567" y="2927505"/>
          <a:ext cx="184200" cy="18526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94978</xdr:colOff>
      <xdr:row>11</xdr:row>
      <xdr:rowOff>99521</xdr:rowOff>
    </xdr:from>
    <xdr:to>
      <xdr:col>26</xdr:col>
      <xdr:colOff>100150</xdr:colOff>
      <xdr:row>14</xdr:row>
      <xdr:rowOff>157089</xdr:rowOff>
    </xdr:to>
    <xdr:cxnSp macro="">
      <xdr:nvCxnSpPr>
        <xdr:cNvPr id="675" name="Straight Connector 378">
          <a:extLst>
            <a:ext uri="{FF2B5EF4-FFF2-40B4-BE49-F238E27FC236}">
              <a16:creationId xmlns:a16="http://schemas.microsoft.com/office/drawing/2014/main" id="{00000000-0008-0000-1600-0000A3020000}"/>
            </a:ext>
          </a:extLst>
        </xdr:cNvPr>
        <xdr:cNvCxnSpPr>
          <a:endCxn id="663" idx="6"/>
        </xdr:cNvCxnSpPr>
      </xdr:nvCxnSpPr>
      <xdr:spPr>
        <a:xfrm flipH="1" flipV="1">
          <a:off x="8200753" y="2233121"/>
          <a:ext cx="1062447" cy="6862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36956</xdr:colOff>
      <xdr:row>11</xdr:row>
      <xdr:rowOff>196278</xdr:rowOff>
    </xdr:from>
    <xdr:to>
      <xdr:col>24</xdr:col>
      <xdr:colOff>214250</xdr:colOff>
      <xdr:row>15</xdr:row>
      <xdr:rowOff>159672</xdr:rowOff>
    </xdr:to>
    <xdr:cxnSp macro="">
      <xdr:nvCxnSpPr>
        <xdr:cNvPr id="676" name="Straight Connector 377">
          <a:extLst>
            <a:ext uri="{FF2B5EF4-FFF2-40B4-BE49-F238E27FC236}">
              <a16:creationId xmlns:a16="http://schemas.microsoft.com/office/drawing/2014/main" id="{00000000-0008-0000-1600-0000A4020000}"/>
            </a:ext>
          </a:extLst>
        </xdr:cNvPr>
        <xdr:cNvCxnSpPr>
          <a:endCxn id="664" idx="1"/>
        </xdr:cNvCxnSpPr>
      </xdr:nvCxnSpPr>
      <xdr:spPr>
        <a:xfrm>
          <a:off x="8142731" y="2329878"/>
          <a:ext cx="529719" cy="8015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210370</xdr:colOff>
      <xdr:row>17</xdr:row>
      <xdr:rowOff>218969</xdr:rowOff>
    </xdr:from>
    <xdr:to>
      <xdr:col>29</xdr:col>
      <xdr:colOff>136155</xdr:colOff>
      <xdr:row>19</xdr:row>
      <xdr:rowOff>301241</xdr:rowOff>
    </xdr:to>
    <xdr:cxnSp macro="">
      <xdr:nvCxnSpPr>
        <xdr:cNvPr id="677" name="Straight Connector 376">
          <a:extLst>
            <a:ext uri="{FF2B5EF4-FFF2-40B4-BE49-F238E27FC236}">
              <a16:creationId xmlns:a16="http://schemas.microsoft.com/office/drawing/2014/main" id="{00000000-0008-0000-1600-0000A5020000}"/>
            </a:ext>
          </a:extLst>
        </xdr:cNvPr>
        <xdr:cNvCxnSpPr>
          <a:stCxn id="671" idx="3"/>
          <a:endCxn id="670" idx="6"/>
        </xdr:cNvCxnSpPr>
      </xdr:nvCxnSpPr>
      <xdr:spPr>
        <a:xfrm flipH="1">
          <a:off x="9373420" y="3724169"/>
          <a:ext cx="983060" cy="729972"/>
        </a:xfrm>
        <a:prstGeom prst="lin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26</xdr:col>
      <xdr:colOff>286569</xdr:colOff>
      <xdr:row>18</xdr:row>
      <xdr:rowOff>112645</xdr:rowOff>
    </xdr:from>
    <xdr:to>
      <xdr:col>29</xdr:col>
      <xdr:colOff>248152</xdr:colOff>
      <xdr:row>20</xdr:row>
      <xdr:rowOff>74632</xdr:rowOff>
    </xdr:to>
    <xdr:cxnSp macro="">
      <xdr:nvCxnSpPr>
        <xdr:cNvPr id="678" name="Straight Connector 375">
          <a:extLst>
            <a:ext uri="{FF2B5EF4-FFF2-40B4-BE49-F238E27FC236}">
              <a16:creationId xmlns:a16="http://schemas.microsoft.com/office/drawing/2014/main" id="{00000000-0008-0000-1600-0000A6020000}"/>
            </a:ext>
          </a:extLst>
        </xdr:cNvPr>
        <xdr:cNvCxnSpPr>
          <a:endCxn id="672" idx="6"/>
        </xdr:cNvCxnSpPr>
      </xdr:nvCxnSpPr>
      <xdr:spPr>
        <a:xfrm flipH="1">
          <a:off x="9449619" y="3941695"/>
          <a:ext cx="1018858" cy="704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231349</xdr:colOff>
      <xdr:row>13</xdr:row>
      <xdr:rowOff>108857</xdr:rowOff>
    </xdr:from>
    <xdr:to>
      <xdr:col>8</xdr:col>
      <xdr:colOff>244928</xdr:colOff>
      <xdr:row>18</xdr:row>
      <xdr:rowOff>210884</xdr:rowOff>
    </xdr:to>
    <xdr:cxnSp macro="">
      <xdr:nvCxnSpPr>
        <xdr:cNvPr id="679" name="Straight Arrow Connector 678">
          <a:extLst>
            <a:ext uri="{FF2B5EF4-FFF2-40B4-BE49-F238E27FC236}">
              <a16:creationId xmlns:a16="http://schemas.microsoft.com/office/drawing/2014/main" id="{00000000-0008-0000-1600-0000A7020000}"/>
            </a:ext>
          </a:extLst>
        </xdr:cNvPr>
        <xdr:cNvCxnSpPr>
          <a:endCxn id="425" idx="1"/>
        </xdr:cNvCxnSpPr>
      </xdr:nvCxnSpPr>
      <xdr:spPr>
        <a:xfrm flipH="1">
          <a:off x="3050749" y="2661557"/>
          <a:ext cx="13579" cy="137837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312964</xdr:colOff>
      <xdr:row>13</xdr:row>
      <xdr:rowOff>139310</xdr:rowOff>
    </xdr:from>
    <xdr:to>
      <xdr:col>15</xdr:col>
      <xdr:colOff>57329</xdr:colOff>
      <xdr:row>15</xdr:row>
      <xdr:rowOff>163286</xdr:rowOff>
    </xdr:to>
    <xdr:cxnSp macro="">
      <xdr:nvCxnSpPr>
        <xdr:cNvPr id="680" name="Straight Arrow Connector 679">
          <a:extLst>
            <a:ext uri="{FF2B5EF4-FFF2-40B4-BE49-F238E27FC236}">
              <a16:creationId xmlns:a16="http://schemas.microsoft.com/office/drawing/2014/main" id="{00000000-0008-0000-1600-0000A8020000}"/>
            </a:ext>
          </a:extLst>
        </xdr:cNvPr>
        <xdr:cNvCxnSpPr>
          <a:stCxn id="652" idx="0"/>
        </xdr:cNvCxnSpPr>
      </xdr:nvCxnSpPr>
      <xdr:spPr>
        <a:xfrm flipH="1">
          <a:off x="5246914" y="2692010"/>
          <a:ext cx="96790" cy="44307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340178</xdr:colOff>
      <xdr:row>13</xdr:row>
      <xdr:rowOff>108857</xdr:rowOff>
    </xdr:from>
    <xdr:to>
      <xdr:col>20</xdr:col>
      <xdr:colOff>217715</xdr:colOff>
      <xdr:row>15</xdr:row>
      <xdr:rowOff>0</xdr:rowOff>
    </xdr:to>
    <xdr:cxnSp macro="">
      <xdr:nvCxnSpPr>
        <xdr:cNvPr id="681" name="Straight Arrow Connector 680">
          <a:extLst>
            <a:ext uri="{FF2B5EF4-FFF2-40B4-BE49-F238E27FC236}">
              <a16:creationId xmlns:a16="http://schemas.microsoft.com/office/drawing/2014/main" id="{00000000-0008-0000-1600-0000A9020000}"/>
            </a:ext>
          </a:extLst>
        </xdr:cNvPr>
        <xdr:cNvCxnSpPr/>
      </xdr:nvCxnSpPr>
      <xdr:spPr>
        <a:xfrm>
          <a:off x="7036253" y="2661557"/>
          <a:ext cx="229962" cy="31024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353590</xdr:colOff>
      <xdr:row>14</xdr:row>
      <xdr:rowOff>115960</xdr:rowOff>
    </xdr:from>
    <xdr:to>
      <xdr:col>23</xdr:col>
      <xdr:colOff>217715</xdr:colOff>
      <xdr:row>16</xdr:row>
      <xdr:rowOff>81643</xdr:rowOff>
    </xdr:to>
    <xdr:cxnSp macro="">
      <xdr:nvCxnSpPr>
        <xdr:cNvPr id="682" name="Straight Arrow Connector 681">
          <a:extLst>
            <a:ext uri="{FF2B5EF4-FFF2-40B4-BE49-F238E27FC236}">
              <a16:creationId xmlns:a16="http://schemas.microsoft.com/office/drawing/2014/main" id="{00000000-0008-0000-1600-0000AA020000}"/>
            </a:ext>
          </a:extLst>
        </xdr:cNvPr>
        <xdr:cNvCxnSpPr/>
      </xdr:nvCxnSpPr>
      <xdr:spPr>
        <a:xfrm>
          <a:off x="7754515" y="2878210"/>
          <a:ext cx="568975" cy="38478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136067</xdr:colOff>
      <xdr:row>17</xdr:row>
      <xdr:rowOff>285753</xdr:rowOff>
    </xdr:from>
    <xdr:to>
      <xdr:col>23</xdr:col>
      <xdr:colOff>81639</xdr:colOff>
      <xdr:row>20</xdr:row>
      <xdr:rowOff>217716</xdr:rowOff>
    </xdr:to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1600-0000AB020000}"/>
            </a:ext>
          </a:extLst>
        </xdr:cNvPr>
        <xdr:cNvSpPr txBox="1"/>
      </xdr:nvSpPr>
      <xdr:spPr>
        <a:xfrm rot="3775621">
          <a:off x="7539034" y="4141336"/>
          <a:ext cx="998763" cy="29799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entury Gothic" pitchFamily="34" charset="0"/>
            </a:rPr>
            <a:t>100 cm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24</xdr:col>
      <xdr:colOff>68036</xdr:colOff>
      <xdr:row>12</xdr:row>
      <xdr:rowOff>136072</xdr:rowOff>
    </xdr:from>
    <xdr:to>
      <xdr:col>27</xdr:col>
      <xdr:colOff>204107</xdr:colOff>
      <xdr:row>16</xdr:row>
      <xdr:rowOff>13607</xdr:rowOff>
    </xdr:to>
    <xdr:cxnSp macro="">
      <xdr:nvCxnSpPr>
        <xdr:cNvPr id="684" name="Straight Arrow Connector 683">
          <a:extLst>
            <a:ext uri="{FF2B5EF4-FFF2-40B4-BE49-F238E27FC236}">
              <a16:creationId xmlns:a16="http://schemas.microsoft.com/office/drawing/2014/main" id="{00000000-0008-0000-1600-0000AC020000}"/>
            </a:ext>
          </a:extLst>
        </xdr:cNvPr>
        <xdr:cNvCxnSpPr/>
      </xdr:nvCxnSpPr>
      <xdr:spPr>
        <a:xfrm flipV="1">
          <a:off x="8526236" y="2479222"/>
          <a:ext cx="1193346" cy="71573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183052</xdr:colOff>
      <xdr:row>13</xdr:row>
      <xdr:rowOff>42909</xdr:rowOff>
    </xdr:from>
    <xdr:to>
      <xdr:col>26</xdr:col>
      <xdr:colOff>271790</xdr:colOff>
      <xdr:row>14</xdr:row>
      <xdr:rowOff>155161</xdr:rowOff>
    </xdr:to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1600-0000AD020000}"/>
            </a:ext>
          </a:extLst>
        </xdr:cNvPr>
        <xdr:cNvSpPr txBox="1"/>
      </xdr:nvSpPr>
      <xdr:spPr>
        <a:xfrm rot="19683641">
          <a:off x="8288827" y="2595609"/>
          <a:ext cx="1146013" cy="3218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entury Gothic" pitchFamily="34" charset="0"/>
            </a:rPr>
            <a:t>      135 cm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23</xdr:col>
      <xdr:colOff>326572</xdr:colOff>
      <xdr:row>25</xdr:row>
      <xdr:rowOff>204108</xdr:rowOff>
    </xdr:from>
    <xdr:to>
      <xdr:col>27</xdr:col>
      <xdr:colOff>231322</xdr:colOff>
      <xdr:row>27</xdr:row>
      <xdr:rowOff>108857</xdr:rowOff>
    </xdr:to>
    <xdr:cxnSp macro="">
      <xdr:nvCxnSpPr>
        <xdr:cNvPr id="686" name="Straight Arrow Connector 685">
          <a:extLst>
            <a:ext uri="{FF2B5EF4-FFF2-40B4-BE49-F238E27FC236}">
              <a16:creationId xmlns:a16="http://schemas.microsoft.com/office/drawing/2014/main" id="{00000000-0008-0000-1600-0000AE020000}"/>
            </a:ext>
          </a:extLst>
        </xdr:cNvPr>
        <xdr:cNvCxnSpPr/>
      </xdr:nvCxnSpPr>
      <xdr:spPr>
        <a:xfrm>
          <a:off x="8432347" y="6357258"/>
          <a:ext cx="1314450" cy="89534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232523</xdr:colOff>
      <xdr:row>26</xdr:row>
      <xdr:rowOff>212055</xdr:rowOff>
    </xdr:from>
    <xdr:to>
      <xdr:col>26</xdr:col>
      <xdr:colOff>301534</xdr:colOff>
      <xdr:row>26</xdr:row>
      <xdr:rowOff>411397</xdr:rowOff>
    </xdr:to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1600-0000AF020000}"/>
            </a:ext>
          </a:extLst>
        </xdr:cNvPr>
        <xdr:cNvSpPr txBox="1"/>
      </xdr:nvSpPr>
      <xdr:spPr>
        <a:xfrm rot="2041193">
          <a:off x="8338298" y="6774780"/>
          <a:ext cx="1126286" cy="199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1001">
          <a:schemeClr val="lt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>
              <a:latin typeface="Century Gothic" pitchFamily="34" charset="0"/>
            </a:rPr>
            <a:t>      135 cm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21</xdr:col>
      <xdr:colOff>108857</xdr:colOff>
      <xdr:row>24</xdr:row>
      <xdr:rowOff>122464</xdr:rowOff>
    </xdr:from>
    <xdr:to>
      <xdr:col>22</xdr:col>
      <xdr:colOff>68035</xdr:colOff>
      <xdr:row>24</xdr:row>
      <xdr:rowOff>258536</xdr:rowOff>
    </xdr:to>
    <xdr:cxnSp macro="">
      <xdr:nvCxnSpPr>
        <xdr:cNvPr id="688" name="Straight Arrow Connector 687">
          <a:extLst>
            <a:ext uri="{FF2B5EF4-FFF2-40B4-BE49-F238E27FC236}">
              <a16:creationId xmlns:a16="http://schemas.microsoft.com/office/drawing/2014/main" id="{00000000-0008-0000-1600-0000B0020000}"/>
            </a:ext>
          </a:extLst>
        </xdr:cNvPr>
        <xdr:cNvCxnSpPr/>
      </xdr:nvCxnSpPr>
      <xdr:spPr>
        <a:xfrm>
          <a:off x="7509782" y="5866039"/>
          <a:ext cx="311603" cy="13607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13604</xdr:colOff>
      <xdr:row>25</xdr:row>
      <xdr:rowOff>68034</xdr:rowOff>
    </xdr:from>
    <xdr:to>
      <xdr:col>23</xdr:col>
      <xdr:colOff>340176</xdr:colOff>
      <xdr:row>25</xdr:row>
      <xdr:rowOff>353785</xdr:rowOff>
    </xdr:to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1600-0000B1020000}"/>
            </a:ext>
          </a:extLst>
        </xdr:cNvPr>
        <xdr:cNvSpPr txBox="1"/>
      </xdr:nvSpPr>
      <xdr:spPr>
        <a:xfrm rot="1954079">
          <a:off x="7766954" y="6221184"/>
          <a:ext cx="678997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80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22</xdr:col>
      <xdr:colOff>68033</xdr:colOff>
      <xdr:row>20</xdr:row>
      <xdr:rowOff>258533</xdr:rowOff>
    </xdr:from>
    <xdr:to>
      <xdr:col>23</xdr:col>
      <xdr:colOff>176891</xdr:colOff>
      <xdr:row>24</xdr:row>
      <xdr:rowOff>380997</xdr:rowOff>
    </xdr:to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1600-0000B2020000}"/>
            </a:ext>
          </a:extLst>
        </xdr:cNvPr>
        <xdr:cNvSpPr txBox="1"/>
      </xdr:nvSpPr>
      <xdr:spPr>
        <a:xfrm rot="18057832">
          <a:off x="7405005" y="5246911"/>
          <a:ext cx="1294039" cy="461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="0" i="0" u="none" strike="noStrike">
              <a:solidFill>
                <a:schemeClr val="dk1"/>
              </a:solidFill>
              <a:latin typeface="Century Gothic" pitchFamily="34" charset="0"/>
              <a:ea typeface="+mn-ea"/>
              <a:cs typeface="+mn-cs"/>
            </a:rPr>
            <a:t>         100 cm</a:t>
          </a:r>
          <a:r>
            <a:rPr lang="en-US" sz="1200">
              <a:latin typeface="Century Gothic" pitchFamily="34" charset="0"/>
            </a:rPr>
            <a:t> </a:t>
          </a:r>
          <a:endParaRPr lang="th-TH" sz="1200">
            <a:latin typeface="Century Gothic" pitchFamily="34" charset="0"/>
          </a:endParaRPr>
        </a:p>
      </xdr:txBody>
    </xdr:sp>
    <xdr:clientData/>
  </xdr:twoCellAnchor>
  <xdr:twoCellAnchor>
    <xdr:from>
      <xdr:col>21</xdr:col>
      <xdr:colOff>1</xdr:colOff>
      <xdr:row>23</xdr:row>
      <xdr:rowOff>163283</xdr:rowOff>
    </xdr:from>
    <xdr:to>
      <xdr:col>23</xdr:col>
      <xdr:colOff>108858</xdr:colOff>
      <xdr:row>24</xdr:row>
      <xdr:rowOff>340177</xdr:rowOff>
    </xdr:to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1600-0000B3020000}"/>
            </a:ext>
          </a:extLst>
        </xdr:cNvPr>
        <xdr:cNvSpPr txBox="1"/>
      </xdr:nvSpPr>
      <xdr:spPr>
        <a:xfrm rot="519741">
          <a:off x="7400926" y="5678258"/>
          <a:ext cx="813707" cy="405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>
              <a:latin typeface="Century Gothic" pitchFamily="34" charset="0"/>
            </a:rPr>
            <a:t>71 cm</a:t>
          </a:r>
          <a:endParaRPr lang="th-TH" sz="1050">
            <a:latin typeface="Century Gothic" pitchFamily="34" charset="0"/>
          </a:endParaRPr>
        </a:p>
      </xdr:txBody>
    </xdr:sp>
    <xdr:clientData/>
  </xdr:twoCellAnchor>
  <xdr:twoCellAnchor>
    <xdr:from>
      <xdr:col>19</xdr:col>
      <xdr:colOff>309231</xdr:colOff>
      <xdr:row>25</xdr:row>
      <xdr:rowOff>380920</xdr:rowOff>
    </xdr:from>
    <xdr:to>
      <xdr:col>20</xdr:col>
      <xdr:colOff>310765</xdr:colOff>
      <xdr:row>26</xdr:row>
      <xdr:rowOff>267766</xdr:rowOff>
    </xdr:to>
    <xdr:cxnSp macro="">
      <xdr:nvCxnSpPr>
        <xdr:cNvPr id="692" name="Straight Arrow Connector 691">
          <a:extLst>
            <a:ext uri="{FF2B5EF4-FFF2-40B4-BE49-F238E27FC236}">
              <a16:creationId xmlns:a16="http://schemas.microsoft.com/office/drawing/2014/main" id="{00000000-0008-0000-1600-0000B4020000}"/>
            </a:ext>
          </a:extLst>
        </xdr:cNvPr>
        <xdr:cNvCxnSpPr>
          <a:stCxn id="458" idx="3"/>
          <a:endCxn id="418" idx="3"/>
        </xdr:cNvCxnSpPr>
      </xdr:nvCxnSpPr>
      <xdr:spPr>
        <a:xfrm flipV="1">
          <a:off x="7005306" y="6534070"/>
          <a:ext cx="353959" cy="29642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312963</xdr:colOff>
      <xdr:row>26</xdr:row>
      <xdr:rowOff>258535</xdr:rowOff>
    </xdr:from>
    <xdr:to>
      <xdr:col>21</xdr:col>
      <xdr:colOff>299356</xdr:colOff>
      <xdr:row>27</xdr:row>
      <xdr:rowOff>81642</xdr:rowOff>
    </xdr:to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1600-0000B5020000}"/>
            </a:ext>
          </a:extLst>
        </xdr:cNvPr>
        <xdr:cNvSpPr txBox="1"/>
      </xdr:nvSpPr>
      <xdr:spPr>
        <a:xfrm rot="21424228">
          <a:off x="7009038" y="6821260"/>
          <a:ext cx="691243" cy="404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54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16</xdr:col>
      <xdr:colOff>54430</xdr:colOff>
      <xdr:row>28</xdr:row>
      <xdr:rowOff>217715</xdr:rowOff>
    </xdr:from>
    <xdr:to>
      <xdr:col>19</xdr:col>
      <xdr:colOff>54429</xdr:colOff>
      <xdr:row>29</xdr:row>
      <xdr:rowOff>272144</xdr:rowOff>
    </xdr:to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1600-0000B6020000}"/>
            </a:ext>
          </a:extLst>
        </xdr:cNvPr>
        <xdr:cNvSpPr txBox="1"/>
      </xdr:nvSpPr>
      <xdr:spPr>
        <a:xfrm>
          <a:off x="5693230" y="7656740"/>
          <a:ext cx="1057274" cy="349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   100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9</xdr:col>
      <xdr:colOff>326572</xdr:colOff>
      <xdr:row>28</xdr:row>
      <xdr:rowOff>272143</xdr:rowOff>
    </xdr:from>
    <xdr:to>
      <xdr:col>12</xdr:col>
      <xdr:colOff>244929</xdr:colOff>
      <xdr:row>29</xdr:row>
      <xdr:rowOff>272143</xdr:rowOff>
    </xdr:to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1600-0000B7020000}"/>
            </a:ext>
          </a:extLst>
        </xdr:cNvPr>
        <xdr:cNvSpPr txBox="1"/>
      </xdr:nvSpPr>
      <xdr:spPr>
        <a:xfrm>
          <a:off x="3498397" y="7711168"/>
          <a:ext cx="975632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170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13</xdr:col>
      <xdr:colOff>176892</xdr:colOff>
      <xdr:row>26</xdr:row>
      <xdr:rowOff>544287</xdr:rowOff>
    </xdr:from>
    <xdr:to>
      <xdr:col>15</xdr:col>
      <xdr:colOff>285750</xdr:colOff>
      <xdr:row>28</xdr:row>
      <xdr:rowOff>27216</xdr:rowOff>
    </xdr:to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1600-0000B8020000}"/>
            </a:ext>
          </a:extLst>
        </xdr:cNvPr>
        <xdr:cNvSpPr txBox="1"/>
      </xdr:nvSpPr>
      <xdr:spPr>
        <a:xfrm>
          <a:off x="4758417" y="7107012"/>
          <a:ext cx="813708" cy="359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80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6</xdr:col>
      <xdr:colOff>231321</xdr:colOff>
      <xdr:row>27</xdr:row>
      <xdr:rowOff>27215</xdr:rowOff>
    </xdr:from>
    <xdr:to>
      <xdr:col>9</xdr:col>
      <xdr:colOff>27214</xdr:colOff>
      <xdr:row>28</xdr:row>
      <xdr:rowOff>244929</xdr:rowOff>
    </xdr:to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1600-0000B9020000}"/>
            </a:ext>
          </a:extLst>
        </xdr:cNvPr>
        <xdr:cNvSpPr txBox="1"/>
      </xdr:nvSpPr>
      <xdr:spPr>
        <a:xfrm>
          <a:off x="2345871" y="7170965"/>
          <a:ext cx="853168" cy="512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105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15</xdr:col>
      <xdr:colOff>68035</xdr:colOff>
      <xdr:row>25</xdr:row>
      <xdr:rowOff>258536</xdr:rowOff>
    </xdr:from>
    <xdr:to>
      <xdr:col>15</xdr:col>
      <xdr:colOff>176893</xdr:colOff>
      <xdr:row>26</xdr:row>
      <xdr:rowOff>340178</xdr:rowOff>
    </xdr:to>
    <xdr:cxnSp macro="">
      <xdr:nvCxnSpPr>
        <xdr:cNvPr id="698" name="Straight Arrow Connector 697">
          <a:extLst>
            <a:ext uri="{FF2B5EF4-FFF2-40B4-BE49-F238E27FC236}">
              <a16:creationId xmlns:a16="http://schemas.microsoft.com/office/drawing/2014/main" id="{00000000-0008-0000-1600-0000BA020000}"/>
            </a:ext>
          </a:extLst>
        </xdr:cNvPr>
        <xdr:cNvCxnSpPr/>
      </xdr:nvCxnSpPr>
      <xdr:spPr>
        <a:xfrm>
          <a:off x="5354410" y="6411686"/>
          <a:ext cx="108858" cy="49121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68035</xdr:colOff>
      <xdr:row>25</xdr:row>
      <xdr:rowOff>326573</xdr:rowOff>
    </xdr:from>
    <xdr:to>
      <xdr:col>17</xdr:col>
      <xdr:colOff>27214</xdr:colOff>
      <xdr:row>26</xdr:row>
      <xdr:rowOff>285751</xdr:rowOff>
    </xdr:to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1600-0000BB020000}"/>
            </a:ext>
          </a:extLst>
        </xdr:cNvPr>
        <xdr:cNvSpPr txBox="1"/>
      </xdr:nvSpPr>
      <xdr:spPr>
        <a:xfrm>
          <a:off x="5354410" y="6479723"/>
          <a:ext cx="664029" cy="3687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62 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12</xdr:col>
      <xdr:colOff>231320</xdr:colOff>
      <xdr:row>20</xdr:row>
      <xdr:rowOff>13606</xdr:rowOff>
    </xdr:from>
    <xdr:to>
      <xdr:col>15</xdr:col>
      <xdr:colOff>299356</xdr:colOff>
      <xdr:row>21</xdr:row>
      <xdr:rowOff>81643</xdr:rowOff>
    </xdr:to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1600-0000BC020000}"/>
            </a:ext>
          </a:extLst>
        </xdr:cNvPr>
        <xdr:cNvSpPr txBox="1"/>
      </xdr:nvSpPr>
      <xdr:spPr>
        <a:xfrm>
          <a:off x="4460420" y="4585606"/>
          <a:ext cx="1125311" cy="496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100">
              <a:latin typeface="Century Gothic" pitchFamily="34" charset="0"/>
            </a:rPr>
            <a:t>กว้าง 242 </a:t>
          </a:r>
          <a:r>
            <a:rPr lang="en-US" sz="1100">
              <a:latin typeface="Century Gothic" pitchFamily="34" charset="0"/>
            </a:rPr>
            <a:t>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7</xdr:col>
      <xdr:colOff>20409</xdr:colOff>
      <xdr:row>19</xdr:row>
      <xdr:rowOff>102054</xdr:rowOff>
    </xdr:from>
    <xdr:to>
      <xdr:col>8</xdr:col>
      <xdr:colOff>265338</xdr:colOff>
      <xdr:row>21</xdr:row>
      <xdr:rowOff>238126</xdr:rowOff>
    </xdr:to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1600-0000BD020000}"/>
            </a:ext>
          </a:extLst>
        </xdr:cNvPr>
        <xdr:cNvSpPr txBox="1"/>
      </xdr:nvSpPr>
      <xdr:spPr>
        <a:xfrm rot="5400000">
          <a:off x="2294162" y="4448176"/>
          <a:ext cx="983797" cy="597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th-TH" sz="1100">
              <a:latin typeface="Century Gothic" pitchFamily="34" charset="0"/>
            </a:rPr>
            <a:t>ยาว</a:t>
          </a:r>
          <a:r>
            <a:rPr lang="th-TH" sz="1100" baseline="0">
              <a:latin typeface="Century Gothic" pitchFamily="34" charset="0"/>
            </a:rPr>
            <a:t> 305 </a:t>
          </a:r>
          <a:r>
            <a:rPr lang="en-US" sz="1100" baseline="0">
              <a:latin typeface="Century Gothic" pitchFamily="34" charset="0"/>
            </a:rPr>
            <a:t>cm</a:t>
          </a:r>
          <a:endParaRPr lang="th-TH" sz="1100">
            <a:latin typeface="Century Gothic" pitchFamily="34" charset="0"/>
          </a:endParaRPr>
        </a:p>
      </xdr:txBody>
    </xdr:sp>
    <xdr:clientData/>
  </xdr:twoCellAnchor>
  <xdr:twoCellAnchor>
    <xdr:from>
      <xdr:col>8</xdr:col>
      <xdr:colOff>226898</xdr:colOff>
      <xdr:row>22</xdr:row>
      <xdr:rowOff>27215</xdr:rowOff>
    </xdr:from>
    <xdr:to>
      <xdr:col>8</xdr:col>
      <xdr:colOff>231321</xdr:colOff>
      <xdr:row>26</xdr:row>
      <xdr:rowOff>334056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id="{00000000-0008-0000-1600-0000BE020000}"/>
            </a:ext>
          </a:extLst>
        </xdr:cNvPr>
        <xdr:cNvCxnSpPr>
          <a:endCxn id="429" idx="4"/>
        </xdr:cNvCxnSpPr>
      </xdr:nvCxnSpPr>
      <xdr:spPr>
        <a:xfrm flipH="1">
          <a:off x="3046298" y="5313590"/>
          <a:ext cx="4423" cy="158319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319767</xdr:colOff>
      <xdr:row>23</xdr:row>
      <xdr:rowOff>115661</xdr:rowOff>
    </xdr:from>
    <xdr:to>
      <xdr:col>8</xdr:col>
      <xdr:colOff>210910</xdr:colOff>
      <xdr:row>25</xdr:row>
      <xdr:rowOff>306162</xdr:rowOff>
    </xdr:to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1600-0000BF020000}"/>
            </a:ext>
          </a:extLst>
        </xdr:cNvPr>
        <xdr:cNvSpPr txBox="1"/>
      </xdr:nvSpPr>
      <xdr:spPr>
        <a:xfrm rot="16200000">
          <a:off x="2494188" y="5923190"/>
          <a:ext cx="828676" cy="243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>
              <a:latin typeface="Century Gothic" pitchFamily="34" charset="0"/>
            </a:rPr>
            <a:t>57.5 cm</a:t>
          </a:r>
          <a:endParaRPr lang="th-TH" sz="1100">
            <a:latin typeface="Century Gothic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184639</xdr:colOff>
      <xdr:row>35</xdr:row>
      <xdr:rowOff>146969</xdr:rowOff>
    </xdr:from>
    <xdr:to>
      <xdr:col>11</xdr:col>
      <xdr:colOff>185619</xdr:colOff>
      <xdr:row>37</xdr:row>
      <xdr:rowOff>87566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Arrowheads="1"/>
        </xdr:cNvSpPr>
      </xdr:nvSpPr>
      <xdr:spPr bwMode="auto">
        <a:xfrm>
          <a:off x="3766039" y="9542429"/>
          <a:ext cx="359120" cy="367317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12</xdr:col>
      <xdr:colOff>175114</xdr:colOff>
      <xdr:row>35</xdr:row>
      <xdr:rowOff>146969</xdr:rowOff>
    </xdr:from>
    <xdr:to>
      <xdr:col>13</xdr:col>
      <xdr:colOff>176095</xdr:colOff>
      <xdr:row>37</xdr:row>
      <xdr:rowOff>87566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spLocks noChangeArrowheads="1"/>
        </xdr:cNvSpPr>
      </xdr:nvSpPr>
      <xdr:spPr bwMode="auto">
        <a:xfrm>
          <a:off x="4472794" y="9542429"/>
          <a:ext cx="359121" cy="367317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14</xdr:col>
      <xdr:colOff>175114</xdr:colOff>
      <xdr:row>35</xdr:row>
      <xdr:rowOff>146969</xdr:rowOff>
    </xdr:from>
    <xdr:to>
      <xdr:col>15</xdr:col>
      <xdr:colOff>176095</xdr:colOff>
      <xdr:row>37</xdr:row>
      <xdr:rowOff>87566</xdr:rowOff>
    </xdr:to>
    <xdr:sp macro="" textlink="">
      <xdr:nvSpPr>
        <xdr:cNvPr id="4" name="Oval 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>
          <a:spLocks noChangeArrowheads="1"/>
        </xdr:cNvSpPr>
      </xdr:nvSpPr>
      <xdr:spPr bwMode="auto">
        <a:xfrm>
          <a:off x="5189074" y="9542429"/>
          <a:ext cx="359121" cy="367317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3</xdr:col>
      <xdr:colOff>133350</xdr:colOff>
      <xdr:row>36</xdr:row>
      <xdr:rowOff>51827</xdr:rowOff>
    </xdr:from>
    <xdr:to>
      <xdr:col>5</xdr:col>
      <xdr:colOff>136174</xdr:colOff>
      <xdr:row>37</xdr:row>
      <xdr:rowOff>51827</xdr:rowOff>
    </xdr:to>
    <xdr:sp macro="" textlink="">
      <xdr:nvSpPr>
        <xdr:cNvPr id="5" name="AutoShape 1" descr="ลายเส้นตารางถี่ๆ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 noChangeArrowheads="1"/>
        </xdr:cNvSpPr>
      </xdr:nvSpPr>
      <xdr:spPr bwMode="auto">
        <a:xfrm>
          <a:off x="1207770" y="9660647"/>
          <a:ext cx="719104" cy="213360"/>
        </a:xfrm>
        <a:prstGeom prst="rightArrow">
          <a:avLst>
            <a:gd name="adj1" fmla="val 54102"/>
            <a:gd name="adj2" fmla="val 106768"/>
          </a:avLst>
        </a:prstGeom>
        <a:pattFill prst="smGrid">
          <a:fgClr>
            <a:srgbClr val="808080"/>
          </a:fgClr>
          <a:bgClr>
            <a:srgbClr val="FFFFFF"/>
          </a:bgClr>
        </a:pattFill>
        <a:ln w="9525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119343</xdr:colOff>
      <xdr:row>36</xdr:row>
      <xdr:rowOff>53788</xdr:rowOff>
    </xdr:from>
    <xdr:to>
      <xdr:col>2</xdr:col>
      <xdr:colOff>230167</xdr:colOff>
      <xdr:row>36</xdr:row>
      <xdr:rowOff>53788</xdr:rowOff>
    </xdr:to>
    <xdr:sp macro="" textlink="">
      <xdr:nvSpPr>
        <xdr:cNvPr id="6" name="Line 14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>
          <a:spLocks noChangeShapeType="1"/>
        </xdr:cNvSpPr>
      </xdr:nvSpPr>
      <xdr:spPr bwMode="auto">
        <a:xfrm>
          <a:off x="119343" y="9662608"/>
          <a:ext cx="827104" cy="0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0</xdr:col>
      <xdr:colOff>119343</xdr:colOff>
      <xdr:row>37</xdr:row>
      <xdr:rowOff>97492</xdr:rowOff>
    </xdr:from>
    <xdr:to>
      <xdr:col>2</xdr:col>
      <xdr:colOff>230167</xdr:colOff>
      <xdr:row>37</xdr:row>
      <xdr:rowOff>97492</xdr:rowOff>
    </xdr:to>
    <xdr:sp macro="" textlink="">
      <xdr:nvSpPr>
        <xdr:cNvPr id="7" name="Line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>
          <a:spLocks noChangeShapeType="1"/>
        </xdr:cNvSpPr>
      </xdr:nvSpPr>
      <xdr:spPr bwMode="auto">
        <a:xfrm rot="10800000">
          <a:off x="119343" y="9919672"/>
          <a:ext cx="827104" cy="0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</xdr:spPr>
    </xdr:sp>
    <xdr:clientData/>
  </xdr:twoCellAnchor>
  <xdr:twoCellAnchor editAs="oneCell">
    <xdr:from>
      <xdr:col>6</xdr:col>
      <xdr:colOff>28574</xdr:colOff>
      <xdr:row>35</xdr:row>
      <xdr:rowOff>55147</xdr:rowOff>
    </xdr:from>
    <xdr:to>
      <xdr:col>6</xdr:col>
      <xdr:colOff>305569</xdr:colOff>
      <xdr:row>36</xdr:row>
      <xdr:rowOff>111393</xdr:rowOff>
    </xdr:to>
    <xdr:sp macro="" textlink="">
      <xdr:nvSpPr>
        <xdr:cNvPr id="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177414" y="9450607"/>
          <a:ext cx="276995" cy="26960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A-XX</a:t>
          </a:r>
        </a:p>
      </xdr:txBody>
    </xdr:sp>
    <xdr:clientData/>
  </xdr:twoCellAnchor>
  <xdr:twoCellAnchor editAs="oneCell">
    <xdr:from>
      <xdr:col>7</xdr:col>
      <xdr:colOff>8521</xdr:colOff>
      <xdr:row>35</xdr:row>
      <xdr:rowOff>55147</xdr:rowOff>
    </xdr:from>
    <xdr:to>
      <xdr:col>7</xdr:col>
      <xdr:colOff>285516</xdr:colOff>
      <xdr:row>36</xdr:row>
      <xdr:rowOff>111393</xdr:rowOff>
    </xdr:to>
    <xdr:sp macro="" textlink="">
      <xdr:nvSpPr>
        <xdr:cNvPr id="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515501" y="9450607"/>
          <a:ext cx="276995" cy="269606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B-XX</a:t>
          </a:r>
        </a:p>
      </xdr:txBody>
    </xdr:sp>
    <xdr:clientData/>
  </xdr:twoCellAnchor>
  <xdr:twoCellAnchor editAs="oneCell">
    <xdr:from>
      <xdr:col>6</xdr:col>
      <xdr:colOff>28574</xdr:colOff>
      <xdr:row>37</xdr:row>
      <xdr:rowOff>10029</xdr:rowOff>
    </xdr:from>
    <xdr:to>
      <xdr:col>6</xdr:col>
      <xdr:colOff>305569</xdr:colOff>
      <xdr:row>38</xdr:row>
      <xdr:rowOff>66277</xdr:rowOff>
    </xdr:to>
    <xdr:sp macro="" textlink="">
      <xdr:nvSpPr>
        <xdr:cNvPr id="1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177414" y="9832209"/>
          <a:ext cx="276995" cy="269608"/>
        </a:xfrm>
        <a:prstGeom prst="ellipse">
          <a:avLst/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C-XX</a:t>
          </a:r>
        </a:p>
      </xdr:txBody>
    </xdr:sp>
    <xdr:clientData/>
  </xdr:twoCellAnchor>
  <xdr:twoCellAnchor editAs="oneCell">
    <xdr:from>
      <xdr:col>7</xdr:col>
      <xdr:colOff>8521</xdr:colOff>
      <xdr:row>37</xdr:row>
      <xdr:rowOff>10029</xdr:rowOff>
    </xdr:from>
    <xdr:to>
      <xdr:col>7</xdr:col>
      <xdr:colOff>285516</xdr:colOff>
      <xdr:row>38</xdr:row>
      <xdr:rowOff>66277</xdr:rowOff>
    </xdr:to>
    <xdr:sp macro="" textlink="">
      <xdr:nvSpPr>
        <xdr:cNvPr id="1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515501" y="9832209"/>
          <a:ext cx="276995" cy="269608"/>
        </a:xfrm>
        <a:prstGeom prst="ellipse">
          <a:avLst/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D-XX</a:t>
          </a:r>
        </a:p>
      </xdr:txBody>
    </xdr:sp>
    <xdr:clientData/>
  </xdr:twoCellAnchor>
  <xdr:twoCellAnchor>
    <xdr:from>
      <xdr:col>43</xdr:col>
      <xdr:colOff>280148</xdr:colOff>
      <xdr:row>19</xdr:row>
      <xdr:rowOff>104775</xdr:rowOff>
    </xdr:from>
    <xdr:to>
      <xdr:col>47</xdr:col>
      <xdr:colOff>340974</xdr:colOff>
      <xdr:row>27</xdr:row>
      <xdr:rowOff>85725</xdr:rowOff>
    </xdr:to>
    <xdr:sp macro="" textlink="">
      <xdr:nvSpPr>
        <xdr:cNvPr id="12" name="Rectangle 12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 rot="16200000" flipV="1">
          <a:off x="15255286" y="4865437"/>
          <a:ext cx="2907030" cy="1493386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346824</xdr:colOff>
      <xdr:row>26</xdr:row>
      <xdr:rowOff>150362</xdr:rowOff>
    </xdr:from>
    <xdr:to>
      <xdr:col>44</xdr:col>
      <xdr:colOff>332640</xdr:colOff>
      <xdr:row>28</xdr:row>
      <xdr:rowOff>0</xdr:rowOff>
    </xdr:to>
    <xdr:sp macro="" textlink="">
      <xdr:nvSpPr>
        <xdr:cNvPr id="13" name="TextBox 14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/>
      </xdr:nvSpPr>
      <xdr:spPr>
        <a:xfrm>
          <a:off x="15670644" y="6558782"/>
          <a:ext cx="702096" cy="7259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ctr"/>
          <a:endParaRPr lang="en-US" sz="1200" b="1" baseline="0">
            <a:solidFill>
              <a:srgbClr val="0000FF"/>
            </a:solidFill>
          </a:endParaRPr>
        </a:p>
      </xdr:txBody>
    </xdr:sp>
    <xdr:clientData/>
  </xdr:twoCellAnchor>
  <xdr:twoCellAnchor>
    <xdr:from>
      <xdr:col>37</xdr:col>
      <xdr:colOff>146797</xdr:colOff>
      <xdr:row>8</xdr:row>
      <xdr:rowOff>169547</xdr:rowOff>
    </xdr:from>
    <xdr:to>
      <xdr:col>40</xdr:col>
      <xdr:colOff>194422</xdr:colOff>
      <xdr:row>11</xdr:row>
      <xdr:rowOff>33616</xdr:rowOff>
    </xdr:to>
    <xdr:sp macro="" textlink="">
      <xdr:nvSpPr>
        <xdr:cNvPr id="14" name="TextBox 15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/>
      </xdr:nvSpPr>
      <xdr:spPr>
        <a:xfrm>
          <a:off x="13679917" y="1663067"/>
          <a:ext cx="1122045" cy="481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  <a:ea typeface="+mn-ea"/>
              <a:cs typeface="+mn-cs"/>
            </a:rPr>
            <a:t>RM 039</a:t>
          </a:r>
        </a:p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  <a:ea typeface="+mn-ea"/>
              <a:cs typeface="+mn-cs"/>
            </a:rPr>
            <a:t>CUTTING</a:t>
          </a:r>
        </a:p>
      </xdr:txBody>
    </xdr:sp>
    <xdr:clientData/>
  </xdr:twoCellAnchor>
  <xdr:twoCellAnchor>
    <xdr:from>
      <xdr:col>39</xdr:col>
      <xdr:colOff>251574</xdr:colOff>
      <xdr:row>16</xdr:row>
      <xdr:rowOff>207512</xdr:rowOff>
    </xdr:from>
    <xdr:to>
      <xdr:col>41</xdr:col>
      <xdr:colOff>237389</xdr:colOff>
      <xdr:row>18</xdr:row>
      <xdr:rowOff>85725</xdr:rowOff>
    </xdr:to>
    <xdr:sp macro="" textlink="">
      <xdr:nvSpPr>
        <xdr:cNvPr id="15" name="TextBox 16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/>
      </xdr:nvSpPr>
      <xdr:spPr>
        <a:xfrm>
          <a:off x="14500974" y="3346952"/>
          <a:ext cx="702095" cy="4878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ctr"/>
          <a:endParaRPr lang="en-US" sz="1200" b="1" baseline="0">
            <a:solidFill>
              <a:srgbClr val="0000FF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299198</xdr:colOff>
      <xdr:row>17</xdr:row>
      <xdr:rowOff>0</xdr:rowOff>
    </xdr:from>
    <xdr:to>
      <xdr:col>43</xdr:col>
      <xdr:colOff>280148</xdr:colOff>
      <xdr:row>19</xdr:row>
      <xdr:rowOff>76200</xdr:rowOff>
    </xdr:to>
    <xdr:sp macro="" textlink="">
      <xdr:nvSpPr>
        <xdr:cNvPr id="16" name="Rectangle 17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/>
      </xdr:nvSpPr>
      <xdr:spPr>
        <a:xfrm rot="16200000" flipV="1">
          <a:off x="15449663" y="3617595"/>
          <a:ext cx="685800" cy="3390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29025</xdr:colOff>
      <xdr:row>19</xdr:row>
      <xdr:rowOff>105229</xdr:rowOff>
    </xdr:from>
    <xdr:to>
      <xdr:col>47</xdr:col>
      <xdr:colOff>70597</xdr:colOff>
      <xdr:row>21</xdr:row>
      <xdr:rowOff>165849</xdr:rowOff>
    </xdr:to>
    <xdr:sp macro="" textlink="">
      <xdr:nvSpPr>
        <xdr:cNvPr id="17" name="TextBox 18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/>
      </xdr:nvSpPr>
      <xdr:spPr>
        <a:xfrm>
          <a:off x="16069125" y="4159069"/>
          <a:ext cx="1115992" cy="8835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</a:rPr>
            <a:t>RH  016</a:t>
          </a:r>
        </a:p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</a:rPr>
            <a:t>KNOCKING</a:t>
          </a:r>
        </a:p>
      </xdr:txBody>
    </xdr:sp>
    <xdr:clientData/>
  </xdr:twoCellAnchor>
  <xdr:twoCellAnchor>
    <xdr:from>
      <xdr:col>45</xdr:col>
      <xdr:colOff>201475</xdr:colOff>
      <xdr:row>22</xdr:row>
      <xdr:rowOff>167385</xdr:rowOff>
    </xdr:from>
    <xdr:to>
      <xdr:col>46</xdr:col>
      <xdr:colOff>55525</xdr:colOff>
      <xdr:row>23</xdr:row>
      <xdr:rowOff>181679</xdr:rowOff>
    </xdr:to>
    <xdr:sp macro="" textlink="">
      <xdr:nvSpPr>
        <xdr:cNvPr id="18" name="AutoShape 118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>
          <a:spLocks noChangeArrowheads="1"/>
        </xdr:cNvSpPr>
      </xdr:nvSpPr>
      <xdr:spPr bwMode="auto">
        <a:xfrm>
          <a:off x="16599715" y="5341365"/>
          <a:ext cx="212190" cy="235274"/>
        </a:xfrm>
        <a:prstGeom prst="plus">
          <a:avLst>
            <a:gd name="adj" fmla="val 25000"/>
          </a:avLst>
        </a:prstGeom>
        <a:solidFill>
          <a:srgbClr val="CCFFCC"/>
        </a:solidFill>
        <a:ln w="9525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46</xdr:col>
      <xdr:colOff>142861</xdr:colOff>
      <xdr:row>22</xdr:row>
      <xdr:rowOff>166407</xdr:rowOff>
    </xdr:from>
    <xdr:to>
      <xdr:col>46</xdr:col>
      <xdr:colOff>358861</xdr:colOff>
      <xdr:row>23</xdr:row>
      <xdr:rowOff>180701</xdr:rowOff>
    </xdr:to>
    <xdr:sp macro="" textlink="">
      <xdr:nvSpPr>
        <xdr:cNvPr id="19" name="AutoShape 119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>
          <a:spLocks noChangeArrowheads="1"/>
        </xdr:cNvSpPr>
      </xdr:nvSpPr>
      <xdr:spPr bwMode="auto">
        <a:xfrm>
          <a:off x="16899241" y="5340387"/>
          <a:ext cx="216000" cy="235274"/>
        </a:xfrm>
        <a:prstGeom prst="diamond">
          <a:avLst/>
        </a:prstGeom>
        <a:solidFill>
          <a:srgbClr val="FFFF00"/>
        </a:solidFill>
        <a:ln w="9525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44</xdr:col>
      <xdr:colOff>260089</xdr:colOff>
      <xdr:row>22</xdr:row>
      <xdr:rowOff>172220</xdr:rowOff>
    </xdr:from>
    <xdr:to>
      <xdr:col>45</xdr:col>
      <xdr:colOff>117500</xdr:colOff>
      <xdr:row>23</xdr:row>
      <xdr:rowOff>186514</xdr:rowOff>
    </xdr:to>
    <xdr:sp macro="" textlink="">
      <xdr:nvSpPr>
        <xdr:cNvPr id="20" name="Oval 2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>
          <a:spLocks noChangeArrowheads="1"/>
        </xdr:cNvSpPr>
      </xdr:nvSpPr>
      <xdr:spPr bwMode="auto">
        <a:xfrm>
          <a:off x="16300189" y="5346200"/>
          <a:ext cx="215551" cy="23527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40</xdr:col>
      <xdr:colOff>51925</xdr:colOff>
      <xdr:row>16</xdr:row>
      <xdr:rowOff>180975</xdr:rowOff>
    </xdr:from>
    <xdr:to>
      <xdr:col>40</xdr:col>
      <xdr:colOff>303925</xdr:colOff>
      <xdr:row>18</xdr:row>
      <xdr:rowOff>13875</xdr:rowOff>
    </xdr:to>
    <xdr:sp macro="" textlink="">
      <xdr:nvSpPr>
        <xdr:cNvPr id="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>
          <a:spLocks noChangeArrowheads="1"/>
        </xdr:cNvSpPr>
      </xdr:nvSpPr>
      <xdr:spPr bwMode="auto">
        <a:xfrm>
          <a:off x="14659465" y="3320415"/>
          <a:ext cx="252000" cy="442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A-5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3923</xdr:colOff>
      <xdr:row>23</xdr:row>
      <xdr:rowOff>9525</xdr:rowOff>
    </xdr:from>
    <xdr:to>
      <xdr:col>43</xdr:col>
      <xdr:colOff>255923</xdr:colOff>
      <xdr:row>24</xdr:row>
      <xdr:rowOff>51975</xdr:rowOff>
    </xdr:to>
    <xdr:sp macro="" textlink="">
      <xdr:nvSpPr>
        <xdr:cNvPr id="2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>
          <a:spLocks noChangeArrowheads="1"/>
        </xdr:cNvSpPr>
      </xdr:nvSpPr>
      <xdr:spPr bwMode="auto">
        <a:xfrm>
          <a:off x="15685883" y="5404485"/>
          <a:ext cx="252000" cy="26343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339885</xdr:colOff>
      <xdr:row>16</xdr:row>
      <xdr:rowOff>180975</xdr:rowOff>
    </xdr:from>
    <xdr:to>
      <xdr:col>41</xdr:col>
      <xdr:colOff>229935</xdr:colOff>
      <xdr:row>18</xdr:row>
      <xdr:rowOff>13875</xdr:rowOff>
    </xdr:to>
    <xdr:sp macro="" textlink="">
      <xdr:nvSpPr>
        <xdr:cNvPr id="2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>
          <a:spLocks noChangeArrowheads="1"/>
        </xdr:cNvSpPr>
      </xdr:nvSpPr>
      <xdr:spPr bwMode="auto">
        <a:xfrm>
          <a:off x="14947425" y="3320415"/>
          <a:ext cx="248190" cy="442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46505</xdr:colOff>
      <xdr:row>16</xdr:row>
      <xdr:rowOff>182095</xdr:rowOff>
    </xdr:from>
    <xdr:to>
      <xdr:col>37</xdr:col>
      <xdr:colOff>337296</xdr:colOff>
      <xdr:row>18</xdr:row>
      <xdr:rowOff>103094</xdr:rowOff>
    </xdr:to>
    <xdr:sp macro="" textlink="">
      <xdr:nvSpPr>
        <xdr:cNvPr id="24" name="Rectangle 25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/>
      </xdr:nvSpPr>
      <xdr:spPr>
        <a:xfrm rot="10800000" flipV="1">
          <a:off x="12939545" y="3321535"/>
          <a:ext cx="930871" cy="530599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125802</xdr:colOff>
      <xdr:row>9</xdr:row>
      <xdr:rowOff>184844</xdr:rowOff>
    </xdr:from>
    <xdr:to>
      <xdr:col>13</xdr:col>
      <xdr:colOff>68036</xdr:colOff>
      <xdr:row>13</xdr:row>
      <xdr:rowOff>108274</xdr:rowOff>
    </xdr:to>
    <xdr:sp macro="" textlink="">
      <xdr:nvSpPr>
        <xdr:cNvPr id="25" name="Rectangle 26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/>
      </xdr:nvSpPr>
      <xdr:spPr>
        <a:xfrm rot="10800000" flipV="1">
          <a:off x="2990922" y="1884104"/>
          <a:ext cx="1732934" cy="7463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180412</xdr:colOff>
      <xdr:row>27</xdr:row>
      <xdr:rowOff>165283</xdr:rowOff>
    </xdr:from>
    <xdr:to>
      <xdr:col>44</xdr:col>
      <xdr:colOff>303990</xdr:colOff>
      <xdr:row>31</xdr:row>
      <xdr:rowOff>133350</xdr:rowOff>
    </xdr:to>
    <xdr:sp macro="" textlink="">
      <xdr:nvSpPr>
        <xdr:cNvPr id="26" name="Rectangle 27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/>
      </xdr:nvSpPr>
      <xdr:spPr>
        <a:xfrm rot="10800000" flipV="1">
          <a:off x="15146092" y="7145203"/>
          <a:ext cx="1197998" cy="1278707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As Cast</a:t>
          </a:r>
        </a:p>
      </xdr:txBody>
    </xdr:sp>
    <xdr:clientData/>
  </xdr:twoCellAnchor>
  <xdr:twoCellAnchor>
    <xdr:from>
      <xdr:col>41</xdr:col>
      <xdr:colOff>193030</xdr:colOff>
      <xdr:row>17</xdr:row>
      <xdr:rowOff>186520</xdr:rowOff>
    </xdr:from>
    <xdr:to>
      <xdr:col>43</xdr:col>
      <xdr:colOff>129923</xdr:colOff>
      <xdr:row>23</xdr:row>
      <xdr:rowOff>9525</xdr:rowOff>
    </xdr:to>
    <xdr:cxnSp macro="">
      <xdr:nvCxnSpPr>
        <xdr:cNvPr id="27" name="Straight Connector 117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CxnSpPr>
          <a:stCxn id="23" idx="5"/>
          <a:endCxn id="22" idx="0"/>
        </xdr:cNvCxnSpPr>
      </xdr:nvCxnSpPr>
      <xdr:spPr>
        <a:xfrm>
          <a:off x="15158710" y="3630760"/>
          <a:ext cx="653173" cy="1773725"/>
        </a:xfrm>
        <a:prstGeom prst="straightConnector1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cxnSp>
    <xdr:clientData/>
  </xdr:twoCellAnchor>
  <xdr:twoCellAnchor>
    <xdr:from>
      <xdr:col>39</xdr:col>
      <xdr:colOff>269209</xdr:colOff>
      <xdr:row>18</xdr:row>
      <xdr:rowOff>13875</xdr:rowOff>
    </xdr:from>
    <xdr:to>
      <xdr:col>43</xdr:col>
      <xdr:colOff>3923</xdr:colOff>
      <xdr:row>23</xdr:row>
      <xdr:rowOff>135525</xdr:rowOff>
    </xdr:to>
    <xdr:cxnSp macro="">
      <xdr:nvCxnSpPr>
        <xdr:cNvPr id="28" name="Straight Connector 184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CxnSpPr>
          <a:stCxn id="51" idx="4"/>
          <a:endCxn id="22" idx="2"/>
        </xdr:cNvCxnSpPr>
      </xdr:nvCxnSpPr>
      <xdr:spPr>
        <a:xfrm>
          <a:off x="14518609" y="3762915"/>
          <a:ext cx="1167274" cy="1767570"/>
        </a:xfrm>
        <a:prstGeom prst="straightConnector1">
          <a:avLst/>
        </a:prstGeom>
        <a:noFill/>
        <a:ln w="22225">
          <a:solidFill>
            <a:srgbClr val="FF0000"/>
          </a:solidFill>
          <a:prstDash val="sysDot"/>
          <a:round/>
          <a:headEnd/>
          <a:tailEnd/>
        </a:ln>
      </xdr:spPr>
    </xdr:cxnSp>
    <xdr:clientData/>
  </xdr:twoCellAnchor>
  <xdr:twoCellAnchor>
    <xdr:from>
      <xdr:col>43</xdr:col>
      <xdr:colOff>346823</xdr:colOff>
      <xdr:row>15</xdr:row>
      <xdr:rowOff>22949</xdr:rowOff>
    </xdr:from>
    <xdr:to>
      <xdr:col>46</xdr:col>
      <xdr:colOff>159684</xdr:colOff>
      <xdr:row>18</xdr:row>
      <xdr:rowOff>114299</xdr:rowOff>
    </xdr:to>
    <xdr:sp macro="" textlink="">
      <xdr:nvSpPr>
        <xdr:cNvPr id="29" name="Rectangle 3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/>
      </xdr:nvSpPr>
      <xdr:spPr>
        <a:xfrm rot="10800000" flipV="1">
          <a:off x="16028783" y="2956649"/>
          <a:ext cx="887281" cy="9066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Scrap</a:t>
          </a:r>
        </a:p>
      </xdr:txBody>
    </xdr:sp>
    <xdr:clientData/>
  </xdr:twoCellAnchor>
  <xdr:twoCellAnchor>
    <xdr:from>
      <xdr:col>35</xdr:col>
      <xdr:colOff>35859</xdr:colOff>
      <xdr:row>13</xdr:row>
      <xdr:rowOff>3899</xdr:rowOff>
    </xdr:from>
    <xdr:to>
      <xdr:col>36</xdr:col>
      <xdr:colOff>565897</xdr:colOff>
      <xdr:row>16</xdr:row>
      <xdr:rowOff>95249</xdr:rowOff>
    </xdr:to>
    <xdr:sp macro="" textlink="">
      <xdr:nvSpPr>
        <xdr:cNvPr id="30" name="Rectangle 3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/>
      </xdr:nvSpPr>
      <xdr:spPr>
        <a:xfrm rot="10800000" flipV="1">
          <a:off x="12570759" y="2526119"/>
          <a:ext cx="888178" cy="70857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Scrap</a:t>
          </a:r>
        </a:p>
      </xdr:txBody>
    </xdr:sp>
    <xdr:clientData/>
  </xdr:twoCellAnchor>
  <xdr:twoCellAnchor>
    <xdr:from>
      <xdr:col>33</xdr:col>
      <xdr:colOff>118222</xdr:colOff>
      <xdr:row>26</xdr:row>
      <xdr:rowOff>200025</xdr:rowOff>
    </xdr:from>
    <xdr:to>
      <xdr:col>38</xdr:col>
      <xdr:colOff>12247</xdr:colOff>
      <xdr:row>29</xdr:row>
      <xdr:rowOff>47625</xdr:rowOff>
    </xdr:to>
    <xdr:sp macro="" textlink="">
      <xdr:nvSpPr>
        <xdr:cNvPr id="31" name="Rectangle 3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/>
      </xdr:nvSpPr>
      <xdr:spPr>
        <a:xfrm>
          <a:off x="11936842" y="6608445"/>
          <a:ext cx="1966665" cy="102870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As Trim</a:t>
          </a:r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118222</xdr:colOff>
      <xdr:row>29</xdr:row>
      <xdr:rowOff>85725</xdr:rowOff>
    </xdr:from>
    <xdr:to>
      <xdr:col>34</xdr:col>
      <xdr:colOff>116272</xdr:colOff>
      <xdr:row>32</xdr:row>
      <xdr:rowOff>104775</xdr:rowOff>
    </xdr:to>
    <xdr:sp macro="" textlink="">
      <xdr:nvSpPr>
        <xdr:cNvPr id="32" name="Rectangle 3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/>
      </xdr:nvSpPr>
      <xdr:spPr>
        <a:xfrm>
          <a:off x="11936842" y="7675245"/>
          <a:ext cx="356190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163466</xdr:colOff>
      <xdr:row>29</xdr:row>
      <xdr:rowOff>85725</xdr:rowOff>
    </xdr:from>
    <xdr:to>
      <xdr:col>35</xdr:col>
      <xdr:colOff>161517</xdr:colOff>
      <xdr:row>32</xdr:row>
      <xdr:rowOff>104775</xdr:rowOff>
    </xdr:to>
    <xdr:sp macro="" textlink="">
      <xdr:nvSpPr>
        <xdr:cNvPr id="33" name="Rectangle 3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/>
      </xdr:nvSpPr>
      <xdr:spPr>
        <a:xfrm>
          <a:off x="12340226" y="7675245"/>
          <a:ext cx="356191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208711</xdr:colOff>
      <xdr:row>29</xdr:row>
      <xdr:rowOff>85725</xdr:rowOff>
    </xdr:from>
    <xdr:to>
      <xdr:col>36</xdr:col>
      <xdr:colOff>206761</xdr:colOff>
      <xdr:row>32</xdr:row>
      <xdr:rowOff>104775</xdr:rowOff>
    </xdr:to>
    <xdr:sp macro="" textlink="">
      <xdr:nvSpPr>
        <xdr:cNvPr id="34" name="Rectangle 3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>
          <a:off x="12743611" y="7675245"/>
          <a:ext cx="356190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253955</xdr:colOff>
      <xdr:row>29</xdr:row>
      <xdr:rowOff>85725</xdr:rowOff>
    </xdr:from>
    <xdr:to>
      <xdr:col>36</xdr:col>
      <xdr:colOff>613954</xdr:colOff>
      <xdr:row>32</xdr:row>
      <xdr:rowOff>104775</xdr:rowOff>
    </xdr:to>
    <xdr:sp macro="" textlink="">
      <xdr:nvSpPr>
        <xdr:cNvPr id="35" name="Rectangle 3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/>
      </xdr:nvSpPr>
      <xdr:spPr>
        <a:xfrm>
          <a:off x="13146995" y="7675245"/>
          <a:ext cx="359999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22972</xdr:colOff>
      <xdr:row>29</xdr:row>
      <xdr:rowOff>85725</xdr:rowOff>
    </xdr:from>
    <xdr:to>
      <xdr:col>38</xdr:col>
      <xdr:colOff>21022</xdr:colOff>
      <xdr:row>32</xdr:row>
      <xdr:rowOff>104775</xdr:rowOff>
    </xdr:to>
    <xdr:sp macro="" textlink="">
      <xdr:nvSpPr>
        <xdr:cNvPr id="36" name="Rectangle 4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/>
      </xdr:nvSpPr>
      <xdr:spPr>
        <a:xfrm>
          <a:off x="13556092" y="7675245"/>
          <a:ext cx="356190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98929</xdr:colOff>
      <xdr:row>30</xdr:row>
      <xdr:rowOff>181219</xdr:rowOff>
    </xdr:from>
    <xdr:to>
      <xdr:col>37</xdr:col>
      <xdr:colOff>310377</xdr:colOff>
      <xdr:row>31</xdr:row>
      <xdr:rowOff>171000</xdr:rowOff>
    </xdr:to>
    <xdr:sp macro="" textlink="">
      <xdr:nvSpPr>
        <xdr:cNvPr id="37" name="Down Arrow 4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/>
      </xdr:nvSpPr>
      <xdr:spPr>
        <a:xfrm rot="10800000">
          <a:off x="13632049" y="8166979"/>
          <a:ext cx="211448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326550</xdr:colOff>
      <xdr:row>30</xdr:row>
      <xdr:rowOff>181219</xdr:rowOff>
    </xdr:from>
    <xdr:to>
      <xdr:col>36</xdr:col>
      <xdr:colOff>541358</xdr:colOff>
      <xdr:row>31</xdr:row>
      <xdr:rowOff>171000</xdr:rowOff>
    </xdr:to>
    <xdr:sp macro="" textlink="">
      <xdr:nvSpPr>
        <xdr:cNvPr id="38" name="Down Arrow 4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/>
      </xdr:nvSpPr>
      <xdr:spPr>
        <a:xfrm rot="10800000" flipV="1">
          <a:off x="13219590" y="8166979"/>
          <a:ext cx="214808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35</xdr:col>
      <xdr:colOff>281306</xdr:colOff>
      <xdr:row>30</xdr:row>
      <xdr:rowOff>181219</xdr:rowOff>
    </xdr:from>
    <xdr:to>
      <xdr:col>36</xdr:col>
      <xdr:colOff>134165</xdr:colOff>
      <xdr:row>31</xdr:row>
      <xdr:rowOff>171000</xdr:rowOff>
    </xdr:to>
    <xdr:sp macro="" textlink="">
      <xdr:nvSpPr>
        <xdr:cNvPr id="39" name="Down Arrow 4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/>
      </xdr:nvSpPr>
      <xdr:spPr>
        <a:xfrm rot="10800000" flipV="1">
          <a:off x="12816206" y="8166979"/>
          <a:ext cx="210999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34</xdr:col>
      <xdr:colOff>236061</xdr:colOff>
      <xdr:row>30</xdr:row>
      <xdr:rowOff>181219</xdr:rowOff>
    </xdr:from>
    <xdr:to>
      <xdr:col>35</xdr:col>
      <xdr:colOff>93473</xdr:colOff>
      <xdr:row>31</xdr:row>
      <xdr:rowOff>171000</xdr:rowOff>
    </xdr:to>
    <xdr:sp macro="" textlink="">
      <xdr:nvSpPr>
        <xdr:cNvPr id="40" name="Down Arrow 4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/>
      </xdr:nvSpPr>
      <xdr:spPr>
        <a:xfrm rot="10800000" flipV="1">
          <a:off x="12412821" y="8166979"/>
          <a:ext cx="215552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190817</xdr:colOff>
      <xdr:row>30</xdr:row>
      <xdr:rowOff>181219</xdr:rowOff>
    </xdr:from>
    <xdr:to>
      <xdr:col>34</xdr:col>
      <xdr:colOff>48229</xdr:colOff>
      <xdr:row>31</xdr:row>
      <xdr:rowOff>171000</xdr:rowOff>
    </xdr:to>
    <xdr:sp macro="" textlink="">
      <xdr:nvSpPr>
        <xdr:cNvPr id="41" name="Down Arrow 4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/>
      </xdr:nvSpPr>
      <xdr:spPr>
        <a:xfrm rot="10800000" flipV="1">
          <a:off x="12009437" y="8166979"/>
          <a:ext cx="215552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402421</xdr:colOff>
      <xdr:row>18</xdr:row>
      <xdr:rowOff>14393</xdr:rowOff>
    </xdr:from>
    <xdr:to>
      <xdr:col>37</xdr:col>
      <xdr:colOff>16246</xdr:colOff>
      <xdr:row>19</xdr:row>
      <xdr:rowOff>56843</xdr:rowOff>
    </xdr:to>
    <xdr:sp macro="" textlink="">
      <xdr:nvSpPr>
        <xdr:cNvPr id="4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>
          <a:spLocks noChangeArrowheads="1"/>
        </xdr:cNvSpPr>
      </xdr:nvSpPr>
      <xdr:spPr bwMode="auto">
        <a:xfrm>
          <a:off x="13295461" y="3763433"/>
          <a:ext cx="253905" cy="347250"/>
        </a:xfrm>
        <a:prstGeom prst="ellipse">
          <a:avLst/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238175</xdr:colOff>
      <xdr:row>19</xdr:row>
      <xdr:rowOff>398028</xdr:rowOff>
    </xdr:from>
    <xdr:to>
      <xdr:col>36</xdr:col>
      <xdr:colOff>490175</xdr:colOff>
      <xdr:row>20</xdr:row>
      <xdr:rowOff>304406</xdr:rowOff>
    </xdr:to>
    <xdr:sp macro="" textlink="">
      <xdr:nvSpPr>
        <xdr:cNvPr id="4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>
          <a:spLocks noChangeArrowheads="1"/>
        </xdr:cNvSpPr>
      </xdr:nvSpPr>
      <xdr:spPr bwMode="auto">
        <a:xfrm>
          <a:off x="13131215" y="4451868"/>
          <a:ext cx="252000" cy="310238"/>
        </a:xfrm>
        <a:prstGeom prst="ellipse">
          <a:avLst/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10773</xdr:colOff>
      <xdr:row>26</xdr:row>
      <xdr:rowOff>189036</xdr:rowOff>
    </xdr:from>
    <xdr:to>
      <xdr:col>37</xdr:col>
      <xdr:colOff>262773</xdr:colOff>
      <xdr:row>28</xdr:row>
      <xdr:rowOff>21936</xdr:rowOff>
    </xdr:to>
    <xdr:sp macro="" textlink="">
      <xdr:nvSpPr>
        <xdr:cNvPr id="4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>
          <a:spLocks noChangeArrowheads="1"/>
        </xdr:cNvSpPr>
      </xdr:nvSpPr>
      <xdr:spPr bwMode="auto">
        <a:xfrm>
          <a:off x="13543893" y="6597456"/>
          <a:ext cx="252000" cy="709200"/>
        </a:xfrm>
        <a:prstGeom prst="ellipse">
          <a:avLst/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308060</xdr:colOff>
      <xdr:row>16</xdr:row>
      <xdr:rowOff>16923</xdr:rowOff>
    </xdr:from>
    <xdr:to>
      <xdr:col>11</xdr:col>
      <xdr:colOff>272755</xdr:colOff>
      <xdr:row>17</xdr:row>
      <xdr:rowOff>136071</xdr:rowOff>
    </xdr:to>
    <xdr:pic>
      <xdr:nvPicPr>
        <xdr:cNvPr id="45" name="Picture 4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531320" y="3156363"/>
          <a:ext cx="680975" cy="42394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40</xdr:col>
      <xdr:colOff>70928</xdr:colOff>
      <xdr:row>14</xdr:row>
      <xdr:rowOff>96789</xdr:rowOff>
    </xdr:from>
    <xdr:to>
      <xdr:col>40</xdr:col>
      <xdr:colOff>286928</xdr:colOff>
      <xdr:row>15</xdr:row>
      <xdr:rowOff>103239</xdr:rowOff>
    </xdr:to>
    <xdr:sp macro="" textlink="">
      <xdr:nvSpPr>
        <xdr:cNvPr id="46" name="AutoShape 118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>
          <a:spLocks noChangeArrowheads="1"/>
        </xdr:cNvSpPr>
      </xdr:nvSpPr>
      <xdr:spPr bwMode="auto">
        <a:xfrm>
          <a:off x="14678468" y="2824749"/>
          <a:ext cx="216000" cy="212190"/>
        </a:xfrm>
        <a:prstGeom prst="plus">
          <a:avLst>
            <a:gd name="adj" fmla="val 25000"/>
          </a:avLst>
        </a:prstGeom>
        <a:solidFill>
          <a:srgbClr val="CCFFCC"/>
        </a:solidFill>
        <a:ln w="9525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41</xdr:col>
      <xdr:colOff>12313</xdr:colOff>
      <xdr:row>14</xdr:row>
      <xdr:rowOff>95811</xdr:rowOff>
    </xdr:from>
    <xdr:to>
      <xdr:col>41</xdr:col>
      <xdr:colOff>228313</xdr:colOff>
      <xdr:row>15</xdr:row>
      <xdr:rowOff>102261</xdr:rowOff>
    </xdr:to>
    <xdr:sp macro="" textlink="">
      <xdr:nvSpPr>
        <xdr:cNvPr id="47" name="AutoShape 119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>
          <a:spLocks noChangeArrowheads="1"/>
        </xdr:cNvSpPr>
      </xdr:nvSpPr>
      <xdr:spPr bwMode="auto">
        <a:xfrm>
          <a:off x="14977993" y="2823771"/>
          <a:ext cx="216000" cy="212190"/>
        </a:xfrm>
        <a:prstGeom prst="diamond">
          <a:avLst/>
        </a:prstGeom>
        <a:solidFill>
          <a:srgbClr val="FFFF00"/>
        </a:solidFill>
        <a:ln w="9525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115933</xdr:colOff>
      <xdr:row>16</xdr:row>
      <xdr:rowOff>33589</xdr:rowOff>
    </xdr:from>
    <xdr:to>
      <xdr:col>14</xdr:col>
      <xdr:colOff>244928</xdr:colOff>
      <xdr:row>16</xdr:row>
      <xdr:rowOff>136072</xdr:rowOff>
    </xdr:to>
    <xdr:sp macro="" textlink="">
      <xdr:nvSpPr>
        <xdr:cNvPr id="48" name="Oval 5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>
          <a:spLocks noChangeArrowheads="1"/>
        </xdr:cNvSpPr>
      </xdr:nvSpPr>
      <xdr:spPr bwMode="auto">
        <a:xfrm>
          <a:off x="5129893" y="3173029"/>
          <a:ext cx="128995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38</xdr:col>
      <xdr:colOff>207983</xdr:colOff>
      <xdr:row>14</xdr:row>
      <xdr:rowOff>101625</xdr:rowOff>
    </xdr:from>
    <xdr:to>
      <xdr:col>38</xdr:col>
      <xdr:colOff>326572</xdr:colOff>
      <xdr:row>15</xdr:row>
      <xdr:rowOff>13608</xdr:rowOff>
    </xdr:to>
    <xdr:sp macro="" textlink="">
      <xdr:nvSpPr>
        <xdr:cNvPr id="49" name="Oval 5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>
          <a:spLocks noChangeArrowheads="1"/>
        </xdr:cNvSpPr>
      </xdr:nvSpPr>
      <xdr:spPr bwMode="auto">
        <a:xfrm>
          <a:off x="14099243" y="2829585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36</xdr:col>
      <xdr:colOff>614755</xdr:colOff>
      <xdr:row>17</xdr:row>
      <xdr:rowOff>18701</xdr:rowOff>
    </xdr:from>
    <xdr:to>
      <xdr:col>37</xdr:col>
      <xdr:colOff>195942</xdr:colOff>
      <xdr:row>18</xdr:row>
      <xdr:rowOff>32995</xdr:rowOff>
    </xdr:to>
    <xdr:sp macro="" textlink="">
      <xdr:nvSpPr>
        <xdr:cNvPr id="50" name="Oval 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>
          <a:spLocks noChangeArrowheads="1"/>
        </xdr:cNvSpPr>
      </xdr:nvSpPr>
      <xdr:spPr bwMode="auto">
        <a:xfrm>
          <a:off x="13507795" y="3462941"/>
          <a:ext cx="221267" cy="31909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39</xdr:col>
      <xdr:colOff>143209</xdr:colOff>
      <xdr:row>16</xdr:row>
      <xdr:rowOff>180975</xdr:rowOff>
    </xdr:from>
    <xdr:to>
      <xdr:col>40</xdr:col>
      <xdr:colOff>33259</xdr:colOff>
      <xdr:row>18</xdr:row>
      <xdr:rowOff>13875</xdr:rowOff>
    </xdr:to>
    <xdr:sp macro="" textlink="">
      <xdr:nvSpPr>
        <xdr:cNvPr id="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>
          <a:spLocks noChangeArrowheads="1"/>
        </xdr:cNvSpPr>
      </xdr:nvSpPr>
      <xdr:spPr bwMode="auto">
        <a:xfrm>
          <a:off x="14392609" y="3320415"/>
          <a:ext cx="248190" cy="442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A-5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334265</xdr:colOff>
      <xdr:row>23</xdr:row>
      <xdr:rowOff>95324</xdr:rowOff>
    </xdr:from>
    <xdr:to>
      <xdr:col>36</xdr:col>
      <xdr:colOff>191677</xdr:colOff>
      <xdr:row>24</xdr:row>
      <xdr:rowOff>109618</xdr:rowOff>
    </xdr:to>
    <xdr:sp macro="" textlink="">
      <xdr:nvSpPr>
        <xdr:cNvPr id="52" name="AutoShape 118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>
          <a:spLocks noChangeArrowheads="1"/>
        </xdr:cNvSpPr>
      </xdr:nvSpPr>
      <xdr:spPr bwMode="auto">
        <a:xfrm>
          <a:off x="12869165" y="5490284"/>
          <a:ext cx="215552" cy="235274"/>
        </a:xfrm>
        <a:prstGeom prst="plus">
          <a:avLst>
            <a:gd name="adj" fmla="val 25000"/>
          </a:avLst>
        </a:prstGeom>
        <a:solidFill>
          <a:srgbClr val="CCFFCC"/>
        </a:solidFill>
        <a:ln w="9525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36</xdr:col>
      <xdr:colOff>275651</xdr:colOff>
      <xdr:row>23</xdr:row>
      <xdr:rowOff>94346</xdr:rowOff>
    </xdr:from>
    <xdr:to>
      <xdr:col>36</xdr:col>
      <xdr:colOff>495012</xdr:colOff>
      <xdr:row>24</xdr:row>
      <xdr:rowOff>108640</xdr:rowOff>
    </xdr:to>
    <xdr:sp macro="" textlink="">
      <xdr:nvSpPr>
        <xdr:cNvPr id="53" name="AutoShape 119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>
          <a:spLocks noChangeArrowheads="1"/>
        </xdr:cNvSpPr>
      </xdr:nvSpPr>
      <xdr:spPr bwMode="auto">
        <a:xfrm>
          <a:off x="13168691" y="5489306"/>
          <a:ext cx="219361" cy="235274"/>
        </a:xfrm>
        <a:prstGeom prst="diamond">
          <a:avLst/>
        </a:prstGeom>
        <a:solidFill>
          <a:srgbClr val="FFFF00"/>
        </a:solidFill>
        <a:ln w="9525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49347</xdr:colOff>
      <xdr:row>35</xdr:row>
      <xdr:rowOff>117229</xdr:rowOff>
    </xdr:from>
    <xdr:to>
      <xdr:col>9</xdr:col>
      <xdr:colOff>182851</xdr:colOff>
      <xdr:row>37</xdr:row>
      <xdr:rowOff>174991</xdr:rowOff>
    </xdr:to>
    <xdr:pic>
      <xdr:nvPicPr>
        <xdr:cNvPr id="54" name="Picture 5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14467" y="9512689"/>
          <a:ext cx="491644" cy="48448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33</xdr:col>
      <xdr:colOff>185854</xdr:colOff>
      <xdr:row>17</xdr:row>
      <xdr:rowOff>60402</xdr:rowOff>
    </xdr:from>
    <xdr:to>
      <xdr:col>34</xdr:col>
      <xdr:colOff>9292</xdr:colOff>
      <xdr:row>21</xdr:row>
      <xdr:rowOff>78988</xdr:rowOff>
    </xdr:to>
    <xdr:sp macro="" textlink="">
      <xdr:nvSpPr>
        <xdr:cNvPr id="55" name="Rectangle 78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/>
      </xdr:nvSpPr>
      <xdr:spPr>
        <a:xfrm>
          <a:off x="12004474" y="3504642"/>
          <a:ext cx="181578" cy="1451146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27215</xdr:colOff>
      <xdr:row>11</xdr:row>
      <xdr:rowOff>96610</xdr:rowOff>
    </xdr:from>
    <xdr:to>
      <xdr:col>7</xdr:col>
      <xdr:colOff>217716</xdr:colOff>
      <xdr:row>16</xdr:row>
      <xdr:rowOff>217714</xdr:rowOff>
    </xdr:to>
    <xdr:sp macro="" textlink="">
      <xdr:nvSpPr>
        <xdr:cNvPr id="56" name="Rectangle 59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/>
      </xdr:nvSpPr>
      <xdr:spPr>
        <a:xfrm>
          <a:off x="2176055" y="2207350"/>
          <a:ext cx="548641" cy="1149804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27215</xdr:colOff>
      <xdr:row>24</xdr:row>
      <xdr:rowOff>231322</xdr:rowOff>
    </xdr:from>
    <xdr:to>
      <xdr:col>7</xdr:col>
      <xdr:colOff>258537</xdr:colOff>
      <xdr:row>27</xdr:row>
      <xdr:rowOff>68033</xdr:rowOff>
    </xdr:to>
    <xdr:sp macro="" textlink="">
      <xdr:nvSpPr>
        <xdr:cNvPr id="57" name="Rectangle 60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/>
      </xdr:nvSpPr>
      <xdr:spPr>
        <a:xfrm>
          <a:off x="2176055" y="5847262"/>
          <a:ext cx="589462" cy="1200691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244928</xdr:colOff>
      <xdr:row>18</xdr:row>
      <xdr:rowOff>258534</xdr:rowOff>
    </xdr:from>
    <xdr:to>
      <xdr:col>12</xdr:col>
      <xdr:colOff>299357</xdr:colOff>
      <xdr:row>22</xdr:row>
      <xdr:rowOff>27215</xdr:rowOff>
    </xdr:to>
    <xdr:sp macro="" textlink="">
      <xdr:nvSpPr>
        <xdr:cNvPr id="58" name="Rectangle 61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/>
      </xdr:nvSpPr>
      <xdr:spPr>
        <a:xfrm>
          <a:off x="3110048" y="4007574"/>
          <a:ext cx="1486989" cy="1193621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340179</xdr:colOff>
      <xdr:row>15</xdr:row>
      <xdr:rowOff>149678</xdr:rowOff>
    </xdr:from>
    <xdr:to>
      <xdr:col>15</xdr:col>
      <xdr:colOff>40821</xdr:colOff>
      <xdr:row>19</xdr:row>
      <xdr:rowOff>54429</xdr:rowOff>
    </xdr:to>
    <xdr:sp macro="" textlink="">
      <xdr:nvSpPr>
        <xdr:cNvPr id="59" name="Rectangle 62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/>
      </xdr:nvSpPr>
      <xdr:spPr>
        <a:xfrm>
          <a:off x="4995999" y="3083378"/>
          <a:ext cx="416922" cy="102489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8</xdr:col>
      <xdr:colOff>163287</xdr:colOff>
      <xdr:row>26</xdr:row>
      <xdr:rowOff>340175</xdr:rowOff>
    </xdr:from>
    <xdr:to>
      <xdr:col>13</xdr:col>
      <xdr:colOff>105521</xdr:colOff>
      <xdr:row>28</xdr:row>
      <xdr:rowOff>195570</xdr:rowOff>
    </xdr:to>
    <xdr:sp macro="" textlink="">
      <xdr:nvSpPr>
        <xdr:cNvPr id="60" name="Rectangle 63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/>
      </xdr:nvSpPr>
      <xdr:spPr>
        <a:xfrm rot="10800000" flipV="1">
          <a:off x="3028407" y="6748595"/>
          <a:ext cx="1732934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22</xdr:row>
      <xdr:rowOff>95250</xdr:rowOff>
    </xdr:from>
    <xdr:to>
      <xdr:col>15</xdr:col>
      <xdr:colOff>68035</xdr:colOff>
      <xdr:row>25</xdr:row>
      <xdr:rowOff>274865</xdr:rowOff>
    </xdr:to>
    <xdr:sp macro="" textlink="">
      <xdr:nvSpPr>
        <xdr:cNvPr id="61" name="Rectangle 64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/>
      </xdr:nvSpPr>
      <xdr:spPr>
        <a:xfrm>
          <a:off x="5013960" y="5269230"/>
          <a:ext cx="426175" cy="101781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122464</xdr:colOff>
      <xdr:row>9</xdr:row>
      <xdr:rowOff>190503</xdr:rowOff>
    </xdr:from>
    <xdr:to>
      <xdr:col>20</xdr:col>
      <xdr:colOff>64698</xdr:colOff>
      <xdr:row>13</xdr:row>
      <xdr:rowOff>113933</xdr:rowOff>
    </xdr:to>
    <xdr:sp macro="" textlink="">
      <xdr:nvSpPr>
        <xdr:cNvPr id="62" name="Rectangle 65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/>
      </xdr:nvSpPr>
      <xdr:spPr>
        <a:xfrm rot="10800000" flipV="1">
          <a:off x="5494564" y="1889763"/>
          <a:ext cx="1732934" cy="7463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356508</xdr:colOff>
      <xdr:row>26</xdr:row>
      <xdr:rowOff>315682</xdr:rowOff>
    </xdr:from>
    <xdr:to>
      <xdr:col>19</xdr:col>
      <xdr:colOff>298742</xdr:colOff>
      <xdr:row>28</xdr:row>
      <xdr:rowOff>171077</xdr:rowOff>
    </xdr:to>
    <xdr:sp macro="" textlink="">
      <xdr:nvSpPr>
        <xdr:cNvPr id="63" name="Rectangle 66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/>
      </xdr:nvSpPr>
      <xdr:spPr>
        <a:xfrm rot="10800000" flipV="1">
          <a:off x="5370468" y="6724102"/>
          <a:ext cx="1732934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95253</xdr:colOff>
      <xdr:row>15</xdr:row>
      <xdr:rowOff>176893</xdr:rowOff>
    </xdr:from>
    <xdr:to>
      <xdr:col>18</xdr:col>
      <xdr:colOff>59948</xdr:colOff>
      <xdr:row>17</xdr:row>
      <xdr:rowOff>190501</xdr:rowOff>
    </xdr:to>
    <xdr:pic>
      <xdr:nvPicPr>
        <xdr:cNvPr id="64" name="Picture 67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825493" y="3110593"/>
          <a:ext cx="680975" cy="52414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272147</xdr:colOff>
      <xdr:row>24</xdr:row>
      <xdr:rowOff>27215</xdr:rowOff>
    </xdr:from>
    <xdr:to>
      <xdr:col>18</xdr:col>
      <xdr:colOff>239564</xdr:colOff>
      <xdr:row>25</xdr:row>
      <xdr:rowOff>163287</xdr:rowOff>
    </xdr:to>
    <xdr:pic>
      <xdr:nvPicPr>
        <xdr:cNvPr id="65" name="Picture 68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387" y="5643155"/>
          <a:ext cx="683697" cy="53231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20</xdr:col>
      <xdr:colOff>285056</xdr:colOff>
      <xdr:row>12</xdr:row>
      <xdr:rowOff>22213</xdr:rowOff>
    </xdr:from>
    <xdr:to>
      <xdr:col>21</xdr:col>
      <xdr:colOff>353091</xdr:colOff>
      <xdr:row>16</xdr:row>
      <xdr:rowOff>281034</xdr:rowOff>
    </xdr:to>
    <xdr:sp macro="" textlink="">
      <xdr:nvSpPr>
        <xdr:cNvPr id="66" name="Rectangle 69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/>
      </xdr:nvSpPr>
      <xdr:spPr>
        <a:xfrm rot="1218380">
          <a:off x="7447856" y="2338693"/>
          <a:ext cx="426175" cy="108178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20</xdr:col>
      <xdr:colOff>288098</xdr:colOff>
      <xdr:row>24</xdr:row>
      <xdr:rowOff>151504</xdr:rowOff>
    </xdr:from>
    <xdr:to>
      <xdr:col>21</xdr:col>
      <xdr:colOff>356133</xdr:colOff>
      <xdr:row>26</xdr:row>
      <xdr:rowOff>420099</xdr:rowOff>
    </xdr:to>
    <xdr:sp macro="" textlink="">
      <xdr:nvSpPr>
        <xdr:cNvPr id="67" name="Rectangle 70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/>
      </xdr:nvSpPr>
      <xdr:spPr>
        <a:xfrm rot="9191576">
          <a:off x="7450898" y="5767444"/>
          <a:ext cx="426175" cy="106107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23</xdr:col>
      <xdr:colOff>94161</xdr:colOff>
      <xdr:row>16</xdr:row>
      <xdr:rowOff>89965</xdr:rowOff>
    </xdr:from>
    <xdr:to>
      <xdr:col>25</xdr:col>
      <xdr:colOff>99235</xdr:colOff>
      <xdr:row>20</xdr:row>
      <xdr:rowOff>118706</xdr:rowOff>
    </xdr:to>
    <xdr:sp macro="" textlink="">
      <xdr:nvSpPr>
        <xdr:cNvPr id="68" name="Rectangle 71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/>
      </xdr:nvSpPr>
      <xdr:spPr>
        <a:xfrm rot="3818155" flipV="1">
          <a:off x="8018557" y="3542229"/>
          <a:ext cx="1347001" cy="72135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22796</xdr:colOff>
      <xdr:row>20</xdr:row>
      <xdr:rowOff>356088</xdr:rowOff>
    </xdr:from>
    <xdr:to>
      <xdr:col>25</xdr:col>
      <xdr:colOff>27870</xdr:colOff>
      <xdr:row>25</xdr:row>
      <xdr:rowOff>147570</xdr:rowOff>
    </xdr:to>
    <xdr:sp macro="" textlink="">
      <xdr:nvSpPr>
        <xdr:cNvPr id="69" name="Rectangle 72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/>
      </xdr:nvSpPr>
      <xdr:spPr>
        <a:xfrm rot="7281862" flipV="1">
          <a:off x="7947712" y="5126092"/>
          <a:ext cx="1345962" cy="72135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26</xdr:col>
      <xdr:colOff>15530</xdr:colOff>
      <xdr:row>15</xdr:row>
      <xdr:rowOff>132111</xdr:rowOff>
    </xdr:from>
    <xdr:to>
      <xdr:col>27</xdr:col>
      <xdr:colOff>186865</xdr:colOff>
      <xdr:row>17</xdr:row>
      <xdr:rowOff>300913</xdr:rowOff>
    </xdr:to>
    <xdr:pic>
      <xdr:nvPicPr>
        <xdr:cNvPr id="70" name="Picture 73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761589">
          <a:off x="9252237" y="3140744"/>
          <a:ext cx="679342" cy="52947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25</xdr:col>
      <xdr:colOff>326572</xdr:colOff>
      <xdr:row>24</xdr:row>
      <xdr:rowOff>27215</xdr:rowOff>
    </xdr:from>
    <xdr:to>
      <xdr:col>27</xdr:col>
      <xdr:colOff>267251</xdr:colOff>
      <xdr:row>25</xdr:row>
      <xdr:rowOff>318481</xdr:rowOff>
    </xdr:to>
    <xdr:pic>
      <xdr:nvPicPr>
        <xdr:cNvPr id="71" name="Picture 74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968738">
          <a:off x="9264799" y="5658428"/>
          <a:ext cx="687506" cy="65695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28</xdr:col>
      <xdr:colOff>80273</xdr:colOff>
      <xdr:row>11</xdr:row>
      <xdr:rowOff>97471</xdr:rowOff>
    </xdr:from>
    <xdr:to>
      <xdr:col>29</xdr:col>
      <xdr:colOff>270774</xdr:colOff>
      <xdr:row>16</xdr:row>
      <xdr:rowOff>223777</xdr:rowOff>
    </xdr:to>
    <xdr:sp macro="" textlink="">
      <xdr:nvSpPr>
        <xdr:cNvPr id="72" name="Rectangle 75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/>
      </xdr:nvSpPr>
      <xdr:spPr>
        <a:xfrm rot="19750196">
          <a:off x="10108193" y="2208211"/>
          <a:ext cx="548641" cy="115500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28</xdr:col>
      <xdr:colOff>80171</xdr:colOff>
      <xdr:row>25</xdr:row>
      <xdr:rowOff>58636</xdr:rowOff>
    </xdr:from>
    <xdr:to>
      <xdr:col>29</xdr:col>
      <xdr:colOff>270672</xdr:colOff>
      <xdr:row>27</xdr:row>
      <xdr:rowOff>284131</xdr:rowOff>
    </xdr:to>
    <xdr:sp macro="" textlink="">
      <xdr:nvSpPr>
        <xdr:cNvPr id="73" name="Rectangle 76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/>
      </xdr:nvSpPr>
      <xdr:spPr>
        <a:xfrm rot="1504037">
          <a:off x="10108091" y="6070816"/>
          <a:ext cx="548641" cy="119323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231349</xdr:colOff>
      <xdr:row>18</xdr:row>
      <xdr:rowOff>176866</xdr:rowOff>
    </xdr:from>
    <xdr:to>
      <xdr:col>9</xdr:col>
      <xdr:colOff>40849</xdr:colOff>
      <xdr:row>18</xdr:row>
      <xdr:rowOff>244902</xdr:rowOff>
    </xdr:to>
    <xdr:sp macro="" textlink="">
      <xdr:nvSpPr>
        <xdr:cNvPr id="74" name="Rectangle 118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/>
      </xdr:nvSpPr>
      <xdr:spPr>
        <a:xfrm>
          <a:off x="3096469" y="3925906"/>
          <a:ext cx="167640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9</xdr:col>
      <xdr:colOff>337745</xdr:colOff>
      <xdr:row>24</xdr:row>
      <xdr:rowOff>254241</xdr:rowOff>
    </xdr:from>
    <xdr:to>
      <xdr:col>11</xdr:col>
      <xdr:colOff>305162</xdr:colOff>
      <xdr:row>25</xdr:row>
      <xdr:rowOff>254241</xdr:rowOff>
    </xdr:to>
    <xdr:pic>
      <xdr:nvPicPr>
        <xdr:cNvPr id="137" name="Picture 284">
          <a:extLst>
            <a:ext uri="{FF2B5EF4-FFF2-40B4-BE49-F238E27FC236}">
              <a16:creationId xmlns:a16="http://schemas.microsoft.com/office/drawing/2014/main" id="{00000000-0008-0000-17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005" y="5870181"/>
          <a:ext cx="683697" cy="39624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108857</xdr:colOff>
      <xdr:row>22</xdr:row>
      <xdr:rowOff>40821</xdr:rowOff>
    </xdr:from>
    <xdr:to>
      <xdr:col>12</xdr:col>
      <xdr:colOff>285750</xdr:colOff>
      <xdr:row>22</xdr:row>
      <xdr:rowOff>108857</xdr:rowOff>
    </xdr:to>
    <xdr:sp macro="" textlink="">
      <xdr:nvSpPr>
        <xdr:cNvPr id="138" name="Rectangle 285">
          <a:extLst>
            <a:ext uri="{FF2B5EF4-FFF2-40B4-BE49-F238E27FC236}">
              <a16:creationId xmlns:a16="http://schemas.microsoft.com/office/drawing/2014/main" id="{00000000-0008-0000-1700-00008A000000}"/>
            </a:ext>
          </a:extLst>
        </xdr:cNvPr>
        <xdr:cNvSpPr/>
      </xdr:nvSpPr>
      <xdr:spPr>
        <a:xfrm>
          <a:off x="4406537" y="5214801"/>
          <a:ext cx="176893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40822</xdr:colOff>
      <xdr:row>23</xdr:row>
      <xdr:rowOff>204105</xdr:rowOff>
    </xdr:from>
    <xdr:to>
      <xdr:col>7</xdr:col>
      <xdr:colOff>224519</xdr:colOff>
      <xdr:row>24</xdr:row>
      <xdr:rowOff>166006</xdr:rowOff>
    </xdr:to>
    <xdr:sp macro="" textlink="">
      <xdr:nvSpPr>
        <xdr:cNvPr id="13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B000000}"/>
            </a:ext>
          </a:extLst>
        </xdr:cNvPr>
        <xdr:cNvSpPr>
          <a:spLocks noChangeArrowheads="1"/>
        </xdr:cNvSpPr>
      </xdr:nvSpPr>
      <xdr:spPr bwMode="auto">
        <a:xfrm>
          <a:off x="2547802" y="5599065"/>
          <a:ext cx="183697" cy="18288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8</xdr:col>
      <xdr:colOff>140152</xdr:colOff>
      <xdr:row>26</xdr:row>
      <xdr:rowOff>153761</xdr:rowOff>
    </xdr:from>
    <xdr:to>
      <xdr:col>8</xdr:col>
      <xdr:colOff>313644</xdr:colOff>
      <xdr:row>26</xdr:row>
      <xdr:rowOff>334056</xdr:rowOff>
    </xdr:to>
    <xdr:sp macro="" textlink="">
      <xdr:nvSpPr>
        <xdr:cNvPr id="14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C000000}"/>
            </a:ext>
          </a:extLst>
        </xdr:cNvPr>
        <xdr:cNvSpPr>
          <a:spLocks noChangeArrowheads="1"/>
        </xdr:cNvSpPr>
      </xdr:nvSpPr>
      <xdr:spPr bwMode="auto">
        <a:xfrm>
          <a:off x="3005272" y="6562181"/>
          <a:ext cx="17349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8</xdr:col>
      <xdr:colOff>323850</xdr:colOff>
      <xdr:row>26</xdr:row>
      <xdr:rowOff>150968</xdr:rowOff>
    </xdr:from>
    <xdr:to>
      <xdr:col>9</xdr:col>
      <xdr:colOff>150359</xdr:colOff>
      <xdr:row>26</xdr:row>
      <xdr:rowOff>333018</xdr:rowOff>
    </xdr:to>
    <xdr:sp macro="" textlink="">
      <xdr:nvSpPr>
        <xdr:cNvPr id="14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D000000}"/>
            </a:ext>
          </a:extLst>
        </xdr:cNvPr>
        <xdr:cNvSpPr>
          <a:spLocks noChangeArrowheads="1"/>
        </xdr:cNvSpPr>
      </xdr:nvSpPr>
      <xdr:spPr bwMode="auto">
        <a:xfrm>
          <a:off x="3188970" y="6559388"/>
          <a:ext cx="184649" cy="1820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151469</xdr:colOff>
      <xdr:row>26</xdr:row>
      <xdr:rowOff>158128</xdr:rowOff>
    </xdr:from>
    <xdr:to>
      <xdr:col>9</xdr:col>
      <xdr:colOff>324960</xdr:colOff>
      <xdr:row>26</xdr:row>
      <xdr:rowOff>338423</xdr:rowOff>
    </xdr:to>
    <xdr:sp macro="" textlink="">
      <xdr:nvSpPr>
        <xdr:cNvPr id="14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E000000}"/>
            </a:ext>
          </a:extLst>
        </xdr:cNvPr>
        <xdr:cNvSpPr>
          <a:spLocks noChangeArrowheads="1"/>
        </xdr:cNvSpPr>
      </xdr:nvSpPr>
      <xdr:spPr bwMode="auto">
        <a:xfrm>
          <a:off x="3374729" y="6566548"/>
          <a:ext cx="173491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9</xdr:col>
      <xdr:colOff>339354</xdr:colOff>
      <xdr:row>26</xdr:row>
      <xdr:rowOff>148818</xdr:rowOff>
    </xdr:from>
    <xdr:to>
      <xdr:col>10</xdr:col>
      <xdr:colOff>165864</xdr:colOff>
      <xdr:row>26</xdr:row>
      <xdr:rowOff>329113</xdr:rowOff>
    </xdr:to>
    <xdr:sp macro="" textlink="">
      <xdr:nvSpPr>
        <xdr:cNvPr id="14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F000000}"/>
            </a:ext>
          </a:extLst>
        </xdr:cNvPr>
        <xdr:cNvSpPr>
          <a:spLocks noChangeArrowheads="1"/>
        </xdr:cNvSpPr>
      </xdr:nvSpPr>
      <xdr:spPr bwMode="auto">
        <a:xfrm>
          <a:off x="3562614" y="6557238"/>
          <a:ext cx="184650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176498</xdr:colOff>
      <xdr:row>26</xdr:row>
      <xdr:rowOff>147531</xdr:rowOff>
    </xdr:from>
    <xdr:to>
      <xdr:col>10</xdr:col>
      <xdr:colOff>349740</xdr:colOff>
      <xdr:row>26</xdr:row>
      <xdr:rowOff>327826</xdr:rowOff>
    </xdr:to>
    <xdr:sp macro="" textlink="">
      <xdr:nvSpPr>
        <xdr:cNvPr id="14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0000000}"/>
            </a:ext>
          </a:extLst>
        </xdr:cNvPr>
        <xdr:cNvSpPr>
          <a:spLocks noChangeArrowheads="1"/>
        </xdr:cNvSpPr>
      </xdr:nvSpPr>
      <xdr:spPr bwMode="auto">
        <a:xfrm>
          <a:off x="3757898" y="6555951"/>
          <a:ext cx="17324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3188</xdr:colOff>
      <xdr:row>26</xdr:row>
      <xdr:rowOff>147818</xdr:rowOff>
    </xdr:from>
    <xdr:to>
      <xdr:col>11</xdr:col>
      <xdr:colOff>186885</xdr:colOff>
      <xdr:row>26</xdr:row>
      <xdr:rowOff>328113</xdr:rowOff>
    </xdr:to>
    <xdr:sp macro="" textlink="">
      <xdr:nvSpPr>
        <xdr:cNvPr id="14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1000000}"/>
            </a:ext>
          </a:extLst>
        </xdr:cNvPr>
        <xdr:cNvSpPr>
          <a:spLocks noChangeArrowheads="1"/>
        </xdr:cNvSpPr>
      </xdr:nvSpPr>
      <xdr:spPr bwMode="auto">
        <a:xfrm>
          <a:off x="3942728" y="6556238"/>
          <a:ext cx="183697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202855</xdr:colOff>
      <xdr:row>26</xdr:row>
      <xdr:rowOff>154547</xdr:rowOff>
    </xdr:from>
    <xdr:to>
      <xdr:col>12</xdr:col>
      <xdr:colOff>19158</xdr:colOff>
      <xdr:row>26</xdr:row>
      <xdr:rowOff>334842</xdr:rowOff>
    </xdr:to>
    <xdr:sp macro="" textlink="">
      <xdr:nvSpPr>
        <xdr:cNvPr id="14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2000000}"/>
            </a:ext>
          </a:extLst>
        </xdr:cNvPr>
        <xdr:cNvSpPr>
          <a:spLocks noChangeArrowheads="1"/>
        </xdr:cNvSpPr>
      </xdr:nvSpPr>
      <xdr:spPr bwMode="auto">
        <a:xfrm>
          <a:off x="4142395" y="6562967"/>
          <a:ext cx="174443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28934</xdr:colOff>
      <xdr:row>26</xdr:row>
      <xdr:rowOff>150252</xdr:rowOff>
    </xdr:from>
    <xdr:to>
      <xdr:col>12</xdr:col>
      <xdr:colOff>212631</xdr:colOff>
      <xdr:row>26</xdr:row>
      <xdr:rowOff>332301</xdr:rowOff>
    </xdr:to>
    <xdr:sp macro="" textlink="">
      <xdr:nvSpPr>
        <xdr:cNvPr id="14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3000000}"/>
            </a:ext>
          </a:extLst>
        </xdr:cNvPr>
        <xdr:cNvSpPr>
          <a:spLocks noChangeArrowheads="1"/>
        </xdr:cNvSpPr>
      </xdr:nvSpPr>
      <xdr:spPr bwMode="auto">
        <a:xfrm>
          <a:off x="4326614" y="6558672"/>
          <a:ext cx="183697" cy="18204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224159</xdr:colOff>
      <xdr:row>26</xdr:row>
      <xdr:rowOff>138219</xdr:rowOff>
    </xdr:from>
    <xdr:to>
      <xdr:col>13</xdr:col>
      <xdr:colOff>50919</xdr:colOff>
      <xdr:row>26</xdr:row>
      <xdr:rowOff>331441</xdr:rowOff>
    </xdr:to>
    <xdr:sp macro="" textlink="">
      <xdr:nvSpPr>
        <xdr:cNvPr id="14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4000000}"/>
            </a:ext>
          </a:extLst>
        </xdr:cNvPr>
        <xdr:cNvSpPr>
          <a:spLocks noChangeArrowheads="1"/>
        </xdr:cNvSpPr>
      </xdr:nvSpPr>
      <xdr:spPr bwMode="auto">
        <a:xfrm>
          <a:off x="4521839" y="6546639"/>
          <a:ext cx="184900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12</xdr:col>
      <xdr:colOff>237517</xdr:colOff>
      <xdr:row>25</xdr:row>
      <xdr:rowOff>322666</xdr:rowOff>
    </xdr:from>
    <xdr:to>
      <xdr:col>13</xdr:col>
      <xdr:colOff>53820</xdr:colOff>
      <xdr:row>26</xdr:row>
      <xdr:rowOff>120600</xdr:rowOff>
    </xdr:to>
    <xdr:sp macro="" textlink="">
      <xdr:nvSpPr>
        <xdr:cNvPr id="14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5000000}"/>
            </a:ext>
          </a:extLst>
        </xdr:cNvPr>
        <xdr:cNvSpPr>
          <a:spLocks noChangeArrowheads="1"/>
        </xdr:cNvSpPr>
      </xdr:nvSpPr>
      <xdr:spPr bwMode="auto">
        <a:xfrm>
          <a:off x="4535197" y="6334846"/>
          <a:ext cx="174443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12</xdr:col>
      <xdr:colOff>31261</xdr:colOff>
      <xdr:row>25</xdr:row>
      <xdr:rowOff>330258</xdr:rowOff>
    </xdr:from>
    <xdr:to>
      <xdr:col>12</xdr:col>
      <xdr:colOff>214958</xdr:colOff>
      <xdr:row>26</xdr:row>
      <xdr:rowOff>128192</xdr:rowOff>
    </xdr:to>
    <xdr:sp macro="" textlink="">
      <xdr:nvSpPr>
        <xdr:cNvPr id="15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6000000}"/>
            </a:ext>
          </a:extLst>
        </xdr:cNvPr>
        <xdr:cNvSpPr>
          <a:spLocks noChangeArrowheads="1"/>
        </xdr:cNvSpPr>
      </xdr:nvSpPr>
      <xdr:spPr bwMode="auto">
        <a:xfrm>
          <a:off x="4328941" y="6342438"/>
          <a:ext cx="183697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11</xdr:col>
      <xdr:colOff>204430</xdr:colOff>
      <xdr:row>25</xdr:row>
      <xdr:rowOff>336991</xdr:rowOff>
    </xdr:from>
    <xdr:to>
      <xdr:col>12</xdr:col>
      <xdr:colOff>20735</xdr:colOff>
      <xdr:row>26</xdr:row>
      <xdr:rowOff>134925</xdr:rowOff>
    </xdr:to>
    <xdr:sp macro="" textlink="">
      <xdr:nvSpPr>
        <xdr:cNvPr id="1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7000000}"/>
            </a:ext>
          </a:extLst>
        </xdr:cNvPr>
        <xdr:cNvSpPr>
          <a:spLocks noChangeArrowheads="1"/>
        </xdr:cNvSpPr>
      </xdr:nvSpPr>
      <xdr:spPr bwMode="auto">
        <a:xfrm>
          <a:off x="4143970" y="6349171"/>
          <a:ext cx="174445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11</xdr:col>
      <xdr:colOff>4620</xdr:colOff>
      <xdr:row>25</xdr:row>
      <xdr:rowOff>334125</xdr:rowOff>
    </xdr:from>
    <xdr:to>
      <xdr:col>11</xdr:col>
      <xdr:colOff>188317</xdr:colOff>
      <xdr:row>26</xdr:row>
      <xdr:rowOff>132059</xdr:rowOff>
    </xdr:to>
    <xdr:sp macro="" textlink="">
      <xdr:nvSpPr>
        <xdr:cNvPr id="15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8000000}"/>
            </a:ext>
          </a:extLst>
        </xdr:cNvPr>
        <xdr:cNvSpPr>
          <a:spLocks noChangeArrowheads="1"/>
        </xdr:cNvSpPr>
      </xdr:nvSpPr>
      <xdr:spPr bwMode="auto">
        <a:xfrm>
          <a:off x="3944160" y="6346305"/>
          <a:ext cx="183697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10</xdr:col>
      <xdr:colOff>167332</xdr:colOff>
      <xdr:row>25</xdr:row>
      <xdr:rowOff>328826</xdr:rowOff>
    </xdr:from>
    <xdr:to>
      <xdr:col>10</xdr:col>
      <xdr:colOff>340573</xdr:colOff>
      <xdr:row>26</xdr:row>
      <xdr:rowOff>126760</xdr:rowOff>
    </xdr:to>
    <xdr:sp macro="" textlink="">
      <xdr:nvSpPr>
        <xdr:cNvPr id="15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9000000}"/>
            </a:ext>
          </a:extLst>
        </xdr:cNvPr>
        <xdr:cNvSpPr>
          <a:spLocks noChangeArrowheads="1"/>
        </xdr:cNvSpPr>
      </xdr:nvSpPr>
      <xdr:spPr bwMode="auto">
        <a:xfrm>
          <a:off x="3748732" y="6341006"/>
          <a:ext cx="173241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331620</xdr:colOff>
      <xdr:row>25</xdr:row>
      <xdr:rowOff>325103</xdr:rowOff>
    </xdr:from>
    <xdr:to>
      <xdr:col>10</xdr:col>
      <xdr:colOff>158131</xdr:colOff>
      <xdr:row>26</xdr:row>
      <xdr:rowOff>123037</xdr:rowOff>
    </xdr:to>
    <xdr:sp macro="" textlink="">
      <xdr:nvSpPr>
        <xdr:cNvPr id="15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A000000}"/>
            </a:ext>
          </a:extLst>
        </xdr:cNvPr>
        <xdr:cNvSpPr>
          <a:spLocks noChangeArrowheads="1"/>
        </xdr:cNvSpPr>
      </xdr:nvSpPr>
      <xdr:spPr bwMode="auto">
        <a:xfrm>
          <a:off x="3554880" y="6337283"/>
          <a:ext cx="184651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9</xdr:col>
      <xdr:colOff>131558</xdr:colOff>
      <xdr:row>25</xdr:row>
      <xdr:rowOff>323813</xdr:rowOff>
    </xdr:from>
    <xdr:to>
      <xdr:col>9</xdr:col>
      <xdr:colOff>305050</xdr:colOff>
      <xdr:row>26</xdr:row>
      <xdr:rowOff>121747</xdr:rowOff>
    </xdr:to>
    <xdr:sp macro="" textlink="">
      <xdr:nvSpPr>
        <xdr:cNvPr id="15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B000000}"/>
            </a:ext>
          </a:extLst>
        </xdr:cNvPr>
        <xdr:cNvSpPr>
          <a:spLocks noChangeArrowheads="1"/>
        </xdr:cNvSpPr>
      </xdr:nvSpPr>
      <xdr:spPr bwMode="auto">
        <a:xfrm>
          <a:off x="3354818" y="6335993"/>
          <a:ext cx="173492" cy="19417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283171</xdr:colOff>
      <xdr:row>25</xdr:row>
      <xdr:rowOff>319839</xdr:rowOff>
    </xdr:from>
    <xdr:to>
      <xdr:col>9</xdr:col>
      <xdr:colOff>99476</xdr:colOff>
      <xdr:row>26</xdr:row>
      <xdr:rowOff>116019</xdr:rowOff>
    </xdr:to>
    <xdr:sp macro="" textlink="">
      <xdr:nvSpPr>
        <xdr:cNvPr id="15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C000000}"/>
            </a:ext>
          </a:extLst>
        </xdr:cNvPr>
        <xdr:cNvSpPr>
          <a:spLocks noChangeArrowheads="1"/>
        </xdr:cNvSpPr>
      </xdr:nvSpPr>
      <xdr:spPr bwMode="auto">
        <a:xfrm>
          <a:off x="3148291" y="6332019"/>
          <a:ext cx="174445" cy="19242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10</xdr:col>
      <xdr:colOff>1565</xdr:colOff>
      <xdr:row>22</xdr:row>
      <xdr:rowOff>121891</xdr:rowOff>
    </xdr:from>
    <xdr:to>
      <xdr:col>10</xdr:col>
      <xdr:colOff>185262</xdr:colOff>
      <xdr:row>23</xdr:row>
      <xdr:rowOff>83791</xdr:rowOff>
    </xdr:to>
    <xdr:sp macro="" textlink="">
      <xdr:nvSpPr>
        <xdr:cNvPr id="15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D000000}"/>
            </a:ext>
          </a:extLst>
        </xdr:cNvPr>
        <xdr:cNvSpPr>
          <a:spLocks noChangeArrowheads="1"/>
        </xdr:cNvSpPr>
      </xdr:nvSpPr>
      <xdr:spPr bwMode="auto">
        <a:xfrm>
          <a:off x="3582965" y="5295871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11</xdr:col>
      <xdr:colOff>305078</xdr:colOff>
      <xdr:row>22</xdr:row>
      <xdr:rowOff>117308</xdr:rowOff>
    </xdr:from>
    <xdr:to>
      <xdr:col>12</xdr:col>
      <xdr:colOff>131838</xdr:colOff>
      <xdr:row>23</xdr:row>
      <xdr:rowOff>79208</xdr:rowOff>
    </xdr:to>
    <xdr:sp macro="" textlink="">
      <xdr:nvSpPr>
        <xdr:cNvPr id="15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E000000}"/>
            </a:ext>
          </a:extLst>
        </xdr:cNvPr>
        <xdr:cNvSpPr>
          <a:spLocks noChangeArrowheads="1"/>
        </xdr:cNvSpPr>
      </xdr:nvSpPr>
      <xdr:spPr bwMode="auto">
        <a:xfrm>
          <a:off x="4244618" y="5291288"/>
          <a:ext cx="184900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12</xdr:col>
      <xdr:colOff>226452</xdr:colOff>
      <xdr:row>25</xdr:row>
      <xdr:rowOff>111291</xdr:rowOff>
    </xdr:from>
    <xdr:to>
      <xdr:col>13</xdr:col>
      <xdr:colOff>42757</xdr:colOff>
      <xdr:row>25</xdr:row>
      <xdr:rowOff>293770</xdr:rowOff>
    </xdr:to>
    <xdr:sp macro="" textlink="">
      <xdr:nvSpPr>
        <xdr:cNvPr id="15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F000000}"/>
            </a:ext>
          </a:extLst>
        </xdr:cNvPr>
        <xdr:cNvSpPr>
          <a:spLocks noChangeArrowheads="1"/>
        </xdr:cNvSpPr>
      </xdr:nvSpPr>
      <xdr:spPr bwMode="auto">
        <a:xfrm>
          <a:off x="4524132" y="6123471"/>
          <a:ext cx="174445" cy="1824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A-27</a:t>
          </a:r>
        </a:p>
      </xdr:txBody>
    </xdr:sp>
    <xdr:clientData/>
  </xdr:twoCellAnchor>
  <xdr:twoCellAnchor>
    <xdr:from>
      <xdr:col>12</xdr:col>
      <xdr:colOff>141372</xdr:colOff>
      <xdr:row>22</xdr:row>
      <xdr:rowOff>120456</xdr:rowOff>
    </xdr:from>
    <xdr:to>
      <xdr:col>12</xdr:col>
      <xdr:colOff>325069</xdr:colOff>
      <xdr:row>23</xdr:row>
      <xdr:rowOff>82356</xdr:rowOff>
    </xdr:to>
    <xdr:sp macro="" textlink="">
      <xdr:nvSpPr>
        <xdr:cNvPr id="16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0000000}"/>
            </a:ext>
          </a:extLst>
        </xdr:cNvPr>
        <xdr:cNvSpPr>
          <a:spLocks noChangeArrowheads="1"/>
        </xdr:cNvSpPr>
      </xdr:nvSpPr>
      <xdr:spPr bwMode="auto">
        <a:xfrm>
          <a:off x="4439052" y="5294436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12</xdr:col>
      <xdr:colOff>8450</xdr:colOff>
      <xdr:row>25</xdr:row>
      <xdr:rowOff>109717</xdr:rowOff>
    </xdr:from>
    <xdr:to>
      <xdr:col>12</xdr:col>
      <xdr:colOff>192147</xdr:colOff>
      <xdr:row>25</xdr:row>
      <xdr:rowOff>302939</xdr:rowOff>
    </xdr:to>
    <xdr:sp macro="" textlink="">
      <xdr:nvSpPr>
        <xdr:cNvPr id="16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1000000}"/>
            </a:ext>
          </a:extLst>
        </xdr:cNvPr>
        <xdr:cNvSpPr>
          <a:spLocks noChangeArrowheads="1"/>
        </xdr:cNvSpPr>
      </xdr:nvSpPr>
      <xdr:spPr bwMode="auto">
        <a:xfrm>
          <a:off x="4306130" y="6121897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11</xdr:col>
      <xdr:colOff>164002</xdr:colOff>
      <xdr:row>25</xdr:row>
      <xdr:rowOff>116448</xdr:rowOff>
    </xdr:from>
    <xdr:to>
      <xdr:col>11</xdr:col>
      <xdr:colOff>337242</xdr:colOff>
      <xdr:row>25</xdr:row>
      <xdr:rowOff>309670</xdr:rowOff>
    </xdr:to>
    <xdr:sp macro="" textlink="">
      <xdr:nvSpPr>
        <xdr:cNvPr id="16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2000000}"/>
            </a:ext>
          </a:extLst>
        </xdr:cNvPr>
        <xdr:cNvSpPr>
          <a:spLocks noChangeArrowheads="1"/>
        </xdr:cNvSpPr>
      </xdr:nvSpPr>
      <xdr:spPr bwMode="auto">
        <a:xfrm>
          <a:off x="4103542" y="6128628"/>
          <a:ext cx="173240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325139</xdr:colOff>
      <xdr:row>25</xdr:row>
      <xdr:rowOff>111147</xdr:rowOff>
    </xdr:from>
    <xdr:to>
      <xdr:col>11</xdr:col>
      <xdr:colOff>151899</xdr:colOff>
      <xdr:row>25</xdr:row>
      <xdr:rowOff>304369</xdr:rowOff>
    </xdr:to>
    <xdr:sp macro="" textlink="">
      <xdr:nvSpPr>
        <xdr:cNvPr id="16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3000000}"/>
            </a:ext>
          </a:extLst>
        </xdr:cNvPr>
        <xdr:cNvSpPr>
          <a:spLocks noChangeArrowheads="1"/>
        </xdr:cNvSpPr>
      </xdr:nvSpPr>
      <xdr:spPr bwMode="auto">
        <a:xfrm>
          <a:off x="3906539" y="6123327"/>
          <a:ext cx="184900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130198</xdr:colOff>
      <xdr:row>25</xdr:row>
      <xdr:rowOff>109858</xdr:rowOff>
    </xdr:from>
    <xdr:to>
      <xdr:col>10</xdr:col>
      <xdr:colOff>303440</xdr:colOff>
      <xdr:row>25</xdr:row>
      <xdr:rowOff>303080</xdr:rowOff>
    </xdr:to>
    <xdr:sp macro="" textlink="">
      <xdr:nvSpPr>
        <xdr:cNvPr id="16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4000000}"/>
            </a:ext>
          </a:extLst>
        </xdr:cNvPr>
        <xdr:cNvSpPr>
          <a:spLocks noChangeArrowheads="1"/>
        </xdr:cNvSpPr>
      </xdr:nvSpPr>
      <xdr:spPr bwMode="auto">
        <a:xfrm>
          <a:off x="3711598" y="6122038"/>
          <a:ext cx="173242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13</xdr:col>
      <xdr:colOff>61877</xdr:colOff>
      <xdr:row>25</xdr:row>
      <xdr:rowOff>94104</xdr:rowOff>
    </xdr:from>
    <xdr:to>
      <xdr:col>13</xdr:col>
      <xdr:colOff>245574</xdr:colOff>
      <xdr:row>25</xdr:row>
      <xdr:rowOff>287326</xdr:rowOff>
    </xdr:to>
    <xdr:sp macro="" textlink="">
      <xdr:nvSpPr>
        <xdr:cNvPr id="16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5000000}"/>
            </a:ext>
          </a:extLst>
        </xdr:cNvPr>
        <xdr:cNvSpPr>
          <a:spLocks noChangeArrowheads="1"/>
        </xdr:cNvSpPr>
      </xdr:nvSpPr>
      <xdr:spPr bwMode="auto">
        <a:xfrm>
          <a:off x="4717697" y="6106284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A-34</a:t>
          </a:r>
        </a:p>
      </xdr:txBody>
    </xdr:sp>
    <xdr:clientData/>
  </xdr:twoCellAnchor>
  <xdr:twoCellAnchor>
    <xdr:from>
      <xdr:col>13</xdr:col>
      <xdr:colOff>133636</xdr:colOff>
      <xdr:row>24</xdr:row>
      <xdr:rowOff>146928</xdr:rowOff>
    </xdr:from>
    <xdr:to>
      <xdr:col>13</xdr:col>
      <xdr:colOff>317333</xdr:colOff>
      <xdr:row>24</xdr:row>
      <xdr:rowOff>333447</xdr:rowOff>
    </xdr:to>
    <xdr:sp macro="" textlink="">
      <xdr:nvSpPr>
        <xdr:cNvPr id="16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6000000}"/>
            </a:ext>
          </a:extLst>
        </xdr:cNvPr>
        <xdr:cNvSpPr>
          <a:spLocks noChangeArrowheads="1"/>
        </xdr:cNvSpPr>
      </xdr:nvSpPr>
      <xdr:spPr bwMode="auto">
        <a:xfrm>
          <a:off x="4781836" y="5774005"/>
          <a:ext cx="183697" cy="18651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17</xdr:col>
      <xdr:colOff>233612</xdr:colOff>
      <xdr:row>26</xdr:row>
      <xdr:rowOff>99403</xdr:rowOff>
    </xdr:from>
    <xdr:to>
      <xdr:col>18</xdr:col>
      <xdr:colOff>49917</xdr:colOff>
      <xdr:row>26</xdr:row>
      <xdr:rowOff>292625</xdr:rowOff>
    </xdr:to>
    <xdr:sp macro="" textlink="">
      <xdr:nvSpPr>
        <xdr:cNvPr id="16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7000000}"/>
            </a:ext>
          </a:extLst>
        </xdr:cNvPr>
        <xdr:cNvSpPr>
          <a:spLocks noChangeArrowheads="1"/>
        </xdr:cNvSpPr>
      </xdr:nvSpPr>
      <xdr:spPr bwMode="auto">
        <a:xfrm>
          <a:off x="6301538" y="6508224"/>
          <a:ext cx="173242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18</xdr:col>
      <xdr:colOff>261830</xdr:colOff>
      <xdr:row>26</xdr:row>
      <xdr:rowOff>108140</xdr:rowOff>
    </xdr:from>
    <xdr:to>
      <xdr:col>19</xdr:col>
      <xdr:colOff>88590</xdr:colOff>
      <xdr:row>26</xdr:row>
      <xdr:rowOff>301362</xdr:rowOff>
    </xdr:to>
    <xdr:sp macro="" textlink="">
      <xdr:nvSpPr>
        <xdr:cNvPr id="16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8000000}"/>
            </a:ext>
          </a:extLst>
        </xdr:cNvPr>
        <xdr:cNvSpPr>
          <a:spLocks noChangeArrowheads="1"/>
        </xdr:cNvSpPr>
      </xdr:nvSpPr>
      <xdr:spPr bwMode="auto">
        <a:xfrm>
          <a:off x="6686693" y="6516961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19</xdr:col>
      <xdr:colOff>284322</xdr:colOff>
      <xdr:row>26</xdr:row>
      <xdr:rowOff>102841</xdr:rowOff>
    </xdr:from>
    <xdr:to>
      <xdr:col>20</xdr:col>
      <xdr:colOff>100626</xdr:colOff>
      <xdr:row>26</xdr:row>
      <xdr:rowOff>296063</xdr:rowOff>
    </xdr:to>
    <xdr:sp macro="" textlink="">
      <xdr:nvSpPr>
        <xdr:cNvPr id="16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9000000}"/>
            </a:ext>
          </a:extLst>
        </xdr:cNvPr>
        <xdr:cNvSpPr>
          <a:spLocks noChangeArrowheads="1"/>
        </xdr:cNvSpPr>
      </xdr:nvSpPr>
      <xdr:spPr bwMode="auto">
        <a:xfrm>
          <a:off x="7066122" y="6511662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19</xdr:col>
      <xdr:colOff>187351</xdr:colOff>
      <xdr:row>23</xdr:row>
      <xdr:rowOff>160563</xdr:rowOff>
    </xdr:from>
    <xdr:to>
      <xdr:col>20</xdr:col>
      <xdr:colOff>3655</xdr:colOff>
      <xdr:row>24</xdr:row>
      <xdr:rowOff>122464</xdr:rowOff>
    </xdr:to>
    <xdr:sp macro="" textlink="">
      <xdr:nvSpPr>
        <xdr:cNvPr id="17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A000000}"/>
            </a:ext>
          </a:extLst>
        </xdr:cNvPr>
        <xdr:cNvSpPr>
          <a:spLocks noChangeArrowheads="1"/>
        </xdr:cNvSpPr>
      </xdr:nvSpPr>
      <xdr:spPr bwMode="auto">
        <a:xfrm>
          <a:off x="6969151" y="5554721"/>
          <a:ext cx="173241" cy="18248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9</xdr:col>
      <xdr:colOff>73507</xdr:colOff>
      <xdr:row>23</xdr:row>
      <xdr:rowOff>76630</xdr:rowOff>
    </xdr:from>
    <xdr:to>
      <xdr:col>9</xdr:col>
      <xdr:colOff>74105</xdr:colOff>
      <xdr:row>25</xdr:row>
      <xdr:rowOff>348136</xdr:rowOff>
    </xdr:to>
    <xdr:cxnSp macro="">
      <xdr:nvCxnSpPr>
        <xdr:cNvPr id="171" name="Straight Connector 325">
          <a:extLst>
            <a:ext uri="{FF2B5EF4-FFF2-40B4-BE49-F238E27FC236}">
              <a16:creationId xmlns:a16="http://schemas.microsoft.com/office/drawing/2014/main" id="{00000000-0008-0000-1700-0000AB000000}"/>
            </a:ext>
          </a:extLst>
        </xdr:cNvPr>
        <xdr:cNvCxnSpPr>
          <a:stCxn id="302" idx="4"/>
          <a:endCxn id="156" idx="7"/>
        </xdr:cNvCxnSpPr>
      </xdr:nvCxnSpPr>
      <xdr:spPr>
        <a:xfrm>
          <a:off x="3285939" y="5470788"/>
          <a:ext cx="598" cy="8891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240633</xdr:colOff>
      <xdr:row>23</xdr:row>
      <xdr:rowOff>80211</xdr:rowOff>
    </xdr:from>
    <xdr:to>
      <xdr:col>12</xdr:col>
      <xdr:colOff>313073</xdr:colOff>
      <xdr:row>25</xdr:row>
      <xdr:rowOff>111291</xdr:rowOff>
    </xdr:to>
    <xdr:cxnSp macro="">
      <xdr:nvCxnSpPr>
        <xdr:cNvPr id="172" name="Straight Connector 326">
          <a:extLst>
            <a:ext uri="{FF2B5EF4-FFF2-40B4-BE49-F238E27FC236}">
              <a16:creationId xmlns:a16="http://schemas.microsoft.com/office/drawing/2014/main" id="{00000000-0008-0000-1700-0000AC000000}"/>
            </a:ext>
          </a:extLst>
        </xdr:cNvPr>
        <xdr:cNvCxnSpPr>
          <a:stCxn id="159" idx="0"/>
        </xdr:cNvCxnSpPr>
      </xdr:nvCxnSpPr>
      <xdr:spPr>
        <a:xfrm flipH="1" flipV="1">
          <a:off x="4538313" y="5475171"/>
          <a:ext cx="72440" cy="64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197617</xdr:colOff>
      <xdr:row>24</xdr:row>
      <xdr:rowOff>139282</xdr:rowOff>
    </xdr:from>
    <xdr:to>
      <xdr:col>8</xdr:col>
      <xdr:colOff>165559</xdr:colOff>
      <xdr:row>26</xdr:row>
      <xdr:rowOff>180165</xdr:rowOff>
    </xdr:to>
    <xdr:cxnSp macro="">
      <xdr:nvCxnSpPr>
        <xdr:cNvPr id="173" name="Straight Connector 327">
          <a:extLst>
            <a:ext uri="{FF2B5EF4-FFF2-40B4-BE49-F238E27FC236}">
              <a16:creationId xmlns:a16="http://schemas.microsoft.com/office/drawing/2014/main" id="{00000000-0008-0000-1700-0000AD000000}"/>
            </a:ext>
          </a:extLst>
        </xdr:cNvPr>
        <xdr:cNvCxnSpPr>
          <a:stCxn id="139" idx="5"/>
          <a:endCxn id="140" idx="1"/>
        </xdr:cNvCxnSpPr>
      </xdr:nvCxnSpPr>
      <xdr:spPr>
        <a:xfrm>
          <a:off x="2704597" y="5755222"/>
          <a:ext cx="326082" cy="8333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278069</xdr:colOff>
      <xdr:row>24</xdr:row>
      <xdr:rowOff>28088</xdr:rowOff>
    </xdr:from>
    <xdr:to>
      <xdr:col>13</xdr:col>
      <xdr:colOff>131630</xdr:colOff>
      <xdr:row>25</xdr:row>
      <xdr:rowOff>138155</xdr:rowOff>
    </xdr:to>
    <xdr:cxnSp macro="">
      <xdr:nvCxnSpPr>
        <xdr:cNvPr id="174" name="Straight Connector 338">
          <a:extLst>
            <a:ext uri="{FF2B5EF4-FFF2-40B4-BE49-F238E27FC236}">
              <a16:creationId xmlns:a16="http://schemas.microsoft.com/office/drawing/2014/main" id="{00000000-0008-0000-1700-0000AE000000}"/>
            </a:ext>
          </a:extLst>
        </xdr:cNvPr>
        <xdr:cNvCxnSpPr>
          <a:stCxn id="164" idx="7"/>
          <a:endCxn id="307" idx="2"/>
        </xdr:cNvCxnSpPr>
      </xdr:nvCxnSpPr>
      <xdr:spPr>
        <a:xfrm flipV="1">
          <a:off x="3859469" y="5644028"/>
          <a:ext cx="927981" cy="5063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26</xdr:row>
      <xdr:rowOff>40820</xdr:rowOff>
    </xdr:from>
    <xdr:to>
      <xdr:col>14</xdr:col>
      <xdr:colOff>292555</xdr:colOff>
      <xdr:row>26</xdr:row>
      <xdr:rowOff>234042</xdr:rowOff>
    </xdr:to>
    <xdr:sp macro="" textlink="">
      <xdr:nvSpPr>
        <xdr:cNvPr id="17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F000000}"/>
            </a:ext>
          </a:extLst>
        </xdr:cNvPr>
        <xdr:cNvSpPr>
          <a:spLocks noChangeArrowheads="1"/>
        </xdr:cNvSpPr>
      </xdr:nvSpPr>
      <xdr:spPr bwMode="auto">
        <a:xfrm>
          <a:off x="5122818" y="6449240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14</xdr:col>
      <xdr:colOff>320842</xdr:colOff>
      <xdr:row>26</xdr:row>
      <xdr:rowOff>110003</xdr:rowOff>
    </xdr:from>
    <xdr:to>
      <xdr:col>15</xdr:col>
      <xdr:colOff>147602</xdr:colOff>
      <xdr:row>26</xdr:row>
      <xdr:rowOff>303225</xdr:rowOff>
    </xdr:to>
    <xdr:sp macro="" textlink="">
      <xdr:nvSpPr>
        <xdr:cNvPr id="17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0000000}"/>
            </a:ext>
          </a:extLst>
        </xdr:cNvPr>
        <xdr:cNvSpPr>
          <a:spLocks noChangeArrowheads="1"/>
        </xdr:cNvSpPr>
      </xdr:nvSpPr>
      <xdr:spPr bwMode="auto">
        <a:xfrm>
          <a:off x="5317958" y="6518824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165139</xdr:colOff>
      <xdr:row>26</xdr:row>
      <xdr:rowOff>108713</xdr:rowOff>
    </xdr:from>
    <xdr:to>
      <xdr:col>15</xdr:col>
      <xdr:colOff>338379</xdr:colOff>
      <xdr:row>26</xdr:row>
      <xdr:rowOff>301935</xdr:rowOff>
    </xdr:to>
    <xdr:sp macro="" textlink="">
      <xdr:nvSpPr>
        <xdr:cNvPr id="17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1000000}"/>
            </a:ext>
          </a:extLst>
        </xdr:cNvPr>
        <xdr:cNvSpPr>
          <a:spLocks noChangeArrowheads="1"/>
        </xdr:cNvSpPr>
      </xdr:nvSpPr>
      <xdr:spPr bwMode="auto">
        <a:xfrm>
          <a:off x="5519192" y="6517534"/>
          <a:ext cx="17324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15</xdr:col>
      <xdr:colOff>350348</xdr:colOff>
      <xdr:row>26</xdr:row>
      <xdr:rowOff>113870</xdr:rowOff>
    </xdr:from>
    <xdr:to>
      <xdr:col>16</xdr:col>
      <xdr:colOff>177109</xdr:colOff>
      <xdr:row>26</xdr:row>
      <xdr:rowOff>307092</xdr:rowOff>
    </xdr:to>
    <xdr:sp macro="" textlink="">
      <xdr:nvSpPr>
        <xdr:cNvPr id="17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2000000}"/>
            </a:ext>
          </a:extLst>
        </xdr:cNvPr>
        <xdr:cNvSpPr>
          <a:spLocks noChangeArrowheads="1"/>
        </xdr:cNvSpPr>
      </xdr:nvSpPr>
      <xdr:spPr bwMode="auto">
        <a:xfrm>
          <a:off x="5704401" y="6522691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198664</xdr:colOff>
      <xdr:row>26</xdr:row>
      <xdr:rowOff>114156</xdr:rowOff>
    </xdr:from>
    <xdr:to>
      <xdr:col>17</xdr:col>
      <xdr:colOff>14968</xdr:colOff>
      <xdr:row>26</xdr:row>
      <xdr:rowOff>307378</xdr:rowOff>
    </xdr:to>
    <xdr:sp macro="" textlink="">
      <xdr:nvSpPr>
        <xdr:cNvPr id="17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3000000}"/>
            </a:ext>
          </a:extLst>
        </xdr:cNvPr>
        <xdr:cNvSpPr>
          <a:spLocks noChangeArrowheads="1"/>
        </xdr:cNvSpPr>
      </xdr:nvSpPr>
      <xdr:spPr bwMode="auto">
        <a:xfrm>
          <a:off x="5909653" y="6522977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26911</xdr:colOff>
      <xdr:row>26</xdr:row>
      <xdr:rowOff>112868</xdr:rowOff>
    </xdr:from>
    <xdr:to>
      <xdr:col>17</xdr:col>
      <xdr:colOff>210608</xdr:colOff>
      <xdr:row>26</xdr:row>
      <xdr:rowOff>306090</xdr:rowOff>
    </xdr:to>
    <xdr:sp macro="" textlink="">
      <xdr:nvSpPr>
        <xdr:cNvPr id="18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4000000}"/>
            </a:ext>
          </a:extLst>
        </xdr:cNvPr>
        <xdr:cNvSpPr>
          <a:spLocks noChangeArrowheads="1"/>
        </xdr:cNvSpPr>
      </xdr:nvSpPr>
      <xdr:spPr bwMode="auto">
        <a:xfrm>
          <a:off x="6094837" y="6521689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68896</xdr:colOff>
      <xdr:row>26</xdr:row>
      <xdr:rowOff>105133</xdr:rowOff>
    </xdr:from>
    <xdr:to>
      <xdr:col>18</xdr:col>
      <xdr:colOff>242137</xdr:colOff>
      <xdr:row>26</xdr:row>
      <xdr:rowOff>298355</xdr:rowOff>
    </xdr:to>
    <xdr:sp macro="" textlink="">
      <xdr:nvSpPr>
        <xdr:cNvPr id="18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5000000}"/>
            </a:ext>
          </a:extLst>
        </xdr:cNvPr>
        <xdr:cNvSpPr>
          <a:spLocks noChangeArrowheads="1"/>
        </xdr:cNvSpPr>
      </xdr:nvSpPr>
      <xdr:spPr bwMode="auto">
        <a:xfrm>
          <a:off x="6493759" y="6513954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20</xdr:col>
      <xdr:colOff>14006</xdr:colOff>
      <xdr:row>24</xdr:row>
      <xdr:rowOff>22202</xdr:rowOff>
    </xdr:from>
    <xdr:to>
      <xdr:col>20</xdr:col>
      <xdr:colOff>77456</xdr:colOff>
      <xdr:row>26</xdr:row>
      <xdr:rowOff>102841</xdr:rowOff>
    </xdr:to>
    <xdr:cxnSp macro="">
      <xdr:nvCxnSpPr>
        <xdr:cNvPr id="182" name="Straight Connector 358">
          <a:extLst>
            <a:ext uri="{FF2B5EF4-FFF2-40B4-BE49-F238E27FC236}">
              <a16:creationId xmlns:a16="http://schemas.microsoft.com/office/drawing/2014/main" id="{00000000-0008-0000-1700-0000B6000000}"/>
            </a:ext>
          </a:extLst>
        </xdr:cNvPr>
        <xdr:cNvCxnSpPr>
          <a:stCxn id="169" idx="0"/>
        </xdr:cNvCxnSpPr>
      </xdr:nvCxnSpPr>
      <xdr:spPr>
        <a:xfrm flipV="1">
          <a:off x="7165083" y="5649279"/>
          <a:ext cx="63450" cy="8778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353679</xdr:colOff>
      <xdr:row>24</xdr:row>
      <xdr:rowOff>124325</xdr:rowOff>
    </xdr:from>
    <xdr:to>
      <xdr:col>19</xdr:col>
      <xdr:colOff>256674</xdr:colOff>
      <xdr:row>26</xdr:row>
      <xdr:rowOff>108140</xdr:rowOff>
    </xdr:to>
    <xdr:cxnSp macro="">
      <xdr:nvCxnSpPr>
        <xdr:cNvPr id="184" name="Straight Connector 362">
          <a:extLst>
            <a:ext uri="{FF2B5EF4-FFF2-40B4-BE49-F238E27FC236}">
              <a16:creationId xmlns:a16="http://schemas.microsoft.com/office/drawing/2014/main" id="{00000000-0008-0000-1700-0000B8000000}"/>
            </a:ext>
          </a:extLst>
        </xdr:cNvPr>
        <xdr:cNvCxnSpPr>
          <a:endCxn id="168" idx="0"/>
        </xdr:cNvCxnSpPr>
      </xdr:nvCxnSpPr>
      <xdr:spPr>
        <a:xfrm flipH="1">
          <a:off x="6778542" y="5739062"/>
          <a:ext cx="259932" cy="7778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54428</xdr:colOff>
      <xdr:row>25</xdr:row>
      <xdr:rowOff>40823</xdr:rowOff>
    </xdr:from>
    <xdr:to>
      <xdr:col>24</xdr:col>
      <xdr:colOff>238125</xdr:colOff>
      <xdr:row>25</xdr:row>
      <xdr:rowOff>234045</xdr:rowOff>
    </xdr:to>
    <xdr:sp macro="" textlink="">
      <xdr:nvSpPr>
        <xdr:cNvPr id="18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9000000}"/>
            </a:ext>
          </a:extLst>
        </xdr:cNvPr>
        <xdr:cNvSpPr>
          <a:spLocks noChangeArrowheads="1"/>
        </xdr:cNvSpPr>
      </xdr:nvSpPr>
      <xdr:spPr bwMode="auto">
        <a:xfrm>
          <a:off x="8649788" y="6053003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22</xdr:col>
      <xdr:colOff>268333</xdr:colOff>
      <xdr:row>26</xdr:row>
      <xdr:rowOff>418556</xdr:rowOff>
    </xdr:from>
    <xdr:to>
      <xdr:col>23</xdr:col>
      <xdr:colOff>94978</xdr:colOff>
      <xdr:row>27</xdr:row>
      <xdr:rowOff>26671</xdr:rowOff>
    </xdr:to>
    <xdr:sp macro="" textlink="">
      <xdr:nvSpPr>
        <xdr:cNvPr id="18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A000000}"/>
            </a:ext>
          </a:extLst>
        </xdr:cNvPr>
        <xdr:cNvSpPr>
          <a:spLocks noChangeArrowheads="1"/>
        </xdr:cNvSpPr>
      </xdr:nvSpPr>
      <xdr:spPr bwMode="auto">
        <a:xfrm>
          <a:off x="8134518" y="6842802"/>
          <a:ext cx="184198" cy="18254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141514</xdr:colOff>
      <xdr:row>24</xdr:row>
      <xdr:rowOff>277586</xdr:rowOff>
    </xdr:from>
    <xdr:to>
      <xdr:col>24</xdr:col>
      <xdr:colOff>325211</xdr:colOff>
      <xdr:row>25</xdr:row>
      <xdr:rowOff>62594</xdr:rowOff>
    </xdr:to>
    <xdr:sp macro="" textlink="">
      <xdr:nvSpPr>
        <xdr:cNvPr id="18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B000000}"/>
            </a:ext>
          </a:extLst>
        </xdr:cNvPr>
        <xdr:cNvSpPr>
          <a:spLocks noChangeArrowheads="1"/>
        </xdr:cNvSpPr>
      </xdr:nvSpPr>
      <xdr:spPr bwMode="auto">
        <a:xfrm>
          <a:off x="8736874" y="5893526"/>
          <a:ext cx="183697" cy="18124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24</xdr:col>
      <xdr:colOff>252548</xdr:colOff>
      <xdr:row>24</xdr:row>
      <xdr:rowOff>100149</xdr:rowOff>
    </xdr:from>
    <xdr:to>
      <xdr:col>25</xdr:col>
      <xdr:colOff>68853</xdr:colOff>
      <xdr:row>24</xdr:row>
      <xdr:rowOff>293371</xdr:rowOff>
    </xdr:to>
    <xdr:sp macro="" textlink="">
      <xdr:nvSpPr>
        <xdr:cNvPr id="18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C000000}"/>
            </a:ext>
          </a:extLst>
        </xdr:cNvPr>
        <xdr:cNvSpPr>
          <a:spLocks noChangeArrowheads="1"/>
        </xdr:cNvSpPr>
      </xdr:nvSpPr>
      <xdr:spPr bwMode="auto">
        <a:xfrm>
          <a:off x="8821782" y="5708469"/>
          <a:ext cx="17335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5443</xdr:colOff>
      <xdr:row>23</xdr:row>
      <xdr:rowOff>149679</xdr:rowOff>
    </xdr:from>
    <xdr:to>
      <xdr:col>25</xdr:col>
      <xdr:colOff>178800</xdr:colOff>
      <xdr:row>24</xdr:row>
      <xdr:rowOff>111580</xdr:rowOff>
    </xdr:to>
    <xdr:sp macro="" textlink="">
      <xdr:nvSpPr>
        <xdr:cNvPr id="18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D000000}"/>
            </a:ext>
          </a:extLst>
        </xdr:cNvPr>
        <xdr:cNvSpPr>
          <a:spLocks noChangeArrowheads="1"/>
        </xdr:cNvSpPr>
      </xdr:nvSpPr>
      <xdr:spPr bwMode="auto">
        <a:xfrm>
          <a:off x="8931729" y="5535930"/>
          <a:ext cx="173357" cy="18397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118656</xdr:colOff>
      <xdr:row>22</xdr:row>
      <xdr:rowOff>199209</xdr:rowOff>
    </xdr:from>
    <xdr:to>
      <xdr:col>25</xdr:col>
      <xdr:colOff>302353</xdr:colOff>
      <xdr:row>23</xdr:row>
      <xdr:rowOff>161111</xdr:rowOff>
    </xdr:to>
    <xdr:sp macro="" textlink="">
      <xdr:nvSpPr>
        <xdr:cNvPr id="19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E000000}"/>
            </a:ext>
          </a:extLst>
        </xdr:cNvPr>
        <xdr:cNvSpPr>
          <a:spLocks noChangeArrowheads="1"/>
        </xdr:cNvSpPr>
      </xdr:nvSpPr>
      <xdr:spPr bwMode="auto">
        <a:xfrm>
          <a:off x="9044942" y="5363392"/>
          <a:ext cx="183697" cy="18397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25</xdr:col>
      <xdr:colOff>220438</xdr:colOff>
      <xdr:row>22</xdr:row>
      <xdr:rowOff>9797</xdr:rowOff>
    </xdr:from>
    <xdr:to>
      <xdr:col>26</xdr:col>
      <xdr:colOff>47084</xdr:colOff>
      <xdr:row>22</xdr:row>
      <xdr:rowOff>193765</xdr:rowOff>
    </xdr:to>
    <xdr:sp macro="" textlink="">
      <xdr:nvSpPr>
        <xdr:cNvPr id="19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BF000000}"/>
            </a:ext>
          </a:extLst>
        </xdr:cNvPr>
        <xdr:cNvSpPr>
          <a:spLocks noChangeArrowheads="1"/>
        </xdr:cNvSpPr>
      </xdr:nvSpPr>
      <xdr:spPr bwMode="auto">
        <a:xfrm>
          <a:off x="9146724" y="5173980"/>
          <a:ext cx="183697" cy="18396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25</xdr:col>
      <xdr:colOff>317865</xdr:colOff>
      <xdr:row>21</xdr:row>
      <xdr:rowOff>132808</xdr:rowOff>
    </xdr:from>
    <xdr:to>
      <xdr:col>26</xdr:col>
      <xdr:colOff>134169</xdr:colOff>
      <xdr:row>22</xdr:row>
      <xdr:rowOff>22318</xdr:rowOff>
    </xdr:to>
    <xdr:sp macro="" textlink="">
      <xdr:nvSpPr>
        <xdr:cNvPr id="19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0000000}"/>
            </a:ext>
          </a:extLst>
        </xdr:cNvPr>
        <xdr:cNvSpPr>
          <a:spLocks noChangeArrowheads="1"/>
        </xdr:cNvSpPr>
      </xdr:nvSpPr>
      <xdr:spPr bwMode="auto">
        <a:xfrm>
          <a:off x="9256711" y="5015470"/>
          <a:ext cx="173858" cy="18844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127907</xdr:colOff>
      <xdr:row>24</xdr:row>
      <xdr:rowOff>58238</xdr:rowOff>
    </xdr:from>
    <xdr:to>
      <xdr:col>29</xdr:col>
      <xdr:colOff>308883</xdr:colOff>
      <xdr:row>24</xdr:row>
      <xdr:rowOff>251460</xdr:rowOff>
    </xdr:to>
    <xdr:sp macro="" textlink="">
      <xdr:nvSpPr>
        <xdr:cNvPr id="19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1000000}"/>
            </a:ext>
          </a:extLst>
        </xdr:cNvPr>
        <xdr:cNvSpPr>
          <a:spLocks noChangeArrowheads="1"/>
        </xdr:cNvSpPr>
      </xdr:nvSpPr>
      <xdr:spPr bwMode="auto">
        <a:xfrm>
          <a:off x="10482398" y="5666558"/>
          <a:ext cx="18097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34019</xdr:colOff>
      <xdr:row>22</xdr:row>
      <xdr:rowOff>142332</xdr:rowOff>
    </xdr:from>
    <xdr:to>
      <xdr:col>29</xdr:col>
      <xdr:colOff>71678</xdr:colOff>
      <xdr:row>24</xdr:row>
      <xdr:rowOff>273770</xdr:rowOff>
    </xdr:to>
    <xdr:cxnSp macro="">
      <xdr:nvCxnSpPr>
        <xdr:cNvPr id="194" name="Straight Connector 375">
          <a:extLst>
            <a:ext uri="{FF2B5EF4-FFF2-40B4-BE49-F238E27FC236}">
              <a16:creationId xmlns:a16="http://schemas.microsoft.com/office/drawing/2014/main" id="{00000000-0008-0000-1700-0000C2000000}"/>
            </a:ext>
          </a:extLst>
        </xdr:cNvPr>
        <xdr:cNvCxnSpPr>
          <a:stCxn id="328" idx="1"/>
        </xdr:cNvCxnSpPr>
      </xdr:nvCxnSpPr>
      <xdr:spPr>
        <a:xfrm flipH="1" flipV="1">
          <a:off x="9330419" y="5323932"/>
          <a:ext cx="1110321" cy="5769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127053</xdr:colOff>
      <xdr:row>21</xdr:row>
      <xdr:rowOff>269429</xdr:rowOff>
    </xdr:from>
    <xdr:to>
      <xdr:col>29</xdr:col>
      <xdr:colOff>154410</xdr:colOff>
      <xdr:row>24</xdr:row>
      <xdr:rowOff>86535</xdr:rowOff>
    </xdr:to>
    <xdr:cxnSp macro="">
      <xdr:nvCxnSpPr>
        <xdr:cNvPr id="195" name="Straight Connector 376">
          <a:extLst>
            <a:ext uri="{FF2B5EF4-FFF2-40B4-BE49-F238E27FC236}">
              <a16:creationId xmlns:a16="http://schemas.microsoft.com/office/drawing/2014/main" id="{00000000-0008-0000-1700-0000C3000000}"/>
            </a:ext>
          </a:extLst>
        </xdr:cNvPr>
        <xdr:cNvCxnSpPr>
          <a:stCxn id="193" idx="1"/>
        </xdr:cNvCxnSpPr>
      </xdr:nvCxnSpPr>
      <xdr:spPr>
        <a:xfrm flipH="1" flipV="1">
          <a:off x="9410390" y="5137520"/>
          <a:ext cx="1098511" cy="557335"/>
        </a:xfrm>
        <a:prstGeom prst="lin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23</xdr:col>
      <xdr:colOff>3130</xdr:colOff>
      <xdr:row>25</xdr:row>
      <xdr:rowOff>369779</xdr:rowOff>
    </xdr:from>
    <xdr:to>
      <xdr:col>23</xdr:col>
      <xdr:colOff>347449</xdr:colOff>
      <xdr:row>26</xdr:row>
      <xdr:rowOff>418556</xdr:rowOff>
    </xdr:to>
    <xdr:cxnSp macro="">
      <xdr:nvCxnSpPr>
        <xdr:cNvPr id="196" name="Straight Connector 377">
          <a:extLst>
            <a:ext uri="{FF2B5EF4-FFF2-40B4-BE49-F238E27FC236}">
              <a16:creationId xmlns:a16="http://schemas.microsoft.com/office/drawing/2014/main" id="{00000000-0008-0000-1700-0000C4000000}"/>
            </a:ext>
          </a:extLst>
        </xdr:cNvPr>
        <xdr:cNvCxnSpPr>
          <a:endCxn id="186" idx="0"/>
        </xdr:cNvCxnSpPr>
      </xdr:nvCxnSpPr>
      <xdr:spPr>
        <a:xfrm flipH="1">
          <a:off x="8215313" y="6374339"/>
          <a:ext cx="344319" cy="4450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94978</xdr:colOff>
      <xdr:row>25</xdr:row>
      <xdr:rowOff>365760</xdr:rowOff>
    </xdr:from>
    <xdr:to>
      <xdr:col>25</xdr:col>
      <xdr:colOff>269966</xdr:colOff>
      <xdr:row>26</xdr:row>
      <xdr:rowOff>507819</xdr:rowOff>
    </xdr:to>
    <xdr:cxnSp macro="">
      <xdr:nvCxnSpPr>
        <xdr:cNvPr id="197" name="Straight Connector 378">
          <a:extLst>
            <a:ext uri="{FF2B5EF4-FFF2-40B4-BE49-F238E27FC236}">
              <a16:creationId xmlns:a16="http://schemas.microsoft.com/office/drawing/2014/main" id="{00000000-0008-0000-1700-0000C5000000}"/>
            </a:ext>
          </a:extLst>
        </xdr:cNvPr>
        <xdr:cNvCxnSpPr>
          <a:endCxn id="186" idx="6"/>
        </xdr:cNvCxnSpPr>
      </xdr:nvCxnSpPr>
      <xdr:spPr>
        <a:xfrm flipH="1">
          <a:off x="8307161" y="6370320"/>
          <a:ext cx="889091" cy="5382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29937</xdr:colOff>
      <xdr:row>11</xdr:row>
      <xdr:rowOff>84364</xdr:rowOff>
    </xdr:from>
    <xdr:to>
      <xdr:col>6</xdr:col>
      <xdr:colOff>163287</xdr:colOff>
      <xdr:row>12</xdr:row>
      <xdr:rowOff>0</xdr:rowOff>
    </xdr:to>
    <xdr:sp macro="" textlink="">
      <xdr:nvSpPr>
        <xdr:cNvPr id="198" name="Oval 38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6000000}"/>
            </a:ext>
          </a:extLst>
        </xdr:cNvPr>
        <xdr:cNvSpPr>
          <a:spLocks noChangeArrowheads="1"/>
        </xdr:cNvSpPr>
      </xdr:nvSpPr>
      <xdr:spPr bwMode="auto">
        <a:xfrm>
          <a:off x="2178777" y="2195104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12</xdr:row>
      <xdr:rowOff>13608</xdr:rowOff>
    </xdr:from>
    <xdr:to>
      <xdr:col>6</xdr:col>
      <xdr:colOff>160564</xdr:colOff>
      <xdr:row>12</xdr:row>
      <xdr:rowOff>133351</xdr:rowOff>
    </xdr:to>
    <xdr:sp macro="" textlink="">
      <xdr:nvSpPr>
        <xdr:cNvPr id="199" name="Oval 40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7000000}"/>
            </a:ext>
          </a:extLst>
        </xdr:cNvPr>
        <xdr:cNvSpPr>
          <a:spLocks noChangeArrowheads="1"/>
        </xdr:cNvSpPr>
      </xdr:nvSpPr>
      <xdr:spPr bwMode="auto">
        <a:xfrm>
          <a:off x="2176054" y="2330088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29936</xdr:colOff>
      <xdr:row>12</xdr:row>
      <xdr:rowOff>166008</xdr:rowOff>
    </xdr:from>
    <xdr:to>
      <xdr:col>6</xdr:col>
      <xdr:colOff>163286</xdr:colOff>
      <xdr:row>13</xdr:row>
      <xdr:rowOff>81643</xdr:rowOff>
    </xdr:to>
    <xdr:sp macro="" textlink="">
      <xdr:nvSpPr>
        <xdr:cNvPr id="200" name="Oval 40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8000000}"/>
            </a:ext>
          </a:extLst>
        </xdr:cNvPr>
        <xdr:cNvSpPr>
          <a:spLocks noChangeArrowheads="1"/>
        </xdr:cNvSpPr>
      </xdr:nvSpPr>
      <xdr:spPr bwMode="auto">
        <a:xfrm>
          <a:off x="2178776" y="2482488"/>
          <a:ext cx="133350" cy="12137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32657</xdr:colOff>
      <xdr:row>13</xdr:row>
      <xdr:rowOff>114300</xdr:rowOff>
    </xdr:from>
    <xdr:to>
      <xdr:col>6</xdr:col>
      <xdr:colOff>166007</xdr:colOff>
      <xdr:row>14</xdr:row>
      <xdr:rowOff>29936</xdr:rowOff>
    </xdr:to>
    <xdr:sp macro="" textlink="">
      <xdr:nvSpPr>
        <xdr:cNvPr id="201" name="Oval 40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9000000}"/>
            </a:ext>
          </a:extLst>
        </xdr:cNvPr>
        <xdr:cNvSpPr>
          <a:spLocks noChangeArrowheads="1"/>
        </xdr:cNvSpPr>
      </xdr:nvSpPr>
      <xdr:spPr bwMode="auto">
        <a:xfrm>
          <a:off x="2181497" y="2636520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35379</xdr:colOff>
      <xdr:row>14</xdr:row>
      <xdr:rowOff>48985</xdr:rowOff>
    </xdr:from>
    <xdr:to>
      <xdr:col>6</xdr:col>
      <xdr:colOff>168729</xdr:colOff>
      <xdr:row>14</xdr:row>
      <xdr:rowOff>168728</xdr:rowOff>
    </xdr:to>
    <xdr:sp macro="" textlink="">
      <xdr:nvSpPr>
        <xdr:cNvPr id="202" name="Oval 40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A000000}"/>
            </a:ext>
          </a:extLst>
        </xdr:cNvPr>
        <xdr:cNvSpPr>
          <a:spLocks noChangeArrowheads="1"/>
        </xdr:cNvSpPr>
      </xdr:nvSpPr>
      <xdr:spPr bwMode="auto">
        <a:xfrm>
          <a:off x="2184219" y="2776945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24493</xdr:colOff>
      <xdr:row>14</xdr:row>
      <xdr:rowOff>187778</xdr:rowOff>
    </xdr:from>
    <xdr:to>
      <xdr:col>6</xdr:col>
      <xdr:colOff>157843</xdr:colOff>
      <xdr:row>15</xdr:row>
      <xdr:rowOff>103414</xdr:rowOff>
    </xdr:to>
    <xdr:sp macro="" textlink="">
      <xdr:nvSpPr>
        <xdr:cNvPr id="203" name="Oval 40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B000000}"/>
            </a:ext>
          </a:extLst>
        </xdr:cNvPr>
        <xdr:cNvSpPr>
          <a:spLocks noChangeArrowheads="1"/>
        </xdr:cNvSpPr>
      </xdr:nvSpPr>
      <xdr:spPr bwMode="auto">
        <a:xfrm>
          <a:off x="2173333" y="2915738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15</xdr:row>
      <xdr:rowOff>122465</xdr:rowOff>
    </xdr:from>
    <xdr:to>
      <xdr:col>6</xdr:col>
      <xdr:colOff>160564</xdr:colOff>
      <xdr:row>16</xdr:row>
      <xdr:rowOff>38101</xdr:rowOff>
    </xdr:to>
    <xdr:sp macro="" textlink="">
      <xdr:nvSpPr>
        <xdr:cNvPr id="204" name="Oval 40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C000000}"/>
            </a:ext>
          </a:extLst>
        </xdr:cNvPr>
        <xdr:cNvSpPr>
          <a:spLocks noChangeArrowheads="1"/>
        </xdr:cNvSpPr>
      </xdr:nvSpPr>
      <xdr:spPr bwMode="auto">
        <a:xfrm>
          <a:off x="2176054" y="3056165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</xdr:col>
      <xdr:colOff>326571</xdr:colOff>
      <xdr:row>8</xdr:row>
      <xdr:rowOff>68034</xdr:rowOff>
    </xdr:from>
    <xdr:ext cx="1197429" cy="272143"/>
    <xdr:sp macro="" textlink="">
      <xdr:nvSpPr>
        <xdr:cNvPr id="205" name="TextBox 407">
          <a:extLst>
            <a:ext uri="{FF2B5EF4-FFF2-40B4-BE49-F238E27FC236}">
              <a16:creationId xmlns:a16="http://schemas.microsoft.com/office/drawing/2014/main" id="{00000000-0008-0000-1700-0000CD000000}"/>
            </a:ext>
          </a:extLst>
        </xdr:cNvPr>
        <xdr:cNvSpPr txBox="1"/>
      </xdr:nvSpPr>
      <xdr:spPr>
        <a:xfrm>
          <a:off x="7489371" y="1561554"/>
          <a:ext cx="1197429" cy="272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oneCellAnchor>
    <xdr:from>
      <xdr:col>23</xdr:col>
      <xdr:colOff>27214</xdr:colOff>
      <xdr:row>7</xdr:row>
      <xdr:rowOff>190500</xdr:rowOff>
    </xdr:from>
    <xdr:ext cx="1197429" cy="285750"/>
    <xdr:sp macro="" textlink="">
      <xdr:nvSpPr>
        <xdr:cNvPr id="206" name="TextBox 408">
          <a:extLst>
            <a:ext uri="{FF2B5EF4-FFF2-40B4-BE49-F238E27FC236}">
              <a16:creationId xmlns:a16="http://schemas.microsoft.com/office/drawing/2014/main" id="{00000000-0008-0000-1700-0000CE000000}"/>
            </a:ext>
          </a:extLst>
        </xdr:cNvPr>
        <xdr:cNvSpPr txBox="1"/>
      </xdr:nvSpPr>
      <xdr:spPr>
        <a:xfrm>
          <a:off x="8264434" y="1478280"/>
          <a:ext cx="1197429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twoCellAnchor>
    <xdr:from>
      <xdr:col>7</xdr:col>
      <xdr:colOff>13607</xdr:colOff>
      <xdr:row>12</xdr:row>
      <xdr:rowOff>13607</xdr:rowOff>
    </xdr:from>
    <xdr:to>
      <xdr:col>7</xdr:col>
      <xdr:colOff>146957</xdr:colOff>
      <xdr:row>12</xdr:row>
      <xdr:rowOff>133350</xdr:rowOff>
    </xdr:to>
    <xdr:sp macro="" textlink="">
      <xdr:nvSpPr>
        <xdr:cNvPr id="207" name="Oval 40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CF000000}"/>
            </a:ext>
          </a:extLst>
        </xdr:cNvPr>
        <xdr:cNvSpPr>
          <a:spLocks noChangeArrowheads="1"/>
        </xdr:cNvSpPr>
      </xdr:nvSpPr>
      <xdr:spPr bwMode="auto">
        <a:xfrm>
          <a:off x="2520587" y="2330087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16329</xdr:colOff>
      <xdr:row>11</xdr:row>
      <xdr:rowOff>97972</xdr:rowOff>
    </xdr:from>
    <xdr:to>
      <xdr:col>7</xdr:col>
      <xdr:colOff>149679</xdr:colOff>
      <xdr:row>12</xdr:row>
      <xdr:rowOff>13608</xdr:rowOff>
    </xdr:to>
    <xdr:sp macro="" textlink="">
      <xdr:nvSpPr>
        <xdr:cNvPr id="208" name="Oval 41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D0000000}"/>
            </a:ext>
          </a:extLst>
        </xdr:cNvPr>
        <xdr:cNvSpPr>
          <a:spLocks noChangeArrowheads="1"/>
        </xdr:cNvSpPr>
      </xdr:nvSpPr>
      <xdr:spPr bwMode="auto">
        <a:xfrm>
          <a:off x="2523309" y="2208712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5443</xdr:colOff>
      <xdr:row>12</xdr:row>
      <xdr:rowOff>155122</xdr:rowOff>
    </xdr:from>
    <xdr:to>
      <xdr:col>7</xdr:col>
      <xdr:colOff>138793</xdr:colOff>
      <xdr:row>13</xdr:row>
      <xdr:rowOff>70757</xdr:rowOff>
    </xdr:to>
    <xdr:sp macro="" textlink="">
      <xdr:nvSpPr>
        <xdr:cNvPr id="209" name="Oval 41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D1000000}"/>
            </a:ext>
          </a:extLst>
        </xdr:cNvPr>
        <xdr:cNvSpPr>
          <a:spLocks noChangeArrowheads="1"/>
        </xdr:cNvSpPr>
      </xdr:nvSpPr>
      <xdr:spPr bwMode="auto">
        <a:xfrm>
          <a:off x="2512423" y="2471602"/>
          <a:ext cx="133350" cy="12137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361950</xdr:colOff>
      <xdr:row>13</xdr:row>
      <xdr:rowOff>76200</xdr:rowOff>
    </xdr:from>
    <xdr:to>
      <xdr:col>7</xdr:col>
      <xdr:colOff>127907</xdr:colOff>
      <xdr:row>13</xdr:row>
      <xdr:rowOff>195943</xdr:rowOff>
    </xdr:to>
    <xdr:sp macro="" textlink="">
      <xdr:nvSpPr>
        <xdr:cNvPr id="210" name="Oval 41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D2000000}"/>
            </a:ext>
          </a:extLst>
        </xdr:cNvPr>
        <xdr:cNvSpPr>
          <a:spLocks noChangeArrowheads="1"/>
        </xdr:cNvSpPr>
      </xdr:nvSpPr>
      <xdr:spPr bwMode="auto">
        <a:xfrm>
          <a:off x="2503170" y="2598420"/>
          <a:ext cx="13171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364672</xdr:colOff>
      <xdr:row>14</xdr:row>
      <xdr:rowOff>10886</xdr:rowOff>
    </xdr:from>
    <xdr:to>
      <xdr:col>7</xdr:col>
      <xdr:colOff>130629</xdr:colOff>
      <xdr:row>14</xdr:row>
      <xdr:rowOff>130629</xdr:rowOff>
    </xdr:to>
    <xdr:sp macro="" textlink="">
      <xdr:nvSpPr>
        <xdr:cNvPr id="211" name="Oval 41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D3000000}"/>
            </a:ext>
          </a:extLst>
        </xdr:cNvPr>
        <xdr:cNvSpPr>
          <a:spLocks noChangeArrowheads="1"/>
        </xdr:cNvSpPr>
      </xdr:nvSpPr>
      <xdr:spPr bwMode="auto">
        <a:xfrm>
          <a:off x="2505892" y="2738846"/>
          <a:ext cx="13171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0</xdr:colOff>
      <xdr:row>14</xdr:row>
      <xdr:rowOff>163286</xdr:rowOff>
    </xdr:from>
    <xdr:to>
      <xdr:col>7</xdr:col>
      <xdr:colOff>133350</xdr:colOff>
      <xdr:row>15</xdr:row>
      <xdr:rowOff>78922</xdr:rowOff>
    </xdr:to>
    <xdr:sp macro="" textlink="">
      <xdr:nvSpPr>
        <xdr:cNvPr id="212" name="Oval 41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D4000000}"/>
            </a:ext>
          </a:extLst>
        </xdr:cNvPr>
        <xdr:cNvSpPr>
          <a:spLocks noChangeArrowheads="1"/>
        </xdr:cNvSpPr>
      </xdr:nvSpPr>
      <xdr:spPr bwMode="auto">
        <a:xfrm>
          <a:off x="2506980" y="2891246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2721</xdr:colOff>
      <xdr:row>15</xdr:row>
      <xdr:rowOff>111579</xdr:rowOff>
    </xdr:from>
    <xdr:to>
      <xdr:col>7</xdr:col>
      <xdr:colOff>136071</xdr:colOff>
      <xdr:row>16</xdr:row>
      <xdr:rowOff>27215</xdr:rowOff>
    </xdr:to>
    <xdr:sp macro="" textlink="">
      <xdr:nvSpPr>
        <xdr:cNvPr id="213" name="Oval 41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D5000000}"/>
            </a:ext>
          </a:extLst>
        </xdr:cNvPr>
        <xdr:cNvSpPr>
          <a:spLocks noChangeArrowheads="1"/>
        </xdr:cNvSpPr>
      </xdr:nvSpPr>
      <xdr:spPr bwMode="auto">
        <a:xfrm>
          <a:off x="2509701" y="3045279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6</xdr:col>
      <xdr:colOff>27214</xdr:colOff>
      <xdr:row>25</xdr:row>
      <xdr:rowOff>40821</xdr:rowOff>
    </xdr:from>
    <xdr:to>
      <xdr:col>7</xdr:col>
      <xdr:colOff>272143</xdr:colOff>
      <xdr:row>27</xdr:row>
      <xdr:rowOff>68036</xdr:rowOff>
    </xdr:to>
    <xdr:pic>
      <xdr:nvPicPr>
        <xdr:cNvPr id="214" name="Picture 3">
          <a:extLst>
            <a:ext uri="{FF2B5EF4-FFF2-40B4-BE49-F238E27FC236}">
              <a16:creationId xmlns:a16="http://schemas.microsoft.com/office/drawing/2014/main" id="{00000000-0008-0000-17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76054" y="6053001"/>
          <a:ext cx="603069" cy="9949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326571</xdr:colOff>
      <xdr:row>16</xdr:row>
      <xdr:rowOff>27215</xdr:rowOff>
    </xdr:from>
    <xdr:to>
      <xdr:col>7</xdr:col>
      <xdr:colOff>149678</xdr:colOff>
      <xdr:row>16</xdr:row>
      <xdr:rowOff>244929</xdr:rowOff>
    </xdr:to>
    <xdr:sp macro="" textlink="">
      <xdr:nvSpPr>
        <xdr:cNvPr id="215" name="Down Arrow 423">
          <a:extLst>
            <a:ext uri="{FF2B5EF4-FFF2-40B4-BE49-F238E27FC236}">
              <a16:creationId xmlns:a16="http://schemas.microsoft.com/office/drawing/2014/main" id="{00000000-0008-0000-1700-0000D7000000}"/>
            </a:ext>
          </a:extLst>
        </xdr:cNvPr>
        <xdr:cNvSpPr/>
      </xdr:nvSpPr>
      <xdr:spPr>
        <a:xfrm rot="10800000" flipV="1">
          <a:off x="2475411" y="3166655"/>
          <a:ext cx="181247" cy="21771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31295</xdr:colOff>
      <xdr:row>24</xdr:row>
      <xdr:rowOff>176892</xdr:rowOff>
    </xdr:from>
    <xdr:to>
      <xdr:col>7</xdr:col>
      <xdr:colOff>204107</xdr:colOff>
      <xdr:row>25</xdr:row>
      <xdr:rowOff>0</xdr:rowOff>
    </xdr:to>
    <xdr:sp macro="" textlink="">
      <xdr:nvSpPr>
        <xdr:cNvPr id="216" name="Down Arrow 427">
          <a:extLst>
            <a:ext uri="{FF2B5EF4-FFF2-40B4-BE49-F238E27FC236}">
              <a16:creationId xmlns:a16="http://schemas.microsoft.com/office/drawing/2014/main" id="{00000000-0008-0000-1700-0000D8000000}"/>
            </a:ext>
          </a:extLst>
        </xdr:cNvPr>
        <xdr:cNvSpPr/>
      </xdr:nvSpPr>
      <xdr:spPr>
        <a:xfrm rot="10800000">
          <a:off x="2538275" y="5792832"/>
          <a:ext cx="172812" cy="219348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81642</xdr:colOff>
      <xdr:row>19</xdr:row>
      <xdr:rowOff>68035</xdr:rowOff>
    </xdr:from>
    <xdr:to>
      <xdr:col>14</xdr:col>
      <xdr:colOff>258536</xdr:colOff>
      <xdr:row>19</xdr:row>
      <xdr:rowOff>217712</xdr:rowOff>
    </xdr:to>
    <xdr:sp macro="" textlink="">
      <xdr:nvSpPr>
        <xdr:cNvPr id="217" name="Down Arrow 435">
          <a:extLst>
            <a:ext uri="{FF2B5EF4-FFF2-40B4-BE49-F238E27FC236}">
              <a16:creationId xmlns:a16="http://schemas.microsoft.com/office/drawing/2014/main" id="{00000000-0008-0000-1700-0000D9000000}"/>
            </a:ext>
          </a:extLst>
        </xdr:cNvPr>
        <xdr:cNvSpPr/>
      </xdr:nvSpPr>
      <xdr:spPr>
        <a:xfrm rot="10800000">
          <a:off x="5095602" y="4121875"/>
          <a:ext cx="176894" cy="14967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81640</xdr:colOff>
      <xdr:row>14</xdr:row>
      <xdr:rowOff>149678</xdr:rowOff>
    </xdr:from>
    <xdr:to>
      <xdr:col>14</xdr:col>
      <xdr:colOff>244928</xdr:colOff>
      <xdr:row>15</xdr:row>
      <xdr:rowOff>108856</xdr:rowOff>
    </xdr:to>
    <xdr:sp macro="" textlink="">
      <xdr:nvSpPr>
        <xdr:cNvPr id="218" name="Down Arrow 436">
          <a:extLst>
            <a:ext uri="{FF2B5EF4-FFF2-40B4-BE49-F238E27FC236}">
              <a16:creationId xmlns:a16="http://schemas.microsoft.com/office/drawing/2014/main" id="{00000000-0008-0000-1700-0000DA000000}"/>
            </a:ext>
          </a:extLst>
        </xdr:cNvPr>
        <xdr:cNvSpPr/>
      </xdr:nvSpPr>
      <xdr:spPr>
        <a:xfrm rot="10800000">
          <a:off x="5095600" y="2877638"/>
          <a:ext cx="163288" cy="164918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246950</xdr:colOff>
      <xdr:row>24</xdr:row>
      <xdr:rowOff>284197</xdr:rowOff>
    </xdr:from>
    <xdr:to>
      <xdr:col>30</xdr:col>
      <xdr:colOff>87068</xdr:colOff>
      <xdr:row>25</xdr:row>
      <xdr:rowOff>105893</xdr:rowOff>
    </xdr:to>
    <xdr:sp macro="" textlink="">
      <xdr:nvSpPr>
        <xdr:cNvPr id="219" name="Down Arrow 437">
          <a:extLst>
            <a:ext uri="{FF2B5EF4-FFF2-40B4-BE49-F238E27FC236}">
              <a16:creationId xmlns:a16="http://schemas.microsoft.com/office/drawing/2014/main" id="{00000000-0008-0000-1700-0000DB000000}"/>
            </a:ext>
          </a:extLst>
        </xdr:cNvPr>
        <xdr:cNvSpPr/>
      </xdr:nvSpPr>
      <xdr:spPr>
        <a:xfrm rot="12548364" flipV="1">
          <a:off x="10633010" y="5900137"/>
          <a:ext cx="198258" cy="217936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73027</xdr:colOff>
      <xdr:row>24</xdr:row>
      <xdr:rowOff>31496</xdr:rowOff>
    </xdr:from>
    <xdr:to>
      <xdr:col>20</xdr:col>
      <xdr:colOff>267153</xdr:colOff>
      <xdr:row>24</xdr:row>
      <xdr:rowOff>227018</xdr:rowOff>
    </xdr:to>
    <xdr:sp macro="" textlink="">
      <xdr:nvSpPr>
        <xdr:cNvPr id="220" name="Down Arrow 438">
          <a:extLst>
            <a:ext uri="{FF2B5EF4-FFF2-40B4-BE49-F238E27FC236}">
              <a16:creationId xmlns:a16="http://schemas.microsoft.com/office/drawing/2014/main" id="{00000000-0008-0000-1700-0000DC000000}"/>
            </a:ext>
          </a:extLst>
        </xdr:cNvPr>
        <xdr:cNvSpPr/>
      </xdr:nvSpPr>
      <xdr:spPr>
        <a:xfrm rot="9301160" flipV="1">
          <a:off x="7235827" y="5647436"/>
          <a:ext cx="194126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78922</xdr:colOff>
      <xdr:row>21</xdr:row>
      <xdr:rowOff>204106</xdr:rowOff>
    </xdr:from>
    <xdr:to>
      <xdr:col>14</xdr:col>
      <xdr:colOff>258536</xdr:colOff>
      <xdr:row>22</xdr:row>
      <xdr:rowOff>65313</xdr:rowOff>
    </xdr:to>
    <xdr:sp macro="" textlink="">
      <xdr:nvSpPr>
        <xdr:cNvPr id="221" name="Down Arrow 439">
          <a:extLst>
            <a:ext uri="{FF2B5EF4-FFF2-40B4-BE49-F238E27FC236}">
              <a16:creationId xmlns:a16="http://schemas.microsoft.com/office/drawing/2014/main" id="{00000000-0008-0000-1700-0000DD000000}"/>
            </a:ext>
          </a:extLst>
        </xdr:cNvPr>
        <xdr:cNvSpPr/>
      </xdr:nvSpPr>
      <xdr:spPr>
        <a:xfrm rot="10800000" flipV="1">
          <a:off x="5092882" y="5080906"/>
          <a:ext cx="179614" cy="15838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108857</xdr:colOff>
      <xdr:row>25</xdr:row>
      <xdr:rowOff>302077</xdr:rowOff>
    </xdr:from>
    <xdr:to>
      <xdr:col>14</xdr:col>
      <xdr:colOff>288471</xdr:colOff>
      <xdr:row>26</xdr:row>
      <xdr:rowOff>40819</xdr:rowOff>
    </xdr:to>
    <xdr:sp macro="" textlink="">
      <xdr:nvSpPr>
        <xdr:cNvPr id="222" name="Down Arrow 457">
          <a:extLst>
            <a:ext uri="{FF2B5EF4-FFF2-40B4-BE49-F238E27FC236}">
              <a16:creationId xmlns:a16="http://schemas.microsoft.com/office/drawing/2014/main" id="{00000000-0008-0000-1700-0000DE000000}"/>
            </a:ext>
          </a:extLst>
        </xdr:cNvPr>
        <xdr:cNvSpPr/>
      </xdr:nvSpPr>
      <xdr:spPr>
        <a:xfrm rot="10800000" flipV="1">
          <a:off x="5122817" y="6314257"/>
          <a:ext cx="179614" cy="134982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180193</xdr:colOff>
      <xdr:row>16</xdr:row>
      <xdr:rowOff>282707</xdr:rowOff>
    </xdr:from>
    <xdr:to>
      <xdr:col>20</xdr:col>
      <xdr:colOff>348894</xdr:colOff>
      <xdr:row>17</xdr:row>
      <xdr:rowOff>103273</xdr:rowOff>
    </xdr:to>
    <xdr:sp macro="" textlink="">
      <xdr:nvSpPr>
        <xdr:cNvPr id="223" name="Down Arrow 458">
          <a:extLst>
            <a:ext uri="{FF2B5EF4-FFF2-40B4-BE49-F238E27FC236}">
              <a16:creationId xmlns:a16="http://schemas.microsoft.com/office/drawing/2014/main" id="{00000000-0008-0000-1700-0000DF000000}"/>
            </a:ext>
          </a:extLst>
        </xdr:cNvPr>
        <xdr:cNvSpPr/>
      </xdr:nvSpPr>
      <xdr:spPr>
        <a:xfrm rot="12647192">
          <a:off x="7342993" y="3422147"/>
          <a:ext cx="168701" cy="125366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11</xdr:row>
      <xdr:rowOff>95249</xdr:rowOff>
    </xdr:from>
    <xdr:to>
      <xdr:col>22</xdr:col>
      <xdr:colOff>141487</xdr:colOff>
      <xdr:row>12</xdr:row>
      <xdr:rowOff>38279</xdr:rowOff>
    </xdr:to>
    <xdr:sp macro="" textlink="">
      <xdr:nvSpPr>
        <xdr:cNvPr id="224" name="Down Arrow 459">
          <a:extLst>
            <a:ext uri="{FF2B5EF4-FFF2-40B4-BE49-F238E27FC236}">
              <a16:creationId xmlns:a16="http://schemas.microsoft.com/office/drawing/2014/main" id="{00000000-0008-0000-1700-0000E0000000}"/>
            </a:ext>
          </a:extLst>
        </xdr:cNvPr>
        <xdr:cNvSpPr/>
      </xdr:nvSpPr>
      <xdr:spPr>
        <a:xfrm rot="12647192">
          <a:off x="7861119" y="2205989"/>
          <a:ext cx="159448" cy="148770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26</xdr:row>
      <xdr:rowOff>353785</xdr:rowOff>
    </xdr:from>
    <xdr:to>
      <xdr:col>22</xdr:col>
      <xdr:colOff>166912</xdr:colOff>
      <xdr:row>26</xdr:row>
      <xdr:rowOff>549307</xdr:rowOff>
    </xdr:to>
    <xdr:sp macro="" textlink="">
      <xdr:nvSpPr>
        <xdr:cNvPr id="225" name="Down Arrow 460">
          <a:extLst>
            <a:ext uri="{FF2B5EF4-FFF2-40B4-BE49-F238E27FC236}">
              <a16:creationId xmlns:a16="http://schemas.microsoft.com/office/drawing/2014/main" id="{00000000-0008-0000-1700-0000E1000000}"/>
            </a:ext>
          </a:extLst>
        </xdr:cNvPr>
        <xdr:cNvSpPr/>
      </xdr:nvSpPr>
      <xdr:spPr>
        <a:xfrm rot="9301160" flipV="1">
          <a:off x="7861119" y="6762205"/>
          <a:ext cx="184873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210527</xdr:colOff>
      <xdr:row>16</xdr:row>
      <xdr:rowOff>176046</xdr:rowOff>
    </xdr:from>
    <xdr:to>
      <xdr:col>30</xdr:col>
      <xdr:colOff>52274</xdr:colOff>
      <xdr:row>17</xdr:row>
      <xdr:rowOff>18460</xdr:rowOff>
    </xdr:to>
    <xdr:sp macro="" textlink="">
      <xdr:nvSpPr>
        <xdr:cNvPr id="226" name="Down Arrow 471">
          <a:extLst>
            <a:ext uri="{FF2B5EF4-FFF2-40B4-BE49-F238E27FC236}">
              <a16:creationId xmlns:a16="http://schemas.microsoft.com/office/drawing/2014/main" id="{00000000-0008-0000-1700-0000E2000000}"/>
            </a:ext>
          </a:extLst>
        </xdr:cNvPr>
        <xdr:cNvSpPr/>
      </xdr:nvSpPr>
      <xdr:spPr>
        <a:xfrm rot="19560778" flipV="1">
          <a:off x="10596587" y="3315486"/>
          <a:ext cx="199887" cy="14721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81644</xdr:colOff>
      <xdr:row>15</xdr:row>
      <xdr:rowOff>163286</xdr:rowOff>
    </xdr:from>
    <xdr:to>
      <xdr:col>14</xdr:col>
      <xdr:colOff>241055</xdr:colOff>
      <xdr:row>16</xdr:row>
      <xdr:rowOff>116090</xdr:rowOff>
    </xdr:to>
    <xdr:sp macro="" textlink="">
      <xdr:nvSpPr>
        <xdr:cNvPr id="227" name="Oval 47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3000000}"/>
            </a:ext>
          </a:extLst>
        </xdr:cNvPr>
        <xdr:cNvSpPr>
          <a:spLocks noChangeArrowheads="1"/>
        </xdr:cNvSpPr>
      </xdr:nvSpPr>
      <xdr:spPr bwMode="auto">
        <a:xfrm>
          <a:off x="5095604" y="3096986"/>
          <a:ext cx="159411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84365</xdr:colOff>
      <xdr:row>16</xdr:row>
      <xdr:rowOff>152400</xdr:rowOff>
    </xdr:from>
    <xdr:to>
      <xdr:col>14</xdr:col>
      <xdr:colOff>243776</xdr:colOff>
      <xdr:row>16</xdr:row>
      <xdr:rowOff>309311</xdr:rowOff>
    </xdr:to>
    <xdr:sp macro="" textlink="">
      <xdr:nvSpPr>
        <xdr:cNvPr id="228" name="Oval 47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4000000}"/>
            </a:ext>
          </a:extLst>
        </xdr:cNvPr>
        <xdr:cNvSpPr>
          <a:spLocks noChangeArrowheads="1"/>
        </xdr:cNvSpPr>
      </xdr:nvSpPr>
      <xdr:spPr bwMode="auto">
        <a:xfrm>
          <a:off x="5098325" y="3291840"/>
          <a:ext cx="159411" cy="14929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87086</xdr:colOff>
      <xdr:row>17</xdr:row>
      <xdr:rowOff>32657</xdr:rowOff>
    </xdr:from>
    <xdr:to>
      <xdr:col>14</xdr:col>
      <xdr:colOff>246497</xdr:colOff>
      <xdr:row>17</xdr:row>
      <xdr:rowOff>189568</xdr:rowOff>
    </xdr:to>
    <xdr:sp macro="" textlink="">
      <xdr:nvSpPr>
        <xdr:cNvPr id="229" name="Oval 47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5000000}"/>
            </a:ext>
          </a:extLst>
        </xdr:cNvPr>
        <xdr:cNvSpPr>
          <a:spLocks noChangeArrowheads="1"/>
        </xdr:cNvSpPr>
      </xdr:nvSpPr>
      <xdr:spPr bwMode="auto">
        <a:xfrm>
          <a:off x="5101046" y="3476897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89808</xdr:colOff>
      <xdr:row>17</xdr:row>
      <xdr:rowOff>239486</xdr:rowOff>
    </xdr:from>
    <xdr:to>
      <xdr:col>14</xdr:col>
      <xdr:colOff>249219</xdr:colOff>
      <xdr:row>18</xdr:row>
      <xdr:rowOff>69825</xdr:rowOff>
    </xdr:to>
    <xdr:sp macro="" textlink="">
      <xdr:nvSpPr>
        <xdr:cNvPr id="230" name="Oval 47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6000000}"/>
            </a:ext>
          </a:extLst>
        </xdr:cNvPr>
        <xdr:cNvSpPr>
          <a:spLocks noChangeArrowheads="1"/>
        </xdr:cNvSpPr>
      </xdr:nvSpPr>
      <xdr:spPr bwMode="auto">
        <a:xfrm>
          <a:off x="5103768" y="3683726"/>
          <a:ext cx="159411" cy="13513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78922</xdr:colOff>
      <xdr:row>18</xdr:row>
      <xdr:rowOff>133350</xdr:rowOff>
    </xdr:from>
    <xdr:to>
      <xdr:col>14</xdr:col>
      <xdr:colOff>238333</xdr:colOff>
      <xdr:row>18</xdr:row>
      <xdr:rowOff>290261</xdr:rowOff>
    </xdr:to>
    <xdr:sp macro="" textlink="">
      <xdr:nvSpPr>
        <xdr:cNvPr id="231" name="Oval 4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7000000}"/>
            </a:ext>
          </a:extLst>
        </xdr:cNvPr>
        <xdr:cNvSpPr>
          <a:spLocks noChangeArrowheads="1"/>
        </xdr:cNvSpPr>
      </xdr:nvSpPr>
      <xdr:spPr bwMode="auto">
        <a:xfrm>
          <a:off x="5092882" y="3882390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9</xdr:col>
      <xdr:colOff>72113</xdr:colOff>
      <xdr:row>7</xdr:row>
      <xdr:rowOff>149678</xdr:rowOff>
    </xdr:from>
    <xdr:ext cx="1742514" cy="405432"/>
    <xdr:sp macro="" textlink="">
      <xdr:nvSpPr>
        <xdr:cNvPr id="232" name="Rectangle 233">
          <a:extLst>
            <a:ext uri="{FF2B5EF4-FFF2-40B4-BE49-F238E27FC236}">
              <a16:creationId xmlns:a16="http://schemas.microsoft.com/office/drawing/2014/main" id="{00000000-0008-0000-1700-0000E8000000}"/>
            </a:ext>
          </a:extLst>
        </xdr:cNvPr>
        <xdr:cNvSpPr/>
      </xdr:nvSpPr>
      <xdr:spPr>
        <a:xfrm>
          <a:off x="3295373" y="1437458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16</xdr:col>
      <xdr:colOff>54428</xdr:colOff>
      <xdr:row>7</xdr:row>
      <xdr:rowOff>108858</xdr:rowOff>
    </xdr:from>
    <xdr:ext cx="1742514" cy="405432"/>
    <xdr:sp macro="" textlink="">
      <xdr:nvSpPr>
        <xdr:cNvPr id="233" name="Rectangle 249">
          <a:extLst>
            <a:ext uri="{FF2B5EF4-FFF2-40B4-BE49-F238E27FC236}">
              <a16:creationId xmlns:a16="http://schemas.microsoft.com/office/drawing/2014/main" id="{00000000-0008-0000-1700-0000E9000000}"/>
            </a:ext>
          </a:extLst>
        </xdr:cNvPr>
        <xdr:cNvSpPr/>
      </xdr:nvSpPr>
      <xdr:spPr>
        <a:xfrm>
          <a:off x="5784668" y="1396638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oneCellAnchor>
    <xdr:from>
      <xdr:col>22</xdr:col>
      <xdr:colOff>26085</xdr:colOff>
      <xdr:row>16</xdr:row>
      <xdr:rowOff>81405</xdr:rowOff>
    </xdr:from>
    <xdr:ext cx="449036" cy="1413149"/>
    <xdr:sp macro="" textlink="">
      <xdr:nvSpPr>
        <xdr:cNvPr id="234" name="Rectangle 250">
          <a:extLst>
            <a:ext uri="{FF2B5EF4-FFF2-40B4-BE49-F238E27FC236}">
              <a16:creationId xmlns:a16="http://schemas.microsoft.com/office/drawing/2014/main" id="{00000000-0008-0000-1700-0000EA000000}"/>
            </a:ext>
          </a:extLst>
        </xdr:cNvPr>
        <xdr:cNvSpPr/>
      </xdr:nvSpPr>
      <xdr:spPr>
        <a:xfrm rot="14552981">
          <a:off x="7423108" y="3702902"/>
          <a:ext cx="141314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22</xdr:col>
      <xdr:colOff>123707</xdr:colOff>
      <xdr:row>20</xdr:row>
      <xdr:rowOff>207709</xdr:rowOff>
    </xdr:from>
    <xdr:ext cx="449036" cy="1105879"/>
    <xdr:sp macro="" textlink="">
      <xdr:nvSpPr>
        <xdr:cNvPr id="235" name="Rectangle 251">
          <a:extLst>
            <a:ext uri="{FF2B5EF4-FFF2-40B4-BE49-F238E27FC236}">
              <a16:creationId xmlns:a16="http://schemas.microsoft.com/office/drawing/2014/main" id="{00000000-0008-0000-1700-0000EB000000}"/>
            </a:ext>
          </a:extLst>
        </xdr:cNvPr>
        <xdr:cNvSpPr/>
      </xdr:nvSpPr>
      <xdr:spPr>
        <a:xfrm rot="18146001">
          <a:off x="7674365" y="4993831"/>
          <a:ext cx="110587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8</xdr:col>
      <xdr:colOff>353784</xdr:colOff>
      <xdr:row>28</xdr:row>
      <xdr:rowOff>258537</xdr:rowOff>
    </xdr:from>
    <xdr:ext cx="1433985" cy="405432"/>
    <xdr:sp macro="" textlink="">
      <xdr:nvSpPr>
        <xdr:cNvPr id="236" name="Rectangle 252">
          <a:extLst>
            <a:ext uri="{FF2B5EF4-FFF2-40B4-BE49-F238E27FC236}">
              <a16:creationId xmlns:a16="http://schemas.microsoft.com/office/drawing/2014/main" id="{00000000-0008-0000-1700-0000EC000000}"/>
            </a:ext>
          </a:extLst>
        </xdr:cNvPr>
        <xdr:cNvSpPr/>
      </xdr:nvSpPr>
      <xdr:spPr>
        <a:xfrm>
          <a:off x="3218904" y="7543257"/>
          <a:ext cx="1433985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15</xdr:col>
      <xdr:colOff>179613</xdr:colOff>
      <xdr:row>28</xdr:row>
      <xdr:rowOff>247650</xdr:rowOff>
    </xdr:from>
    <xdr:ext cx="1742514" cy="405432"/>
    <xdr:sp macro="" textlink="">
      <xdr:nvSpPr>
        <xdr:cNvPr id="237" name="Rectangle 253">
          <a:extLst>
            <a:ext uri="{FF2B5EF4-FFF2-40B4-BE49-F238E27FC236}">
              <a16:creationId xmlns:a16="http://schemas.microsoft.com/office/drawing/2014/main" id="{00000000-0008-0000-1700-0000ED000000}"/>
            </a:ext>
          </a:extLst>
        </xdr:cNvPr>
        <xdr:cNvSpPr/>
      </xdr:nvSpPr>
      <xdr:spPr>
        <a:xfrm>
          <a:off x="5551713" y="7532370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twoCellAnchor>
    <xdr:from>
      <xdr:col>14</xdr:col>
      <xdr:colOff>108856</xdr:colOff>
      <xdr:row>22</xdr:row>
      <xdr:rowOff>108857</xdr:rowOff>
    </xdr:from>
    <xdr:to>
      <xdr:col>14</xdr:col>
      <xdr:colOff>268267</xdr:colOff>
      <xdr:row>23</xdr:row>
      <xdr:rowOff>34446</xdr:rowOff>
    </xdr:to>
    <xdr:sp macro="" textlink="">
      <xdr:nvSpPr>
        <xdr:cNvPr id="238" name="Oval 2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E000000}"/>
            </a:ext>
          </a:extLst>
        </xdr:cNvPr>
        <xdr:cNvSpPr>
          <a:spLocks noChangeArrowheads="1"/>
        </xdr:cNvSpPr>
      </xdr:nvSpPr>
      <xdr:spPr bwMode="auto">
        <a:xfrm>
          <a:off x="5122816" y="5282837"/>
          <a:ext cx="159411" cy="14656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111579</xdr:colOff>
      <xdr:row>23</xdr:row>
      <xdr:rowOff>70756</xdr:rowOff>
    </xdr:from>
    <xdr:to>
      <xdr:col>14</xdr:col>
      <xdr:colOff>270990</xdr:colOff>
      <xdr:row>23</xdr:row>
      <xdr:rowOff>227667</xdr:rowOff>
    </xdr:to>
    <xdr:sp macro="" textlink="">
      <xdr:nvSpPr>
        <xdr:cNvPr id="239" name="Oval 2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EF000000}"/>
            </a:ext>
          </a:extLst>
        </xdr:cNvPr>
        <xdr:cNvSpPr>
          <a:spLocks noChangeArrowheads="1"/>
        </xdr:cNvSpPr>
      </xdr:nvSpPr>
      <xdr:spPr bwMode="auto">
        <a:xfrm>
          <a:off x="5125539" y="5465716"/>
          <a:ext cx="159411" cy="14929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114302</xdr:colOff>
      <xdr:row>24</xdr:row>
      <xdr:rowOff>46263</xdr:rowOff>
    </xdr:from>
    <xdr:to>
      <xdr:col>14</xdr:col>
      <xdr:colOff>273713</xdr:colOff>
      <xdr:row>24</xdr:row>
      <xdr:rowOff>203174</xdr:rowOff>
    </xdr:to>
    <xdr:sp macro="" textlink="">
      <xdr:nvSpPr>
        <xdr:cNvPr id="240" name="Oval 25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0000000}"/>
            </a:ext>
          </a:extLst>
        </xdr:cNvPr>
        <xdr:cNvSpPr>
          <a:spLocks noChangeArrowheads="1"/>
        </xdr:cNvSpPr>
      </xdr:nvSpPr>
      <xdr:spPr bwMode="auto">
        <a:xfrm>
          <a:off x="5128262" y="5662203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117025</xdr:colOff>
      <xdr:row>24</xdr:row>
      <xdr:rowOff>239484</xdr:rowOff>
    </xdr:from>
    <xdr:to>
      <xdr:col>14</xdr:col>
      <xdr:colOff>276436</xdr:colOff>
      <xdr:row>24</xdr:row>
      <xdr:rowOff>396395</xdr:rowOff>
    </xdr:to>
    <xdr:sp macro="" textlink="">
      <xdr:nvSpPr>
        <xdr:cNvPr id="241" name="Oval 25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1000000}"/>
            </a:ext>
          </a:extLst>
        </xdr:cNvPr>
        <xdr:cNvSpPr>
          <a:spLocks noChangeArrowheads="1"/>
        </xdr:cNvSpPr>
      </xdr:nvSpPr>
      <xdr:spPr bwMode="auto">
        <a:xfrm>
          <a:off x="5130985" y="5855424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119748</xdr:colOff>
      <xdr:row>25</xdr:row>
      <xdr:rowOff>38098</xdr:rowOff>
    </xdr:from>
    <xdr:to>
      <xdr:col>14</xdr:col>
      <xdr:colOff>279159</xdr:colOff>
      <xdr:row>25</xdr:row>
      <xdr:rowOff>195009</xdr:rowOff>
    </xdr:to>
    <xdr:sp macro="" textlink="">
      <xdr:nvSpPr>
        <xdr:cNvPr id="242" name="Oval 25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2000000}"/>
            </a:ext>
          </a:extLst>
        </xdr:cNvPr>
        <xdr:cNvSpPr>
          <a:spLocks noChangeArrowheads="1"/>
        </xdr:cNvSpPr>
      </xdr:nvSpPr>
      <xdr:spPr bwMode="auto">
        <a:xfrm>
          <a:off x="5133708" y="6050278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258536</xdr:colOff>
      <xdr:row>26</xdr:row>
      <xdr:rowOff>108857</xdr:rowOff>
    </xdr:from>
    <xdr:to>
      <xdr:col>22</xdr:col>
      <xdr:colOff>50554</xdr:colOff>
      <xdr:row>26</xdr:row>
      <xdr:rowOff>265768</xdr:rowOff>
    </xdr:to>
    <xdr:sp macro="" textlink="">
      <xdr:nvSpPr>
        <xdr:cNvPr id="243" name="Oval 26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3000000}"/>
            </a:ext>
          </a:extLst>
        </xdr:cNvPr>
        <xdr:cNvSpPr>
          <a:spLocks noChangeArrowheads="1"/>
        </xdr:cNvSpPr>
      </xdr:nvSpPr>
      <xdr:spPr bwMode="auto">
        <a:xfrm>
          <a:off x="7779476" y="6517277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152400</xdr:colOff>
      <xdr:row>25</xdr:row>
      <xdr:rowOff>342900</xdr:rowOff>
    </xdr:from>
    <xdr:to>
      <xdr:col>21</xdr:col>
      <xdr:colOff>311811</xdr:colOff>
      <xdr:row>26</xdr:row>
      <xdr:rowOff>91596</xdr:rowOff>
    </xdr:to>
    <xdr:sp macro="" textlink="">
      <xdr:nvSpPr>
        <xdr:cNvPr id="244" name="Oval 26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4000000}"/>
            </a:ext>
          </a:extLst>
        </xdr:cNvPr>
        <xdr:cNvSpPr>
          <a:spLocks noChangeArrowheads="1"/>
        </xdr:cNvSpPr>
      </xdr:nvSpPr>
      <xdr:spPr bwMode="auto">
        <a:xfrm>
          <a:off x="7673340" y="6355080"/>
          <a:ext cx="159411" cy="14493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46264</xdr:colOff>
      <xdr:row>25</xdr:row>
      <xdr:rowOff>168729</xdr:rowOff>
    </xdr:from>
    <xdr:to>
      <xdr:col>21</xdr:col>
      <xdr:colOff>205675</xdr:colOff>
      <xdr:row>25</xdr:row>
      <xdr:rowOff>325640</xdr:rowOff>
    </xdr:to>
    <xdr:sp macro="" textlink="">
      <xdr:nvSpPr>
        <xdr:cNvPr id="245" name="Oval 27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5000000}"/>
            </a:ext>
          </a:extLst>
        </xdr:cNvPr>
        <xdr:cNvSpPr>
          <a:spLocks noChangeArrowheads="1"/>
        </xdr:cNvSpPr>
      </xdr:nvSpPr>
      <xdr:spPr bwMode="auto">
        <a:xfrm>
          <a:off x="7567204" y="6180909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307522</xdr:colOff>
      <xdr:row>25</xdr:row>
      <xdr:rowOff>8164</xdr:rowOff>
    </xdr:from>
    <xdr:to>
      <xdr:col>21</xdr:col>
      <xdr:colOff>99540</xdr:colOff>
      <xdr:row>25</xdr:row>
      <xdr:rowOff>165075</xdr:rowOff>
    </xdr:to>
    <xdr:sp macro="" textlink="">
      <xdr:nvSpPr>
        <xdr:cNvPr id="246" name="Oval 27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6000000}"/>
            </a:ext>
          </a:extLst>
        </xdr:cNvPr>
        <xdr:cNvSpPr>
          <a:spLocks noChangeArrowheads="1"/>
        </xdr:cNvSpPr>
      </xdr:nvSpPr>
      <xdr:spPr bwMode="auto">
        <a:xfrm>
          <a:off x="7470322" y="6020344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214993</xdr:colOff>
      <xdr:row>24</xdr:row>
      <xdr:rowOff>242207</xdr:rowOff>
    </xdr:from>
    <xdr:to>
      <xdr:col>21</xdr:col>
      <xdr:colOff>7011</xdr:colOff>
      <xdr:row>24</xdr:row>
      <xdr:rowOff>399118</xdr:rowOff>
    </xdr:to>
    <xdr:sp macro="" textlink="">
      <xdr:nvSpPr>
        <xdr:cNvPr id="247" name="Oval 2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7000000}"/>
            </a:ext>
          </a:extLst>
        </xdr:cNvPr>
        <xdr:cNvSpPr>
          <a:spLocks noChangeArrowheads="1"/>
        </xdr:cNvSpPr>
      </xdr:nvSpPr>
      <xdr:spPr bwMode="auto">
        <a:xfrm>
          <a:off x="7377793" y="5858147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244928</xdr:colOff>
      <xdr:row>12</xdr:row>
      <xdr:rowOff>81644</xdr:rowOff>
    </xdr:from>
    <xdr:to>
      <xdr:col>22</xdr:col>
      <xdr:colOff>36946</xdr:colOff>
      <xdr:row>13</xdr:row>
      <xdr:rowOff>34447</xdr:rowOff>
    </xdr:to>
    <xdr:sp macro="" textlink="">
      <xdr:nvSpPr>
        <xdr:cNvPr id="248" name="Oval 27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8000000}"/>
            </a:ext>
          </a:extLst>
        </xdr:cNvPr>
        <xdr:cNvSpPr>
          <a:spLocks noChangeArrowheads="1"/>
        </xdr:cNvSpPr>
      </xdr:nvSpPr>
      <xdr:spPr bwMode="auto">
        <a:xfrm>
          <a:off x="7765868" y="2398124"/>
          <a:ext cx="150158" cy="1585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152401</xdr:colOff>
      <xdr:row>13</xdr:row>
      <xdr:rowOff>84364</xdr:rowOff>
    </xdr:from>
    <xdr:to>
      <xdr:col>21</xdr:col>
      <xdr:colOff>311812</xdr:colOff>
      <xdr:row>14</xdr:row>
      <xdr:rowOff>37168</xdr:rowOff>
    </xdr:to>
    <xdr:sp macro="" textlink="">
      <xdr:nvSpPr>
        <xdr:cNvPr id="249" name="Oval 27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9000000}"/>
            </a:ext>
          </a:extLst>
        </xdr:cNvPr>
        <xdr:cNvSpPr>
          <a:spLocks noChangeArrowheads="1"/>
        </xdr:cNvSpPr>
      </xdr:nvSpPr>
      <xdr:spPr bwMode="auto">
        <a:xfrm>
          <a:off x="7673341" y="2606584"/>
          <a:ext cx="159411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87086</xdr:colOff>
      <xdr:row>14</xdr:row>
      <xdr:rowOff>73478</xdr:rowOff>
    </xdr:from>
    <xdr:to>
      <xdr:col>21</xdr:col>
      <xdr:colOff>246497</xdr:colOff>
      <xdr:row>15</xdr:row>
      <xdr:rowOff>26282</xdr:rowOff>
    </xdr:to>
    <xdr:sp macro="" textlink="">
      <xdr:nvSpPr>
        <xdr:cNvPr id="250" name="Oval 27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A000000}"/>
            </a:ext>
          </a:extLst>
        </xdr:cNvPr>
        <xdr:cNvSpPr>
          <a:spLocks noChangeArrowheads="1"/>
        </xdr:cNvSpPr>
      </xdr:nvSpPr>
      <xdr:spPr bwMode="auto">
        <a:xfrm>
          <a:off x="7608026" y="2801438"/>
          <a:ext cx="159411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348344</xdr:colOff>
      <xdr:row>15</xdr:row>
      <xdr:rowOff>48986</xdr:rowOff>
    </xdr:from>
    <xdr:to>
      <xdr:col>21</xdr:col>
      <xdr:colOff>140362</xdr:colOff>
      <xdr:row>16</xdr:row>
      <xdr:rowOff>1790</xdr:rowOff>
    </xdr:to>
    <xdr:sp macro="" textlink="">
      <xdr:nvSpPr>
        <xdr:cNvPr id="251" name="Oval 28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B000000}"/>
            </a:ext>
          </a:extLst>
        </xdr:cNvPr>
        <xdr:cNvSpPr>
          <a:spLocks noChangeArrowheads="1"/>
        </xdr:cNvSpPr>
      </xdr:nvSpPr>
      <xdr:spPr bwMode="auto">
        <a:xfrm>
          <a:off x="7511144" y="2982686"/>
          <a:ext cx="150158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269423</xdr:colOff>
      <xdr:row>16</xdr:row>
      <xdr:rowOff>24493</xdr:rowOff>
    </xdr:from>
    <xdr:to>
      <xdr:col>21</xdr:col>
      <xdr:colOff>61441</xdr:colOff>
      <xdr:row>16</xdr:row>
      <xdr:rowOff>181404</xdr:rowOff>
    </xdr:to>
    <xdr:sp macro="" textlink="">
      <xdr:nvSpPr>
        <xdr:cNvPr id="252" name="Oval 28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C000000}"/>
            </a:ext>
          </a:extLst>
        </xdr:cNvPr>
        <xdr:cNvSpPr>
          <a:spLocks noChangeArrowheads="1"/>
        </xdr:cNvSpPr>
      </xdr:nvSpPr>
      <xdr:spPr bwMode="auto">
        <a:xfrm>
          <a:off x="7432223" y="3163933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338808</xdr:colOff>
      <xdr:row>12</xdr:row>
      <xdr:rowOff>56650</xdr:rowOff>
    </xdr:from>
    <xdr:to>
      <xdr:col>28</xdr:col>
      <xdr:colOff>90004</xdr:colOff>
      <xdr:row>12</xdr:row>
      <xdr:rowOff>172740</xdr:rowOff>
    </xdr:to>
    <xdr:sp macro="" textlink="">
      <xdr:nvSpPr>
        <xdr:cNvPr id="253" name="Oval 28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D000000}"/>
            </a:ext>
          </a:extLst>
        </xdr:cNvPr>
        <xdr:cNvSpPr>
          <a:spLocks noChangeArrowheads="1"/>
        </xdr:cNvSpPr>
      </xdr:nvSpPr>
      <xdr:spPr bwMode="auto">
        <a:xfrm>
          <a:off x="10008588" y="2373130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123815</xdr:colOff>
      <xdr:row>11</xdr:row>
      <xdr:rowOff>168229</xdr:rowOff>
    </xdr:from>
    <xdr:to>
      <xdr:col>28</xdr:col>
      <xdr:colOff>242404</xdr:colOff>
      <xdr:row>12</xdr:row>
      <xdr:rowOff>80212</xdr:rowOff>
    </xdr:to>
    <xdr:sp macro="" textlink="">
      <xdr:nvSpPr>
        <xdr:cNvPr id="254" name="Oval 28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E000000}"/>
            </a:ext>
          </a:extLst>
        </xdr:cNvPr>
        <xdr:cNvSpPr>
          <a:spLocks noChangeArrowheads="1"/>
        </xdr:cNvSpPr>
      </xdr:nvSpPr>
      <xdr:spPr bwMode="auto">
        <a:xfrm>
          <a:off x="10151735" y="2278969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44894</xdr:colOff>
      <xdr:row>12</xdr:row>
      <xdr:rowOff>170950</xdr:rowOff>
    </xdr:from>
    <xdr:to>
      <xdr:col>28</xdr:col>
      <xdr:colOff>163483</xdr:colOff>
      <xdr:row>13</xdr:row>
      <xdr:rowOff>82932</xdr:rowOff>
    </xdr:to>
    <xdr:sp macro="" textlink="">
      <xdr:nvSpPr>
        <xdr:cNvPr id="255" name="Oval 31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FF000000}"/>
            </a:ext>
          </a:extLst>
        </xdr:cNvPr>
        <xdr:cNvSpPr>
          <a:spLocks noChangeArrowheads="1"/>
        </xdr:cNvSpPr>
      </xdr:nvSpPr>
      <xdr:spPr bwMode="auto">
        <a:xfrm>
          <a:off x="10072814" y="2487430"/>
          <a:ext cx="118589" cy="11772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183687</xdr:colOff>
      <xdr:row>14</xdr:row>
      <xdr:rowOff>37598</xdr:rowOff>
    </xdr:from>
    <xdr:to>
      <xdr:col>28</xdr:col>
      <xdr:colOff>302276</xdr:colOff>
      <xdr:row>14</xdr:row>
      <xdr:rowOff>153688</xdr:rowOff>
    </xdr:to>
    <xdr:sp macro="" textlink="">
      <xdr:nvSpPr>
        <xdr:cNvPr id="256" name="Oval 31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0010000}"/>
            </a:ext>
          </a:extLst>
        </xdr:cNvPr>
        <xdr:cNvSpPr>
          <a:spLocks noChangeArrowheads="1"/>
        </xdr:cNvSpPr>
      </xdr:nvSpPr>
      <xdr:spPr bwMode="auto">
        <a:xfrm>
          <a:off x="10211607" y="2765558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104766</xdr:colOff>
      <xdr:row>13</xdr:row>
      <xdr:rowOff>94749</xdr:rowOff>
    </xdr:from>
    <xdr:to>
      <xdr:col>28</xdr:col>
      <xdr:colOff>223355</xdr:colOff>
      <xdr:row>14</xdr:row>
      <xdr:rowOff>6732</xdr:rowOff>
    </xdr:to>
    <xdr:sp macro="" textlink="">
      <xdr:nvSpPr>
        <xdr:cNvPr id="257" name="Oval 32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1010000}"/>
            </a:ext>
          </a:extLst>
        </xdr:cNvPr>
        <xdr:cNvSpPr>
          <a:spLocks noChangeArrowheads="1"/>
        </xdr:cNvSpPr>
      </xdr:nvSpPr>
      <xdr:spPr bwMode="auto">
        <a:xfrm>
          <a:off x="10132686" y="2616969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257164</xdr:colOff>
      <xdr:row>14</xdr:row>
      <xdr:rowOff>151899</xdr:rowOff>
    </xdr:from>
    <xdr:to>
      <xdr:col>29</xdr:col>
      <xdr:colOff>8360</xdr:colOff>
      <xdr:row>15</xdr:row>
      <xdr:rowOff>63882</xdr:rowOff>
    </xdr:to>
    <xdr:sp macro="" textlink="">
      <xdr:nvSpPr>
        <xdr:cNvPr id="258" name="Oval 32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2010000}"/>
            </a:ext>
          </a:extLst>
        </xdr:cNvPr>
        <xdr:cNvSpPr>
          <a:spLocks noChangeArrowheads="1"/>
        </xdr:cNvSpPr>
      </xdr:nvSpPr>
      <xdr:spPr bwMode="auto">
        <a:xfrm>
          <a:off x="10285084" y="2879859"/>
          <a:ext cx="109336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341531</xdr:colOff>
      <xdr:row>15</xdr:row>
      <xdr:rowOff>86585</xdr:rowOff>
    </xdr:from>
    <xdr:to>
      <xdr:col>29</xdr:col>
      <xdr:colOff>92727</xdr:colOff>
      <xdr:row>15</xdr:row>
      <xdr:rowOff>202675</xdr:rowOff>
    </xdr:to>
    <xdr:sp macro="" textlink="">
      <xdr:nvSpPr>
        <xdr:cNvPr id="259" name="Oval 32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3010000}"/>
            </a:ext>
          </a:extLst>
        </xdr:cNvPr>
        <xdr:cNvSpPr>
          <a:spLocks noChangeArrowheads="1"/>
        </xdr:cNvSpPr>
      </xdr:nvSpPr>
      <xdr:spPr bwMode="auto">
        <a:xfrm>
          <a:off x="10369451" y="3020285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58502</xdr:colOff>
      <xdr:row>16</xdr:row>
      <xdr:rowOff>7664</xdr:rowOff>
    </xdr:from>
    <xdr:to>
      <xdr:col>29</xdr:col>
      <xdr:colOff>177091</xdr:colOff>
      <xdr:row>16</xdr:row>
      <xdr:rowOff>123754</xdr:rowOff>
    </xdr:to>
    <xdr:sp macro="" textlink="">
      <xdr:nvSpPr>
        <xdr:cNvPr id="260" name="Oval 32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4010000}"/>
            </a:ext>
          </a:extLst>
        </xdr:cNvPr>
        <xdr:cNvSpPr>
          <a:spLocks noChangeArrowheads="1"/>
        </xdr:cNvSpPr>
      </xdr:nvSpPr>
      <xdr:spPr bwMode="auto">
        <a:xfrm>
          <a:off x="10444562" y="314710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210901</xdr:colOff>
      <xdr:row>12</xdr:row>
      <xdr:rowOff>92028</xdr:rowOff>
    </xdr:from>
    <xdr:to>
      <xdr:col>28</xdr:col>
      <xdr:colOff>329490</xdr:colOff>
      <xdr:row>13</xdr:row>
      <xdr:rowOff>4010</xdr:rowOff>
    </xdr:to>
    <xdr:sp macro="" textlink="">
      <xdr:nvSpPr>
        <xdr:cNvPr id="261" name="Oval 32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5010000}"/>
            </a:ext>
          </a:extLst>
        </xdr:cNvPr>
        <xdr:cNvSpPr>
          <a:spLocks noChangeArrowheads="1"/>
        </xdr:cNvSpPr>
      </xdr:nvSpPr>
      <xdr:spPr bwMode="auto">
        <a:xfrm>
          <a:off x="10238821" y="2408508"/>
          <a:ext cx="118589" cy="11772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281659</xdr:colOff>
      <xdr:row>13</xdr:row>
      <xdr:rowOff>13106</xdr:rowOff>
    </xdr:from>
    <xdr:to>
      <xdr:col>29</xdr:col>
      <xdr:colOff>32855</xdr:colOff>
      <xdr:row>13</xdr:row>
      <xdr:rowOff>129196</xdr:rowOff>
    </xdr:to>
    <xdr:sp macro="" textlink="">
      <xdr:nvSpPr>
        <xdr:cNvPr id="262" name="Oval 32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6010000}"/>
            </a:ext>
          </a:extLst>
        </xdr:cNvPr>
        <xdr:cNvSpPr>
          <a:spLocks noChangeArrowheads="1"/>
        </xdr:cNvSpPr>
      </xdr:nvSpPr>
      <xdr:spPr bwMode="auto">
        <a:xfrm>
          <a:off x="10309579" y="2535326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366023</xdr:colOff>
      <xdr:row>13</xdr:row>
      <xdr:rowOff>124684</xdr:rowOff>
    </xdr:from>
    <xdr:to>
      <xdr:col>29</xdr:col>
      <xdr:colOff>117219</xdr:colOff>
      <xdr:row>14</xdr:row>
      <xdr:rowOff>36667</xdr:rowOff>
    </xdr:to>
    <xdr:sp macro="" textlink="">
      <xdr:nvSpPr>
        <xdr:cNvPr id="263" name="Oval 33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7010000}"/>
            </a:ext>
          </a:extLst>
        </xdr:cNvPr>
        <xdr:cNvSpPr>
          <a:spLocks noChangeArrowheads="1"/>
        </xdr:cNvSpPr>
      </xdr:nvSpPr>
      <xdr:spPr bwMode="auto">
        <a:xfrm>
          <a:off x="10386323" y="2646904"/>
          <a:ext cx="116956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69386</xdr:colOff>
      <xdr:row>14</xdr:row>
      <xdr:rowOff>59370</xdr:rowOff>
    </xdr:from>
    <xdr:to>
      <xdr:col>29</xdr:col>
      <xdr:colOff>187975</xdr:colOff>
      <xdr:row>14</xdr:row>
      <xdr:rowOff>175460</xdr:rowOff>
    </xdr:to>
    <xdr:sp macro="" textlink="">
      <xdr:nvSpPr>
        <xdr:cNvPr id="264" name="Oval 33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8010000}"/>
            </a:ext>
          </a:extLst>
        </xdr:cNvPr>
        <xdr:cNvSpPr>
          <a:spLocks noChangeArrowheads="1"/>
        </xdr:cNvSpPr>
      </xdr:nvSpPr>
      <xdr:spPr bwMode="auto">
        <a:xfrm>
          <a:off x="10455446" y="2787330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153751</xdr:colOff>
      <xdr:row>14</xdr:row>
      <xdr:rowOff>184556</xdr:rowOff>
    </xdr:from>
    <xdr:to>
      <xdr:col>29</xdr:col>
      <xdr:colOff>272340</xdr:colOff>
      <xdr:row>15</xdr:row>
      <xdr:rowOff>96539</xdr:rowOff>
    </xdr:to>
    <xdr:sp macro="" textlink="">
      <xdr:nvSpPr>
        <xdr:cNvPr id="265" name="Oval 33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9010000}"/>
            </a:ext>
          </a:extLst>
        </xdr:cNvPr>
        <xdr:cNvSpPr>
          <a:spLocks noChangeArrowheads="1"/>
        </xdr:cNvSpPr>
      </xdr:nvSpPr>
      <xdr:spPr bwMode="auto">
        <a:xfrm>
          <a:off x="10539811" y="2912516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224509</xdr:colOff>
      <xdr:row>15</xdr:row>
      <xdr:rowOff>105635</xdr:rowOff>
    </xdr:from>
    <xdr:to>
      <xdr:col>29</xdr:col>
      <xdr:colOff>343098</xdr:colOff>
      <xdr:row>16</xdr:row>
      <xdr:rowOff>17618</xdr:rowOff>
    </xdr:to>
    <xdr:sp macro="" textlink="">
      <xdr:nvSpPr>
        <xdr:cNvPr id="266" name="Oval 33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A010000}"/>
            </a:ext>
          </a:extLst>
        </xdr:cNvPr>
        <xdr:cNvSpPr>
          <a:spLocks noChangeArrowheads="1"/>
        </xdr:cNvSpPr>
      </xdr:nvSpPr>
      <xdr:spPr bwMode="auto">
        <a:xfrm>
          <a:off x="10610569" y="3039335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40821</xdr:colOff>
      <xdr:row>25</xdr:row>
      <xdr:rowOff>81643</xdr:rowOff>
    </xdr:from>
    <xdr:to>
      <xdr:col>29</xdr:col>
      <xdr:colOff>159410</xdr:colOff>
      <xdr:row>25</xdr:row>
      <xdr:rowOff>197733</xdr:rowOff>
    </xdr:to>
    <xdr:sp macro="" textlink="">
      <xdr:nvSpPr>
        <xdr:cNvPr id="267" name="Oval 33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B010000}"/>
            </a:ext>
          </a:extLst>
        </xdr:cNvPr>
        <xdr:cNvSpPr>
          <a:spLocks noChangeArrowheads="1"/>
        </xdr:cNvSpPr>
      </xdr:nvSpPr>
      <xdr:spPr bwMode="auto">
        <a:xfrm>
          <a:off x="10426881" y="6093823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179615</xdr:colOff>
      <xdr:row>27</xdr:row>
      <xdr:rowOff>70756</xdr:rowOff>
    </xdr:from>
    <xdr:to>
      <xdr:col>28</xdr:col>
      <xdr:colOff>298204</xdr:colOff>
      <xdr:row>27</xdr:row>
      <xdr:rowOff>186846</xdr:rowOff>
    </xdr:to>
    <xdr:sp macro="" textlink="">
      <xdr:nvSpPr>
        <xdr:cNvPr id="268" name="Oval 33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C010000}"/>
            </a:ext>
          </a:extLst>
        </xdr:cNvPr>
        <xdr:cNvSpPr>
          <a:spLocks noChangeArrowheads="1"/>
        </xdr:cNvSpPr>
      </xdr:nvSpPr>
      <xdr:spPr bwMode="auto">
        <a:xfrm>
          <a:off x="10207535" y="7050676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250371</xdr:colOff>
      <xdr:row>26</xdr:row>
      <xdr:rowOff>522514</xdr:rowOff>
    </xdr:from>
    <xdr:to>
      <xdr:col>29</xdr:col>
      <xdr:colOff>1567</xdr:colOff>
      <xdr:row>27</xdr:row>
      <xdr:rowOff>53497</xdr:rowOff>
    </xdr:to>
    <xdr:sp macro="" textlink="">
      <xdr:nvSpPr>
        <xdr:cNvPr id="269" name="Oval 33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D010000}"/>
            </a:ext>
          </a:extLst>
        </xdr:cNvPr>
        <xdr:cNvSpPr>
          <a:spLocks noChangeArrowheads="1"/>
        </xdr:cNvSpPr>
      </xdr:nvSpPr>
      <xdr:spPr bwMode="auto">
        <a:xfrm>
          <a:off x="10278291" y="6930934"/>
          <a:ext cx="109336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321129</xdr:colOff>
      <xdr:row>26</xdr:row>
      <xdr:rowOff>389163</xdr:rowOff>
    </xdr:from>
    <xdr:to>
      <xdr:col>29</xdr:col>
      <xdr:colOff>72325</xdr:colOff>
      <xdr:row>26</xdr:row>
      <xdr:rowOff>505253</xdr:rowOff>
    </xdr:to>
    <xdr:sp macro="" textlink="">
      <xdr:nvSpPr>
        <xdr:cNvPr id="270" name="Oval 33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E010000}"/>
            </a:ext>
          </a:extLst>
        </xdr:cNvPr>
        <xdr:cNvSpPr>
          <a:spLocks noChangeArrowheads="1"/>
        </xdr:cNvSpPr>
      </xdr:nvSpPr>
      <xdr:spPr bwMode="auto">
        <a:xfrm>
          <a:off x="10349049" y="6797583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38100</xdr:colOff>
      <xdr:row>26</xdr:row>
      <xdr:rowOff>228599</xdr:rowOff>
    </xdr:from>
    <xdr:to>
      <xdr:col>29</xdr:col>
      <xdr:colOff>156689</xdr:colOff>
      <xdr:row>26</xdr:row>
      <xdr:rowOff>344689</xdr:rowOff>
    </xdr:to>
    <xdr:sp macro="" textlink="">
      <xdr:nvSpPr>
        <xdr:cNvPr id="271" name="Oval 34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0F010000}"/>
            </a:ext>
          </a:extLst>
        </xdr:cNvPr>
        <xdr:cNvSpPr>
          <a:spLocks noChangeArrowheads="1"/>
        </xdr:cNvSpPr>
      </xdr:nvSpPr>
      <xdr:spPr bwMode="auto">
        <a:xfrm>
          <a:off x="10424160" y="663701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108858</xdr:colOff>
      <xdr:row>26</xdr:row>
      <xdr:rowOff>40821</xdr:rowOff>
    </xdr:from>
    <xdr:to>
      <xdr:col>29</xdr:col>
      <xdr:colOff>227447</xdr:colOff>
      <xdr:row>26</xdr:row>
      <xdr:rowOff>156911</xdr:rowOff>
    </xdr:to>
    <xdr:sp macro="" textlink="">
      <xdr:nvSpPr>
        <xdr:cNvPr id="272" name="Oval 34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0010000}"/>
            </a:ext>
          </a:extLst>
        </xdr:cNvPr>
        <xdr:cNvSpPr>
          <a:spLocks noChangeArrowheads="1"/>
        </xdr:cNvSpPr>
      </xdr:nvSpPr>
      <xdr:spPr bwMode="auto">
        <a:xfrm>
          <a:off x="10494918" y="6449241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179614</xdr:colOff>
      <xdr:row>25</xdr:row>
      <xdr:rowOff>315686</xdr:rowOff>
    </xdr:from>
    <xdr:to>
      <xdr:col>29</xdr:col>
      <xdr:colOff>298203</xdr:colOff>
      <xdr:row>26</xdr:row>
      <xdr:rowOff>23561</xdr:rowOff>
    </xdr:to>
    <xdr:sp macro="" textlink="">
      <xdr:nvSpPr>
        <xdr:cNvPr id="273" name="Oval 34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1010000}"/>
            </a:ext>
          </a:extLst>
        </xdr:cNvPr>
        <xdr:cNvSpPr>
          <a:spLocks noChangeArrowheads="1"/>
        </xdr:cNvSpPr>
      </xdr:nvSpPr>
      <xdr:spPr bwMode="auto">
        <a:xfrm>
          <a:off x="10565674" y="6327866"/>
          <a:ext cx="118589" cy="10411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345621</xdr:colOff>
      <xdr:row>26</xdr:row>
      <xdr:rowOff>536121</xdr:rowOff>
    </xdr:from>
    <xdr:to>
      <xdr:col>28</xdr:col>
      <xdr:colOff>96817</xdr:colOff>
      <xdr:row>27</xdr:row>
      <xdr:rowOff>67104</xdr:rowOff>
    </xdr:to>
    <xdr:sp macro="" textlink="">
      <xdr:nvSpPr>
        <xdr:cNvPr id="274" name="Oval 34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2010000}"/>
            </a:ext>
          </a:extLst>
        </xdr:cNvPr>
        <xdr:cNvSpPr>
          <a:spLocks noChangeArrowheads="1"/>
        </xdr:cNvSpPr>
      </xdr:nvSpPr>
      <xdr:spPr bwMode="auto">
        <a:xfrm>
          <a:off x="10015401" y="6944541"/>
          <a:ext cx="109336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35379</xdr:colOff>
      <xdr:row>26</xdr:row>
      <xdr:rowOff>389164</xdr:rowOff>
    </xdr:from>
    <xdr:to>
      <xdr:col>28</xdr:col>
      <xdr:colOff>153968</xdr:colOff>
      <xdr:row>26</xdr:row>
      <xdr:rowOff>505254</xdr:rowOff>
    </xdr:to>
    <xdr:sp macro="" textlink="">
      <xdr:nvSpPr>
        <xdr:cNvPr id="275" name="Oval 34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3010000}"/>
            </a:ext>
          </a:extLst>
        </xdr:cNvPr>
        <xdr:cNvSpPr>
          <a:spLocks noChangeArrowheads="1"/>
        </xdr:cNvSpPr>
      </xdr:nvSpPr>
      <xdr:spPr bwMode="auto">
        <a:xfrm>
          <a:off x="10063299" y="679758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106136</xdr:colOff>
      <xdr:row>26</xdr:row>
      <xdr:rowOff>255814</xdr:rowOff>
    </xdr:from>
    <xdr:to>
      <xdr:col>28</xdr:col>
      <xdr:colOff>224725</xdr:colOff>
      <xdr:row>26</xdr:row>
      <xdr:rowOff>371904</xdr:rowOff>
    </xdr:to>
    <xdr:sp macro="" textlink="">
      <xdr:nvSpPr>
        <xdr:cNvPr id="276" name="Oval 34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4010000}"/>
            </a:ext>
          </a:extLst>
        </xdr:cNvPr>
        <xdr:cNvSpPr>
          <a:spLocks noChangeArrowheads="1"/>
        </xdr:cNvSpPr>
      </xdr:nvSpPr>
      <xdr:spPr bwMode="auto">
        <a:xfrm>
          <a:off x="10134056" y="666423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176893</xdr:colOff>
      <xdr:row>26</xdr:row>
      <xdr:rowOff>95249</xdr:rowOff>
    </xdr:from>
    <xdr:to>
      <xdr:col>28</xdr:col>
      <xdr:colOff>295482</xdr:colOff>
      <xdr:row>26</xdr:row>
      <xdr:rowOff>211339</xdr:rowOff>
    </xdr:to>
    <xdr:sp macro="" textlink="">
      <xdr:nvSpPr>
        <xdr:cNvPr id="277" name="Oval 34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5010000}"/>
            </a:ext>
          </a:extLst>
        </xdr:cNvPr>
        <xdr:cNvSpPr>
          <a:spLocks noChangeArrowheads="1"/>
        </xdr:cNvSpPr>
      </xdr:nvSpPr>
      <xdr:spPr bwMode="auto">
        <a:xfrm>
          <a:off x="10204813" y="650366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261258</xdr:colOff>
      <xdr:row>25</xdr:row>
      <xdr:rowOff>356507</xdr:rowOff>
    </xdr:from>
    <xdr:to>
      <xdr:col>29</xdr:col>
      <xdr:colOff>12454</xdr:colOff>
      <xdr:row>26</xdr:row>
      <xdr:rowOff>64382</xdr:rowOff>
    </xdr:to>
    <xdr:sp macro="" textlink="">
      <xdr:nvSpPr>
        <xdr:cNvPr id="278" name="Oval 3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6010000}"/>
            </a:ext>
          </a:extLst>
        </xdr:cNvPr>
        <xdr:cNvSpPr>
          <a:spLocks noChangeArrowheads="1"/>
        </xdr:cNvSpPr>
      </xdr:nvSpPr>
      <xdr:spPr bwMode="auto">
        <a:xfrm>
          <a:off x="10289178" y="6368687"/>
          <a:ext cx="109336" cy="10411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345621</xdr:colOff>
      <xdr:row>25</xdr:row>
      <xdr:rowOff>223157</xdr:rowOff>
    </xdr:from>
    <xdr:to>
      <xdr:col>29</xdr:col>
      <xdr:colOff>96817</xdr:colOff>
      <xdr:row>25</xdr:row>
      <xdr:rowOff>339247</xdr:rowOff>
    </xdr:to>
    <xdr:sp macro="" textlink="">
      <xdr:nvSpPr>
        <xdr:cNvPr id="279" name="Oval 35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7010000}"/>
            </a:ext>
          </a:extLst>
        </xdr:cNvPr>
        <xdr:cNvSpPr>
          <a:spLocks noChangeArrowheads="1"/>
        </xdr:cNvSpPr>
      </xdr:nvSpPr>
      <xdr:spPr bwMode="auto">
        <a:xfrm>
          <a:off x="10373541" y="6235337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239485</xdr:colOff>
      <xdr:row>25</xdr:row>
      <xdr:rowOff>185057</xdr:rowOff>
    </xdr:from>
    <xdr:to>
      <xdr:col>29</xdr:col>
      <xdr:colOff>358074</xdr:colOff>
      <xdr:row>25</xdr:row>
      <xdr:rowOff>301147</xdr:rowOff>
    </xdr:to>
    <xdr:sp macro="" textlink="">
      <xdr:nvSpPr>
        <xdr:cNvPr id="280" name="Oval 3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18010000}"/>
            </a:ext>
          </a:extLst>
        </xdr:cNvPr>
        <xdr:cNvSpPr>
          <a:spLocks noChangeArrowheads="1"/>
        </xdr:cNvSpPr>
      </xdr:nvSpPr>
      <xdr:spPr bwMode="auto">
        <a:xfrm>
          <a:off x="10625545" y="6197237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8</xdr:col>
      <xdr:colOff>357866</xdr:colOff>
      <xdr:row>19</xdr:row>
      <xdr:rowOff>326572</xdr:rowOff>
    </xdr:from>
    <xdr:ext cx="1206955" cy="421822"/>
    <xdr:sp macro="" textlink="">
      <xdr:nvSpPr>
        <xdr:cNvPr id="281" name="TextBox 357">
          <a:extLst>
            <a:ext uri="{FF2B5EF4-FFF2-40B4-BE49-F238E27FC236}">
              <a16:creationId xmlns:a16="http://schemas.microsoft.com/office/drawing/2014/main" id="{00000000-0008-0000-1700-000019010000}"/>
            </a:ext>
          </a:extLst>
        </xdr:cNvPr>
        <xdr:cNvSpPr txBox="1"/>
      </xdr:nvSpPr>
      <xdr:spPr>
        <a:xfrm>
          <a:off x="3222986" y="4380412"/>
          <a:ext cx="1206955" cy="4218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800">
              <a:solidFill>
                <a:srgbClr val="FF0000"/>
              </a:solidFill>
            </a:rPr>
            <a:t>Ultrasonic</a:t>
          </a:r>
          <a:endParaRPr lang="th-TH" sz="18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27214</xdr:colOff>
      <xdr:row>0</xdr:row>
      <xdr:rowOff>81642</xdr:rowOff>
    </xdr:from>
    <xdr:to>
      <xdr:col>2</xdr:col>
      <xdr:colOff>292553</xdr:colOff>
      <xdr:row>3</xdr:row>
      <xdr:rowOff>186417</xdr:rowOff>
    </xdr:to>
    <xdr:pic>
      <xdr:nvPicPr>
        <xdr:cNvPr id="282" name="Picture 7">
          <a:extLst>
            <a:ext uri="{FF2B5EF4-FFF2-40B4-BE49-F238E27FC236}">
              <a16:creationId xmlns:a16="http://schemas.microsoft.com/office/drawing/2014/main" id="{00000000-0008-0000-17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214" y="81642"/>
          <a:ext cx="981619" cy="676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13607</xdr:colOff>
      <xdr:row>27</xdr:row>
      <xdr:rowOff>54423</xdr:rowOff>
    </xdr:from>
    <xdr:to>
      <xdr:col>9</xdr:col>
      <xdr:colOff>353785</xdr:colOff>
      <xdr:row>28</xdr:row>
      <xdr:rowOff>158306</xdr:rowOff>
    </xdr:to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00000000-0008-0000-1700-00001B010000}"/>
            </a:ext>
          </a:extLst>
        </xdr:cNvPr>
        <xdr:cNvSpPr>
          <a:spLocks noChangeArrowheads="1"/>
        </xdr:cNvSpPr>
      </xdr:nvSpPr>
      <xdr:spPr bwMode="auto">
        <a:xfrm>
          <a:off x="3236867" y="7034343"/>
          <a:ext cx="340178" cy="408683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15</xdr:col>
      <xdr:colOff>327975</xdr:colOff>
      <xdr:row>27</xdr:row>
      <xdr:rowOff>29933</xdr:rowOff>
    </xdr:from>
    <xdr:to>
      <xdr:col>16</xdr:col>
      <xdr:colOff>255980</xdr:colOff>
      <xdr:row>28</xdr:row>
      <xdr:rowOff>133816</xdr:rowOff>
    </xdr:to>
    <xdr:sp macro="" textlink="">
      <xdr:nvSpPr>
        <xdr:cNvPr id="284" name="AutoShape 2">
          <a:extLst>
            <a:ext uri="{FF2B5EF4-FFF2-40B4-BE49-F238E27FC236}">
              <a16:creationId xmlns:a16="http://schemas.microsoft.com/office/drawing/2014/main" id="{00000000-0008-0000-1700-00001C010000}"/>
            </a:ext>
          </a:extLst>
        </xdr:cNvPr>
        <xdr:cNvSpPr>
          <a:spLocks noChangeArrowheads="1"/>
        </xdr:cNvSpPr>
      </xdr:nvSpPr>
      <xdr:spPr bwMode="auto">
        <a:xfrm>
          <a:off x="5706799" y="7004474"/>
          <a:ext cx="286593" cy="408683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22</xdr:col>
      <xdr:colOff>276193</xdr:colOff>
      <xdr:row>24</xdr:row>
      <xdr:rowOff>23256</xdr:rowOff>
    </xdr:from>
    <xdr:to>
      <xdr:col>23</xdr:col>
      <xdr:colOff>312040</xdr:colOff>
      <xdr:row>24</xdr:row>
      <xdr:rowOff>306882</xdr:rowOff>
    </xdr:to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00000000-0008-0000-1700-00001D010000}"/>
            </a:ext>
          </a:extLst>
        </xdr:cNvPr>
        <xdr:cNvSpPr>
          <a:spLocks noChangeArrowheads="1"/>
        </xdr:cNvSpPr>
      </xdr:nvSpPr>
      <xdr:spPr bwMode="auto">
        <a:xfrm rot="18481623">
          <a:off x="8220539" y="5579757"/>
          <a:ext cx="283626" cy="394435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25059</xdr:colOff>
      <xdr:row>19</xdr:row>
      <xdr:rowOff>38327</xdr:rowOff>
    </xdr:from>
    <xdr:to>
      <xdr:col>25</xdr:col>
      <xdr:colOff>52103</xdr:colOff>
      <xdr:row>19</xdr:row>
      <xdr:rowOff>313528</xdr:rowOff>
    </xdr:to>
    <xdr:sp macro="" textlink="">
      <xdr:nvSpPr>
        <xdr:cNvPr id="286" name="AutoShape 2">
          <a:extLst>
            <a:ext uri="{FF2B5EF4-FFF2-40B4-BE49-F238E27FC236}">
              <a16:creationId xmlns:a16="http://schemas.microsoft.com/office/drawing/2014/main" id="{00000000-0008-0000-1700-00001E010000}"/>
            </a:ext>
          </a:extLst>
        </xdr:cNvPr>
        <xdr:cNvSpPr>
          <a:spLocks noChangeArrowheads="1"/>
        </xdr:cNvSpPr>
      </xdr:nvSpPr>
      <xdr:spPr bwMode="auto">
        <a:xfrm rot="14902534">
          <a:off x="8686392" y="4026194"/>
          <a:ext cx="275201" cy="385632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108955</xdr:colOff>
      <xdr:row>10</xdr:row>
      <xdr:rowOff>9608</xdr:rowOff>
    </xdr:from>
    <xdr:to>
      <xdr:col>16</xdr:col>
      <xdr:colOff>357449</xdr:colOff>
      <xdr:row>12</xdr:row>
      <xdr:rowOff>4634</xdr:rowOff>
    </xdr:to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00000000-0008-0000-1700-00001F010000}"/>
            </a:ext>
          </a:extLst>
        </xdr:cNvPr>
        <xdr:cNvSpPr>
          <a:spLocks noChangeArrowheads="1"/>
        </xdr:cNvSpPr>
      </xdr:nvSpPr>
      <xdr:spPr bwMode="auto">
        <a:xfrm>
          <a:off x="5846367" y="1901161"/>
          <a:ext cx="248494" cy="407402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353410</xdr:colOff>
      <xdr:row>10</xdr:row>
      <xdr:rowOff>16331</xdr:rowOff>
    </xdr:from>
    <xdr:to>
      <xdr:col>9</xdr:col>
      <xdr:colOff>296260</xdr:colOff>
      <xdr:row>12</xdr:row>
      <xdr:rowOff>11357</xdr:rowOff>
    </xdr:to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00000000-0008-0000-1700-000020010000}"/>
            </a:ext>
          </a:extLst>
        </xdr:cNvPr>
        <xdr:cNvSpPr>
          <a:spLocks noChangeArrowheads="1"/>
        </xdr:cNvSpPr>
      </xdr:nvSpPr>
      <xdr:spPr bwMode="auto">
        <a:xfrm>
          <a:off x="3218530" y="1921331"/>
          <a:ext cx="300990" cy="40650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39935</xdr:colOff>
      <xdr:row>10</xdr:row>
      <xdr:rowOff>25881</xdr:rowOff>
    </xdr:from>
    <xdr:to>
      <xdr:col>11</xdr:col>
      <xdr:colOff>40915</xdr:colOff>
      <xdr:row>12</xdr:row>
      <xdr:rowOff>20907</xdr:rowOff>
    </xdr:to>
    <xdr:sp macro="" textlink="">
      <xdr:nvSpPr>
        <xdr:cNvPr id="289" name="AutoShape 3">
          <a:extLst>
            <a:ext uri="{FF2B5EF4-FFF2-40B4-BE49-F238E27FC236}">
              <a16:creationId xmlns:a16="http://schemas.microsoft.com/office/drawing/2014/main" id="{00000000-0008-0000-1700-000021010000}"/>
            </a:ext>
          </a:extLst>
        </xdr:cNvPr>
        <xdr:cNvSpPr>
          <a:spLocks noChangeArrowheads="1"/>
        </xdr:cNvSpPr>
      </xdr:nvSpPr>
      <xdr:spPr bwMode="auto">
        <a:xfrm>
          <a:off x="3625817" y="1917434"/>
          <a:ext cx="359569" cy="407402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17</xdr:col>
      <xdr:colOff>75841</xdr:colOff>
      <xdr:row>10</xdr:row>
      <xdr:rowOff>13611</xdr:rowOff>
    </xdr:from>
    <xdr:to>
      <xdr:col>18</xdr:col>
      <xdr:colOff>76821</xdr:colOff>
      <xdr:row>12</xdr:row>
      <xdr:rowOff>8637</xdr:rowOff>
    </xdr:to>
    <xdr:sp macro="" textlink="">
      <xdr:nvSpPr>
        <xdr:cNvPr id="290" name="AutoShape 3">
          <a:extLst>
            <a:ext uri="{FF2B5EF4-FFF2-40B4-BE49-F238E27FC236}">
              <a16:creationId xmlns:a16="http://schemas.microsoft.com/office/drawing/2014/main" id="{00000000-0008-0000-1700-000022010000}"/>
            </a:ext>
          </a:extLst>
        </xdr:cNvPr>
        <xdr:cNvSpPr>
          <a:spLocks noChangeArrowheads="1"/>
        </xdr:cNvSpPr>
      </xdr:nvSpPr>
      <xdr:spPr bwMode="auto">
        <a:xfrm>
          <a:off x="6171841" y="1905164"/>
          <a:ext cx="359568" cy="407402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211841</xdr:colOff>
      <xdr:row>17</xdr:row>
      <xdr:rowOff>297579</xdr:rowOff>
    </xdr:from>
    <xdr:to>
      <xdr:col>24</xdr:col>
      <xdr:colOff>247688</xdr:colOff>
      <xdr:row>19</xdr:row>
      <xdr:rowOff>26961</xdr:rowOff>
    </xdr:to>
    <xdr:sp macro="" textlink="">
      <xdr:nvSpPr>
        <xdr:cNvPr id="291" name="AutoShape 3">
          <a:extLst>
            <a:ext uri="{FF2B5EF4-FFF2-40B4-BE49-F238E27FC236}">
              <a16:creationId xmlns:a16="http://schemas.microsoft.com/office/drawing/2014/main" id="{00000000-0008-0000-1700-000023010000}"/>
            </a:ext>
          </a:extLst>
        </xdr:cNvPr>
        <xdr:cNvSpPr>
          <a:spLocks noChangeArrowheads="1"/>
        </xdr:cNvSpPr>
      </xdr:nvSpPr>
      <xdr:spPr bwMode="auto">
        <a:xfrm rot="14501506">
          <a:off x="8487097" y="3703334"/>
          <a:ext cx="338982" cy="39443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155042</xdr:colOff>
      <xdr:row>22</xdr:row>
      <xdr:rowOff>101380</xdr:rowOff>
    </xdr:from>
    <xdr:to>
      <xdr:col>24</xdr:col>
      <xdr:colOff>190889</xdr:colOff>
      <xdr:row>24</xdr:row>
      <xdr:rowOff>7111</xdr:rowOff>
    </xdr:to>
    <xdr:sp macro="" textlink="">
      <xdr:nvSpPr>
        <xdr:cNvPr id="292" name="AutoShape 3">
          <a:extLst>
            <a:ext uri="{FF2B5EF4-FFF2-40B4-BE49-F238E27FC236}">
              <a16:creationId xmlns:a16="http://schemas.microsoft.com/office/drawing/2014/main" id="{00000000-0008-0000-1700-000024010000}"/>
            </a:ext>
          </a:extLst>
        </xdr:cNvPr>
        <xdr:cNvSpPr>
          <a:spLocks noChangeArrowheads="1"/>
        </xdr:cNvSpPr>
      </xdr:nvSpPr>
      <xdr:spPr bwMode="auto">
        <a:xfrm rot="18182830">
          <a:off x="8422806" y="5244816"/>
          <a:ext cx="353966" cy="39443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327976</xdr:colOff>
      <xdr:row>27</xdr:row>
      <xdr:rowOff>43540</xdr:rowOff>
    </xdr:from>
    <xdr:to>
      <xdr:col>17</xdr:col>
      <xdr:colOff>328956</xdr:colOff>
      <xdr:row>28</xdr:row>
      <xdr:rowOff>147423</xdr:rowOff>
    </xdr:to>
    <xdr:sp macro="" textlink="">
      <xdr:nvSpPr>
        <xdr:cNvPr id="293" name="AutoShape 3">
          <a:extLst>
            <a:ext uri="{FF2B5EF4-FFF2-40B4-BE49-F238E27FC236}">
              <a16:creationId xmlns:a16="http://schemas.microsoft.com/office/drawing/2014/main" id="{00000000-0008-0000-1700-000025010000}"/>
            </a:ext>
          </a:extLst>
        </xdr:cNvPr>
        <xdr:cNvSpPr>
          <a:spLocks noChangeArrowheads="1"/>
        </xdr:cNvSpPr>
      </xdr:nvSpPr>
      <xdr:spPr bwMode="auto">
        <a:xfrm>
          <a:off x="6065388" y="7018081"/>
          <a:ext cx="359568" cy="408683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95974</xdr:colOff>
      <xdr:row>27</xdr:row>
      <xdr:rowOff>50104</xdr:rowOff>
    </xdr:from>
    <xdr:to>
      <xdr:col>11</xdr:col>
      <xdr:colOff>96954</xdr:colOff>
      <xdr:row>28</xdr:row>
      <xdr:rowOff>153987</xdr:rowOff>
    </xdr:to>
    <xdr:sp macro="" textlink="">
      <xdr:nvSpPr>
        <xdr:cNvPr id="294" name="AutoShape 3">
          <a:extLst>
            <a:ext uri="{FF2B5EF4-FFF2-40B4-BE49-F238E27FC236}">
              <a16:creationId xmlns:a16="http://schemas.microsoft.com/office/drawing/2014/main" id="{00000000-0008-0000-1700-000026010000}"/>
            </a:ext>
          </a:extLst>
        </xdr:cNvPr>
        <xdr:cNvSpPr>
          <a:spLocks noChangeArrowheads="1"/>
        </xdr:cNvSpPr>
      </xdr:nvSpPr>
      <xdr:spPr bwMode="auto">
        <a:xfrm>
          <a:off x="3681856" y="7024645"/>
          <a:ext cx="359569" cy="408683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192930</xdr:colOff>
      <xdr:row>27</xdr:row>
      <xdr:rowOff>105481</xdr:rowOff>
    </xdr:from>
    <xdr:to>
      <xdr:col>12</xdr:col>
      <xdr:colOff>165714</xdr:colOff>
      <xdr:row>28</xdr:row>
      <xdr:rowOff>114110</xdr:rowOff>
    </xdr:to>
    <xdr:sp macro="" textlink="">
      <xdr:nvSpPr>
        <xdr:cNvPr id="295" name="Oval 38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7010000}"/>
            </a:ext>
          </a:extLst>
        </xdr:cNvPr>
        <xdr:cNvSpPr>
          <a:spLocks noChangeArrowheads="1"/>
        </xdr:cNvSpPr>
      </xdr:nvSpPr>
      <xdr:spPr bwMode="auto">
        <a:xfrm>
          <a:off x="4137401" y="7080022"/>
          <a:ext cx="331372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77603</xdr:colOff>
      <xdr:row>27</xdr:row>
      <xdr:rowOff>84361</xdr:rowOff>
    </xdr:from>
    <xdr:to>
      <xdr:col>19</xdr:col>
      <xdr:colOff>50388</xdr:colOff>
      <xdr:row>28</xdr:row>
      <xdr:rowOff>92990</xdr:rowOff>
    </xdr:to>
    <xdr:sp macro="" textlink="">
      <xdr:nvSpPr>
        <xdr:cNvPr id="296" name="Oval 38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8010000}"/>
            </a:ext>
          </a:extLst>
        </xdr:cNvPr>
        <xdr:cNvSpPr>
          <a:spLocks noChangeArrowheads="1"/>
        </xdr:cNvSpPr>
      </xdr:nvSpPr>
      <xdr:spPr bwMode="auto">
        <a:xfrm>
          <a:off x="6524123" y="7064281"/>
          <a:ext cx="330925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50010</xdr:colOff>
      <xdr:row>21</xdr:row>
      <xdr:rowOff>43124</xdr:rowOff>
    </xdr:from>
    <xdr:to>
      <xdr:col>25</xdr:col>
      <xdr:colOff>22795</xdr:colOff>
      <xdr:row>22</xdr:row>
      <xdr:rowOff>65360</xdr:rowOff>
    </xdr:to>
    <xdr:sp macro="" textlink="">
      <xdr:nvSpPr>
        <xdr:cNvPr id="297" name="Oval 39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9010000}"/>
            </a:ext>
          </a:extLst>
        </xdr:cNvPr>
        <xdr:cNvSpPr>
          <a:spLocks noChangeArrowheads="1"/>
        </xdr:cNvSpPr>
      </xdr:nvSpPr>
      <xdr:spPr bwMode="auto">
        <a:xfrm>
          <a:off x="8645370" y="4919924"/>
          <a:ext cx="330925" cy="31941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83123</xdr:colOff>
      <xdr:row>16</xdr:row>
      <xdr:rowOff>293113</xdr:rowOff>
    </xdr:from>
    <xdr:to>
      <xdr:col>24</xdr:col>
      <xdr:colOff>55906</xdr:colOff>
      <xdr:row>17</xdr:row>
      <xdr:rowOff>274528</xdr:rowOff>
    </xdr:to>
    <xdr:sp macro="" textlink="">
      <xdr:nvSpPr>
        <xdr:cNvPr id="298" name="Oval 39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A010000}"/>
            </a:ext>
          </a:extLst>
        </xdr:cNvPr>
        <xdr:cNvSpPr>
          <a:spLocks noChangeArrowheads="1"/>
        </xdr:cNvSpPr>
      </xdr:nvSpPr>
      <xdr:spPr bwMode="auto">
        <a:xfrm>
          <a:off x="8330652" y="3421795"/>
          <a:ext cx="331372" cy="28621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143876</xdr:colOff>
      <xdr:row>10</xdr:row>
      <xdr:rowOff>63717</xdr:rowOff>
    </xdr:from>
    <xdr:to>
      <xdr:col>19</xdr:col>
      <xdr:colOff>116661</xdr:colOff>
      <xdr:row>11</xdr:row>
      <xdr:rowOff>167596</xdr:rowOff>
    </xdr:to>
    <xdr:sp macro="" textlink="">
      <xdr:nvSpPr>
        <xdr:cNvPr id="299" name="Oval 39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B010000}"/>
            </a:ext>
          </a:extLst>
        </xdr:cNvPr>
        <xdr:cNvSpPr>
          <a:spLocks noChangeArrowheads="1"/>
        </xdr:cNvSpPr>
      </xdr:nvSpPr>
      <xdr:spPr bwMode="auto">
        <a:xfrm>
          <a:off x="6598464" y="1955270"/>
          <a:ext cx="331373" cy="310067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133796</xdr:colOff>
      <xdr:row>10</xdr:row>
      <xdr:rowOff>57153</xdr:rowOff>
    </xdr:from>
    <xdr:to>
      <xdr:col>12</xdr:col>
      <xdr:colOff>116621</xdr:colOff>
      <xdr:row>11</xdr:row>
      <xdr:rowOff>161032</xdr:rowOff>
    </xdr:to>
    <xdr:sp macro="" textlink="">
      <xdr:nvSpPr>
        <xdr:cNvPr id="300" name="Oval 39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C010000}"/>
            </a:ext>
          </a:extLst>
        </xdr:cNvPr>
        <xdr:cNvSpPr>
          <a:spLocks noChangeArrowheads="1"/>
        </xdr:cNvSpPr>
      </xdr:nvSpPr>
      <xdr:spPr bwMode="auto">
        <a:xfrm>
          <a:off x="4078267" y="1948706"/>
          <a:ext cx="341413" cy="310067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8</xdr:col>
      <xdr:colOff>338595</xdr:colOff>
      <xdr:row>22</xdr:row>
      <xdr:rowOff>114729</xdr:rowOff>
    </xdr:from>
    <xdr:to>
      <xdr:col>9</xdr:col>
      <xdr:colOff>165355</xdr:colOff>
      <xdr:row>23</xdr:row>
      <xdr:rowOff>76630</xdr:rowOff>
    </xdr:to>
    <xdr:sp macro="" textlink="">
      <xdr:nvSpPr>
        <xdr:cNvPr id="30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E010000}"/>
            </a:ext>
          </a:extLst>
        </xdr:cNvPr>
        <xdr:cNvSpPr>
          <a:spLocks noChangeArrowheads="1"/>
        </xdr:cNvSpPr>
      </xdr:nvSpPr>
      <xdr:spPr bwMode="auto">
        <a:xfrm>
          <a:off x="3194090" y="5288308"/>
          <a:ext cx="183697" cy="1824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A-20</a:t>
          </a:r>
        </a:p>
      </xdr:txBody>
    </xdr:sp>
    <xdr:clientData/>
  </xdr:twoCellAnchor>
  <xdr:twoCellAnchor>
    <xdr:from>
      <xdr:col>10</xdr:col>
      <xdr:colOff>205961</xdr:colOff>
      <xdr:row>22</xdr:row>
      <xdr:rowOff>121462</xdr:rowOff>
    </xdr:from>
    <xdr:to>
      <xdr:col>11</xdr:col>
      <xdr:colOff>32721</xdr:colOff>
      <xdr:row>23</xdr:row>
      <xdr:rowOff>83362</xdr:rowOff>
    </xdr:to>
    <xdr:sp macro="" textlink="">
      <xdr:nvSpPr>
        <xdr:cNvPr id="30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2F010000}"/>
            </a:ext>
          </a:extLst>
        </xdr:cNvPr>
        <xdr:cNvSpPr>
          <a:spLocks noChangeArrowheads="1"/>
        </xdr:cNvSpPr>
      </xdr:nvSpPr>
      <xdr:spPr bwMode="auto">
        <a:xfrm>
          <a:off x="3787361" y="5295442"/>
          <a:ext cx="184900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A-22</a:t>
          </a:r>
        </a:p>
      </xdr:txBody>
    </xdr:sp>
    <xdr:clientData/>
  </xdr:twoCellAnchor>
  <xdr:twoCellAnchor>
    <xdr:from>
      <xdr:col>11</xdr:col>
      <xdr:colOff>201951</xdr:colOff>
      <xdr:row>23</xdr:row>
      <xdr:rowOff>65313</xdr:rowOff>
    </xdr:from>
    <xdr:to>
      <xdr:col>12</xdr:col>
      <xdr:colOff>28711</xdr:colOff>
      <xdr:row>24</xdr:row>
      <xdr:rowOff>27213</xdr:rowOff>
    </xdr:to>
    <xdr:sp macro="" textlink="">
      <xdr:nvSpPr>
        <xdr:cNvPr id="30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0010000}"/>
            </a:ext>
          </a:extLst>
        </xdr:cNvPr>
        <xdr:cNvSpPr>
          <a:spLocks noChangeArrowheads="1"/>
        </xdr:cNvSpPr>
      </xdr:nvSpPr>
      <xdr:spPr bwMode="auto">
        <a:xfrm>
          <a:off x="4141491" y="5460273"/>
          <a:ext cx="184900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A-24</a:t>
          </a:r>
        </a:p>
      </xdr:txBody>
    </xdr:sp>
    <xdr:clientData/>
  </xdr:twoCellAnchor>
  <xdr:twoCellAnchor>
    <xdr:from>
      <xdr:col>12</xdr:col>
      <xdr:colOff>45540</xdr:colOff>
      <xdr:row>23</xdr:row>
      <xdr:rowOff>69323</xdr:rowOff>
    </xdr:from>
    <xdr:to>
      <xdr:col>12</xdr:col>
      <xdr:colOff>229237</xdr:colOff>
      <xdr:row>24</xdr:row>
      <xdr:rowOff>31223</xdr:rowOff>
    </xdr:to>
    <xdr:sp macro="" textlink="">
      <xdr:nvSpPr>
        <xdr:cNvPr id="30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1010000}"/>
            </a:ext>
          </a:extLst>
        </xdr:cNvPr>
        <xdr:cNvSpPr>
          <a:spLocks noChangeArrowheads="1"/>
        </xdr:cNvSpPr>
      </xdr:nvSpPr>
      <xdr:spPr bwMode="auto">
        <a:xfrm>
          <a:off x="4343220" y="5464283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11</xdr:col>
      <xdr:colOff>28069</xdr:colOff>
      <xdr:row>22</xdr:row>
      <xdr:rowOff>200526</xdr:rowOff>
    </xdr:from>
    <xdr:to>
      <xdr:col>11</xdr:col>
      <xdr:colOff>316069</xdr:colOff>
      <xdr:row>22</xdr:row>
      <xdr:rowOff>200526</xdr:rowOff>
    </xdr:to>
    <xdr:cxnSp macro="">
      <xdr:nvCxnSpPr>
        <xdr:cNvPr id="306" name="Straight Connector 325">
          <a:extLst>
            <a:ext uri="{FF2B5EF4-FFF2-40B4-BE49-F238E27FC236}">
              <a16:creationId xmlns:a16="http://schemas.microsoft.com/office/drawing/2014/main" id="{00000000-0008-0000-1700-000032010000}"/>
            </a:ext>
          </a:extLst>
        </xdr:cNvPr>
        <xdr:cNvCxnSpPr/>
      </xdr:nvCxnSpPr>
      <xdr:spPr>
        <a:xfrm flipH="1">
          <a:off x="3967609" y="5374506"/>
          <a:ext cx="28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131630</xdr:colOff>
      <xdr:row>23</xdr:row>
      <xdr:rowOff>155407</xdr:rowOff>
    </xdr:from>
    <xdr:to>
      <xdr:col>13</xdr:col>
      <xdr:colOff>315327</xdr:colOff>
      <xdr:row>24</xdr:row>
      <xdr:rowOff>121347</xdr:rowOff>
    </xdr:to>
    <xdr:sp macro="" textlink="">
      <xdr:nvSpPr>
        <xdr:cNvPr id="30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3010000}"/>
            </a:ext>
          </a:extLst>
        </xdr:cNvPr>
        <xdr:cNvSpPr>
          <a:spLocks noChangeArrowheads="1"/>
        </xdr:cNvSpPr>
      </xdr:nvSpPr>
      <xdr:spPr bwMode="auto">
        <a:xfrm>
          <a:off x="4779830" y="5559745"/>
          <a:ext cx="183697" cy="1886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A-32</a:t>
          </a:r>
        </a:p>
      </xdr:txBody>
    </xdr:sp>
    <xdr:clientData/>
  </xdr:twoCellAnchor>
  <xdr:twoCellAnchor>
    <xdr:from>
      <xdr:col>13</xdr:col>
      <xdr:colOff>61877</xdr:colOff>
      <xdr:row>25</xdr:row>
      <xdr:rowOff>310672</xdr:rowOff>
    </xdr:from>
    <xdr:to>
      <xdr:col>13</xdr:col>
      <xdr:colOff>245574</xdr:colOff>
      <xdr:row>26</xdr:row>
      <xdr:rowOff>106852</xdr:rowOff>
    </xdr:to>
    <xdr:sp macro="" textlink="">
      <xdr:nvSpPr>
        <xdr:cNvPr id="30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4010000}"/>
            </a:ext>
          </a:extLst>
        </xdr:cNvPr>
        <xdr:cNvSpPr>
          <a:spLocks noChangeArrowheads="1"/>
        </xdr:cNvSpPr>
      </xdr:nvSpPr>
      <xdr:spPr bwMode="auto">
        <a:xfrm>
          <a:off x="4717697" y="6322852"/>
          <a:ext cx="183697" cy="19242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13</xdr:col>
      <xdr:colOff>218672</xdr:colOff>
      <xdr:row>24</xdr:row>
      <xdr:rowOff>333447</xdr:rowOff>
    </xdr:from>
    <xdr:to>
      <xdr:col>13</xdr:col>
      <xdr:colOff>225485</xdr:colOff>
      <xdr:row>25</xdr:row>
      <xdr:rowOff>122401</xdr:rowOff>
    </xdr:to>
    <xdr:cxnSp macro="">
      <xdr:nvCxnSpPr>
        <xdr:cNvPr id="309" name="Straight Connector 338">
          <a:extLst>
            <a:ext uri="{FF2B5EF4-FFF2-40B4-BE49-F238E27FC236}">
              <a16:creationId xmlns:a16="http://schemas.microsoft.com/office/drawing/2014/main" id="{00000000-0008-0000-1700-000035010000}"/>
            </a:ext>
          </a:extLst>
        </xdr:cNvPr>
        <xdr:cNvCxnSpPr>
          <a:stCxn id="165" idx="7"/>
          <a:endCxn id="166" idx="4"/>
        </xdr:cNvCxnSpPr>
      </xdr:nvCxnSpPr>
      <xdr:spPr>
        <a:xfrm flipV="1">
          <a:off x="4874492" y="5949387"/>
          <a:ext cx="6813" cy="1851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224519</xdr:colOff>
      <xdr:row>24</xdr:row>
      <xdr:rowOff>74766</xdr:rowOff>
    </xdr:from>
    <xdr:to>
      <xdr:col>9</xdr:col>
      <xdr:colOff>276726</xdr:colOff>
      <xdr:row>25</xdr:row>
      <xdr:rowOff>120316</xdr:rowOff>
    </xdr:to>
    <xdr:cxnSp macro="">
      <xdr:nvCxnSpPr>
        <xdr:cNvPr id="310" name="Straight Connector 325">
          <a:extLst>
            <a:ext uri="{FF2B5EF4-FFF2-40B4-BE49-F238E27FC236}">
              <a16:creationId xmlns:a16="http://schemas.microsoft.com/office/drawing/2014/main" id="{00000000-0008-0000-1700-000036010000}"/>
            </a:ext>
          </a:extLst>
        </xdr:cNvPr>
        <xdr:cNvCxnSpPr>
          <a:endCxn id="139" idx="6"/>
        </xdr:cNvCxnSpPr>
      </xdr:nvCxnSpPr>
      <xdr:spPr>
        <a:xfrm flipH="1" flipV="1">
          <a:off x="2723077" y="5689503"/>
          <a:ext cx="766081" cy="4425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294628</xdr:colOff>
      <xdr:row>25</xdr:row>
      <xdr:rowOff>98228</xdr:rowOff>
    </xdr:from>
    <xdr:to>
      <xdr:col>10</xdr:col>
      <xdr:colOff>110934</xdr:colOff>
      <xdr:row>25</xdr:row>
      <xdr:rowOff>291450</xdr:rowOff>
    </xdr:to>
    <xdr:sp macro="" textlink="">
      <xdr:nvSpPr>
        <xdr:cNvPr id="31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38010000}"/>
            </a:ext>
          </a:extLst>
        </xdr:cNvPr>
        <xdr:cNvSpPr>
          <a:spLocks noChangeArrowheads="1"/>
        </xdr:cNvSpPr>
      </xdr:nvSpPr>
      <xdr:spPr bwMode="auto">
        <a:xfrm>
          <a:off x="3507060" y="6110007"/>
          <a:ext cx="173242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9</xdr:col>
      <xdr:colOff>164426</xdr:colOff>
      <xdr:row>22</xdr:row>
      <xdr:rowOff>200526</xdr:rowOff>
    </xdr:from>
    <xdr:to>
      <xdr:col>9</xdr:col>
      <xdr:colOff>344426</xdr:colOff>
      <xdr:row>22</xdr:row>
      <xdr:rowOff>200526</xdr:rowOff>
    </xdr:to>
    <xdr:cxnSp macro="">
      <xdr:nvCxnSpPr>
        <xdr:cNvPr id="314" name="Straight Connector 325">
          <a:extLst>
            <a:ext uri="{FF2B5EF4-FFF2-40B4-BE49-F238E27FC236}">
              <a16:creationId xmlns:a16="http://schemas.microsoft.com/office/drawing/2014/main" id="{00000000-0008-0000-1700-00003A010000}"/>
            </a:ext>
          </a:extLst>
        </xdr:cNvPr>
        <xdr:cNvCxnSpPr/>
      </xdr:nvCxnSpPr>
      <xdr:spPr>
        <a:xfrm flipH="1">
          <a:off x="3376858" y="5374105"/>
          <a:ext cx="1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355793</xdr:colOff>
      <xdr:row>23</xdr:row>
      <xdr:rowOff>60300</xdr:rowOff>
    </xdr:from>
    <xdr:to>
      <xdr:col>20</xdr:col>
      <xdr:colOff>172097</xdr:colOff>
      <xdr:row>24</xdr:row>
      <xdr:rowOff>22201</xdr:rowOff>
    </xdr:to>
    <xdr:sp macro="" textlink="">
      <xdr:nvSpPr>
        <xdr:cNvPr id="32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40010000}"/>
            </a:ext>
          </a:extLst>
        </xdr:cNvPr>
        <xdr:cNvSpPr>
          <a:spLocks noChangeArrowheads="1"/>
        </xdr:cNvSpPr>
      </xdr:nvSpPr>
      <xdr:spPr bwMode="auto">
        <a:xfrm>
          <a:off x="7137593" y="5454458"/>
          <a:ext cx="173241" cy="18248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19</xdr:col>
      <xdr:colOff>95822</xdr:colOff>
      <xdr:row>26</xdr:row>
      <xdr:rowOff>102841</xdr:rowOff>
    </xdr:from>
    <xdr:to>
      <xdr:col>19</xdr:col>
      <xdr:colOff>269063</xdr:colOff>
      <xdr:row>26</xdr:row>
      <xdr:rowOff>296063</xdr:rowOff>
    </xdr:to>
    <xdr:sp macro="" textlink="">
      <xdr:nvSpPr>
        <xdr:cNvPr id="3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41010000}"/>
            </a:ext>
          </a:extLst>
        </xdr:cNvPr>
        <xdr:cNvSpPr>
          <a:spLocks noChangeArrowheads="1"/>
        </xdr:cNvSpPr>
      </xdr:nvSpPr>
      <xdr:spPr bwMode="auto">
        <a:xfrm>
          <a:off x="6877622" y="6511662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25</xdr:col>
      <xdr:colOff>253093</xdr:colOff>
      <xdr:row>25</xdr:row>
      <xdr:rowOff>221525</xdr:rowOff>
    </xdr:from>
    <xdr:to>
      <xdr:col>26</xdr:col>
      <xdr:colOff>79739</xdr:colOff>
      <xdr:row>26</xdr:row>
      <xdr:rowOff>3811</xdr:rowOff>
    </xdr:to>
    <xdr:sp macro="" textlink="">
      <xdr:nvSpPr>
        <xdr:cNvPr id="32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44010000}"/>
            </a:ext>
          </a:extLst>
        </xdr:cNvPr>
        <xdr:cNvSpPr>
          <a:spLocks noChangeArrowheads="1"/>
        </xdr:cNvSpPr>
      </xdr:nvSpPr>
      <xdr:spPr bwMode="auto">
        <a:xfrm>
          <a:off x="9179379" y="6226085"/>
          <a:ext cx="183697" cy="17852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316229</xdr:colOff>
      <xdr:row>25</xdr:row>
      <xdr:rowOff>226968</xdr:rowOff>
    </xdr:from>
    <xdr:to>
      <xdr:col>24</xdr:col>
      <xdr:colOff>142875</xdr:colOff>
      <xdr:row>26</xdr:row>
      <xdr:rowOff>9254</xdr:rowOff>
    </xdr:to>
    <xdr:sp macro="" textlink="">
      <xdr:nvSpPr>
        <xdr:cNvPr id="32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45010000}"/>
            </a:ext>
          </a:extLst>
        </xdr:cNvPr>
        <xdr:cNvSpPr>
          <a:spLocks noChangeArrowheads="1"/>
        </xdr:cNvSpPr>
      </xdr:nvSpPr>
      <xdr:spPr bwMode="auto">
        <a:xfrm>
          <a:off x="8528412" y="6231528"/>
          <a:ext cx="183697" cy="17852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45175</xdr:colOff>
      <xdr:row>24</xdr:row>
      <xdr:rowOff>245473</xdr:rowOff>
    </xdr:from>
    <xdr:to>
      <xdr:col>29</xdr:col>
      <xdr:colOff>226151</xdr:colOff>
      <xdr:row>25</xdr:row>
      <xdr:rowOff>42455</xdr:rowOff>
    </xdr:to>
    <xdr:sp macro="" textlink="">
      <xdr:nvSpPr>
        <xdr:cNvPr id="32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48010000}"/>
            </a:ext>
          </a:extLst>
        </xdr:cNvPr>
        <xdr:cNvSpPr>
          <a:spLocks noChangeArrowheads="1"/>
        </xdr:cNvSpPr>
      </xdr:nvSpPr>
      <xdr:spPr bwMode="auto">
        <a:xfrm>
          <a:off x="10399666" y="5853793"/>
          <a:ext cx="18097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7</xdr:col>
      <xdr:colOff>40822</xdr:colOff>
      <xdr:row>16</xdr:row>
      <xdr:rowOff>256858</xdr:rowOff>
    </xdr:from>
    <xdr:to>
      <xdr:col>7</xdr:col>
      <xdr:colOff>224519</xdr:colOff>
      <xdr:row>17</xdr:row>
      <xdr:rowOff>136698</xdr:rowOff>
    </xdr:to>
    <xdr:sp macro="" textlink="">
      <xdr:nvSpPr>
        <xdr:cNvPr id="33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4E010000}"/>
            </a:ext>
          </a:extLst>
        </xdr:cNvPr>
        <xdr:cNvSpPr>
          <a:spLocks noChangeArrowheads="1"/>
        </xdr:cNvSpPr>
      </xdr:nvSpPr>
      <xdr:spPr bwMode="auto">
        <a:xfrm>
          <a:off x="2543699" y="3398643"/>
          <a:ext cx="183697" cy="18464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10</xdr:col>
      <xdr:colOff>1565</xdr:colOff>
      <xdr:row>18</xdr:row>
      <xdr:rowOff>33967</xdr:rowOff>
    </xdr:from>
    <xdr:to>
      <xdr:col>10</xdr:col>
      <xdr:colOff>185262</xdr:colOff>
      <xdr:row>18</xdr:row>
      <xdr:rowOff>218605</xdr:rowOff>
    </xdr:to>
    <xdr:sp macro="" textlink="">
      <xdr:nvSpPr>
        <xdr:cNvPr id="33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0010000}"/>
            </a:ext>
          </a:extLst>
        </xdr:cNvPr>
        <xdr:cNvSpPr>
          <a:spLocks noChangeArrowheads="1"/>
        </xdr:cNvSpPr>
      </xdr:nvSpPr>
      <xdr:spPr bwMode="auto">
        <a:xfrm>
          <a:off x="3577103" y="3785352"/>
          <a:ext cx="183697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11</xdr:col>
      <xdr:colOff>305078</xdr:colOff>
      <xdr:row>18</xdr:row>
      <xdr:rowOff>29384</xdr:rowOff>
    </xdr:from>
    <xdr:to>
      <xdr:col>12</xdr:col>
      <xdr:colOff>131838</xdr:colOff>
      <xdr:row>18</xdr:row>
      <xdr:rowOff>214022</xdr:rowOff>
    </xdr:to>
    <xdr:sp macro="" textlink="">
      <xdr:nvSpPr>
        <xdr:cNvPr id="33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1010000}"/>
            </a:ext>
          </a:extLst>
        </xdr:cNvPr>
        <xdr:cNvSpPr>
          <a:spLocks noChangeArrowheads="1"/>
        </xdr:cNvSpPr>
      </xdr:nvSpPr>
      <xdr:spPr bwMode="auto">
        <a:xfrm>
          <a:off x="4238170" y="3780769"/>
          <a:ext cx="184314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12</xdr:col>
      <xdr:colOff>141372</xdr:colOff>
      <xdr:row>18</xdr:row>
      <xdr:rowOff>32532</xdr:rowOff>
    </xdr:from>
    <xdr:to>
      <xdr:col>12</xdr:col>
      <xdr:colOff>325069</xdr:colOff>
      <xdr:row>18</xdr:row>
      <xdr:rowOff>217170</xdr:rowOff>
    </xdr:to>
    <xdr:sp macro="" textlink="">
      <xdr:nvSpPr>
        <xdr:cNvPr id="33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2010000}"/>
            </a:ext>
          </a:extLst>
        </xdr:cNvPr>
        <xdr:cNvSpPr>
          <a:spLocks noChangeArrowheads="1"/>
        </xdr:cNvSpPr>
      </xdr:nvSpPr>
      <xdr:spPr bwMode="auto">
        <a:xfrm>
          <a:off x="4432018" y="3783917"/>
          <a:ext cx="183697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8</xdr:col>
      <xdr:colOff>338595</xdr:colOff>
      <xdr:row>18</xdr:row>
      <xdr:rowOff>26805</xdr:rowOff>
    </xdr:from>
    <xdr:to>
      <xdr:col>9</xdr:col>
      <xdr:colOff>165355</xdr:colOff>
      <xdr:row>18</xdr:row>
      <xdr:rowOff>211444</xdr:rowOff>
    </xdr:to>
    <xdr:sp macro="" textlink="">
      <xdr:nvSpPr>
        <xdr:cNvPr id="33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3010000}"/>
            </a:ext>
          </a:extLst>
        </xdr:cNvPr>
        <xdr:cNvSpPr>
          <a:spLocks noChangeArrowheads="1"/>
        </xdr:cNvSpPr>
      </xdr:nvSpPr>
      <xdr:spPr bwMode="auto">
        <a:xfrm>
          <a:off x="3199026" y="3778190"/>
          <a:ext cx="184314" cy="18463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A-20</a:t>
          </a:r>
        </a:p>
      </xdr:txBody>
    </xdr:sp>
    <xdr:clientData/>
  </xdr:twoCellAnchor>
  <xdr:twoCellAnchor>
    <xdr:from>
      <xdr:col>10</xdr:col>
      <xdr:colOff>205961</xdr:colOff>
      <xdr:row>18</xdr:row>
      <xdr:rowOff>33538</xdr:rowOff>
    </xdr:from>
    <xdr:to>
      <xdr:col>11</xdr:col>
      <xdr:colOff>32721</xdr:colOff>
      <xdr:row>18</xdr:row>
      <xdr:rowOff>218176</xdr:rowOff>
    </xdr:to>
    <xdr:sp macro="" textlink="">
      <xdr:nvSpPr>
        <xdr:cNvPr id="34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4010000}"/>
            </a:ext>
          </a:extLst>
        </xdr:cNvPr>
        <xdr:cNvSpPr>
          <a:spLocks noChangeArrowheads="1"/>
        </xdr:cNvSpPr>
      </xdr:nvSpPr>
      <xdr:spPr bwMode="auto">
        <a:xfrm>
          <a:off x="3781499" y="3784923"/>
          <a:ext cx="184314" cy="18463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A-22</a:t>
          </a:r>
        </a:p>
      </xdr:txBody>
    </xdr:sp>
    <xdr:clientData/>
  </xdr:twoCellAnchor>
  <xdr:twoCellAnchor>
    <xdr:from>
      <xdr:col>11</xdr:col>
      <xdr:colOff>201951</xdr:colOff>
      <xdr:row>17</xdr:row>
      <xdr:rowOff>141483</xdr:rowOff>
    </xdr:from>
    <xdr:to>
      <xdr:col>12</xdr:col>
      <xdr:colOff>28711</xdr:colOff>
      <xdr:row>18</xdr:row>
      <xdr:rowOff>21322</xdr:rowOff>
    </xdr:to>
    <xdr:sp macro="" textlink="">
      <xdr:nvSpPr>
        <xdr:cNvPr id="34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5010000}"/>
            </a:ext>
          </a:extLst>
        </xdr:cNvPr>
        <xdr:cNvSpPr>
          <a:spLocks noChangeArrowheads="1"/>
        </xdr:cNvSpPr>
      </xdr:nvSpPr>
      <xdr:spPr bwMode="auto">
        <a:xfrm>
          <a:off x="4135043" y="3588068"/>
          <a:ext cx="184314" cy="18463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A-24</a:t>
          </a:r>
        </a:p>
      </xdr:txBody>
    </xdr:sp>
    <xdr:clientData/>
  </xdr:twoCellAnchor>
  <xdr:twoCellAnchor>
    <xdr:from>
      <xdr:col>12</xdr:col>
      <xdr:colOff>45540</xdr:colOff>
      <xdr:row>17</xdr:row>
      <xdr:rowOff>145493</xdr:rowOff>
    </xdr:from>
    <xdr:to>
      <xdr:col>12</xdr:col>
      <xdr:colOff>229237</xdr:colOff>
      <xdr:row>18</xdr:row>
      <xdr:rowOff>25332</xdr:rowOff>
    </xdr:to>
    <xdr:sp macro="" textlink="">
      <xdr:nvSpPr>
        <xdr:cNvPr id="34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6010000}"/>
            </a:ext>
          </a:extLst>
        </xdr:cNvPr>
        <xdr:cNvSpPr>
          <a:spLocks noChangeArrowheads="1"/>
        </xdr:cNvSpPr>
      </xdr:nvSpPr>
      <xdr:spPr bwMode="auto">
        <a:xfrm>
          <a:off x="4336186" y="3592078"/>
          <a:ext cx="183697" cy="18463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13</xdr:col>
      <xdr:colOff>128381</xdr:colOff>
      <xdr:row>16</xdr:row>
      <xdr:rowOff>171988</xdr:rowOff>
    </xdr:from>
    <xdr:to>
      <xdr:col>13</xdr:col>
      <xdr:colOff>312078</xdr:colOff>
      <xdr:row>17</xdr:row>
      <xdr:rowOff>53707</xdr:rowOff>
    </xdr:to>
    <xdr:sp macro="" textlink="">
      <xdr:nvSpPr>
        <xdr:cNvPr id="34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B010000}"/>
            </a:ext>
          </a:extLst>
        </xdr:cNvPr>
        <xdr:cNvSpPr>
          <a:spLocks noChangeArrowheads="1"/>
        </xdr:cNvSpPr>
      </xdr:nvSpPr>
      <xdr:spPr bwMode="auto">
        <a:xfrm>
          <a:off x="4773953" y="3298816"/>
          <a:ext cx="183697" cy="18651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13</xdr:col>
      <xdr:colOff>131630</xdr:colOff>
      <xdr:row>17</xdr:row>
      <xdr:rowOff>68090</xdr:rowOff>
    </xdr:from>
    <xdr:to>
      <xdr:col>13</xdr:col>
      <xdr:colOff>315327</xdr:colOff>
      <xdr:row>17</xdr:row>
      <xdr:rowOff>256769</xdr:rowOff>
    </xdr:to>
    <xdr:sp macro="" textlink="">
      <xdr:nvSpPr>
        <xdr:cNvPr id="34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C010000}"/>
            </a:ext>
          </a:extLst>
        </xdr:cNvPr>
        <xdr:cNvSpPr>
          <a:spLocks noChangeArrowheads="1"/>
        </xdr:cNvSpPr>
      </xdr:nvSpPr>
      <xdr:spPr bwMode="auto">
        <a:xfrm>
          <a:off x="4777202" y="3499718"/>
          <a:ext cx="183697" cy="1886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A-32</a:t>
          </a:r>
        </a:p>
      </xdr:txBody>
    </xdr:sp>
    <xdr:clientData/>
  </xdr:twoCellAnchor>
  <xdr:twoCellAnchor>
    <xdr:from>
      <xdr:col>8</xdr:col>
      <xdr:colOff>140152</xdr:colOff>
      <xdr:row>13</xdr:row>
      <xdr:rowOff>130315</xdr:rowOff>
    </xdr:from>
    <xdr:to>
      <xdr:col>8</xdr:col>
      <xdr:colOff>313644</xdr:colOff>
      <xdr:row>14</xdr:row>
      <xdr:rowOff>105456</xdr:rowOff>
    </xdr:to>
    <xdr:sp macro="" textlink="">
      <xdr:nvSpPr>
        <xdr:cNvPr id="35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E010000}"/>
            </a:ext>
          </a:extLst>
        </xdr:cNvPr>
        <xdr:cNvSpPr>
          <a:spLocks noChangeArrowheads="1"/>
        </xdr:cNvSpPr>
      </xdr:nvSpPr>
      <xdr:spPr bwMode="auto">
        <a:xfrm>
          <a:off x="3000583" y="2656638"/>
          <a:ext cx="17349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8</xdr:col>
      <xdr:colOff>323850</xdr:colOff>
      <xdr:row>13</xdr:row>
      <xdr:rowOff>127522</xdr:rowOff>
    </xdr:from>
    <xdr:to>
      <xdr:col>9</xdr:col>
      <xdr:colOff>150359</xdr:colOff>
      <xdr:row>14</xdr:row>
      <xdr:rowOff>104418</xdr:rowOff>
    </xdr:to>
    <xdr:sp macro="" textlink="">
      <xdr:nvSpPr>
        <xdr:cNvPr id="3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5F010000}"/>
            </a:ext>
          </a:extLst>
        </xdr:cNvPr>
        <xdr:cNvSpPr>
          <a:spLocks noChangeArrowheads="1"/>
        </xdr:cNvSpPr>
      </xdr:nvSpPr>
      <xdr:spPr bwMode="auto">
        <a:xfrm>
          <a:off x="3184281" y="2653845"/>
          <a:ext cx="184063" cy="1820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151469</xdr:colOff>
      <xdr:row>13</xdr:row>
      <xdr:rowOff>134682</xdr:rowOff>
    </xdr:from>
    <xdr:to>
      <xdr:col>9</xdr:col>
      <xdr:colOff>324960</xdr:colOff>
      <xdr:row>14</xdr:row>
      <xdr:rowOff>109823</xdr:rowOff>
    </xdr:to>
    <xdr:sp macro="" textlink="">
      <xdr:nvSpPr>
        <xdr:cNvPr id="35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0010000}"/>
            </a:ext>
          </a:extLst>
        </xdr:cNvPr>
        <xdr:cNvSpPr>
          <a:spLocks noChangeArrowheads="1"/>
        </xdr:cNvSpPr>
      </xdr:nvSpPr>
      <xdr:spPr bwMode="auto">
        <a:xfrm>
          <a:off x="3369454" y="2661005"/>
          <a:ext cx="173491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9</xdr:col>
      <xdr:colOff>339354</xdr:colOff>
      <xdr:row>13</xdr:row>
      <xdr:rowOff>125372</xdr:rowOff>
    </xdr:from>
    <xdr:to>
      <xdr:col>10</xdr:col>
      <xdr:colOff>165864</xdr:colOff>
      <xdr:row>14</xdr:row>
      <xdr:rowOff>100513</xdr:rowOff>
    </xdr:to>
    <xdr:sp macro="" textlink="">
      <xdr:nvSpPr>
        <xdr:cNvPr id="35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1010000}"/>
            </a:ext>
          </a:extLst>
        </xdr:cNvPr>
        <xdr:cNvSpPr>
          <a:spLocks noChangeArrowheads="1"/>
        </xdr:cNvSpPr>
      </xdr:nvSpPr>
      <xdr:spPr bwMode="auto">
        <a:xfrm>
          <a:off x="3557339" y="2651695"/>
          <a:ext cx="184063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176498</xdr:colOff>
      <xdr:row>13</xdr:row>
      <xdr:rowOff>124085</xdr:rowOff>
    </xdr:from>
    <xdr:to>
      <xdr:col>10</xdr:col>
      <xdr:colOff>349740</xdr:colOff>
      <xdr:row>14</xdr:row>
      <xdr:rowOff>99226</xdr:rowOff>
    </xdr:to>
    <xdr:sp macro="" textlink="">
      <xdr:nvSpPr>
        <xdr:cNvPr id="35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2010000}"/>
            </a:ext>
          </a:extLst>
        </xdr:cNvPr>
        <xdr:cNvSpPr>
          <a:spLocks noChangeArrowheads="1"/>
        </xdr:cNvSpPr>
      </xdr:nvSpPr>
      <xdr:spPr bwMode="auto">
        <a:xfrm>
          <a:off x="3752036" y="2650408"/>
          <a:ext cx="173242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3188</xdr:colOff>
      <xdr:row>13</xdr:row>
      <xdr:rowOff>124372</xdr:rowOff>
    </xdr:from>
    <xdr:to>
      <xdr:col>11</xdr:col>
      <xdr:colOff>186885</xdr:colOff>
      <xdr:row>14</xdr:row>
      <xdr:rowOff>99513</xdr:rowOff>
    </xdr:to>
    <xdr:sp macro="" textlink="">
      <xdr:nvSpPr>
        <xdr:cNvPr id="35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3010000}"/>
            </a:ext>
          </a:extLst>
        </xdr:cNvPr>
        <xdr:cNvSpPr>
          <a:spLocks noChangeArrowheads="1"/>
        </xdr:cNvSpPr>
      </xdr:nvSpPr>
      <xdr:spPr bwMode="auto">
        <a:xfrm>
          <a:off x="3936280" y="2650695"/>
          <a:ext cx="183697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202855</xdr:colOff>
      <xdr:row>13</xdr:row>
      <xdr:rowOff>131101</xdr:rowOff>
    </xdr:from>
    <xdr:to>
      <xdr:col>12</xdr:col>
      <xdr:colOff>19158</xdr:colOff>
      <xdr:row>14</xdr:row>
      <xdr:rowOff>106242</xdr:rowOff>
    </xdr:to>
    <xdr:sp macro="" textlink="">
      <xdr:nvSpPr>
        <xdr:cNvPr id="35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4010000}"/>
            </a:ext>
          </a:extLst>
        </xdr:cNvPr>
        <xdr:cNvSpPr>
          <a:spLocks noChangeArrowheads="1"/>
        </xdr:cNvSpPr>
      </xdr:nvSpPr>
      <xdr:spPr bwMode="auto">
        <a:xfrm>
          <a:off x="4135947" y="2657424"/>
          <a:ext cx="173857" cy="18029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28934</xdr:colOff>
      <xdr:row>13</xdr:row>
      <xdr:rowOff>126806</xdr:rowOff>
    </xdr:from>
    <xdr:to>
      <xdr:col>12</xdr:col>
      <xdr:colOff>212631</xdr:colOff>
      <xdr:row>14</xdr:row>
      <xdr:rowOff>103701</xdr:rowOff>
    </xdr:to>
    <xdr:sp macro="" textlink="">
      <xdr:nvSpPr>
        <xdr:cNvPr id="35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5010000}"/>
            </a:ext>
          </a:extLst>
        </xdr:cNvPr>
        <xdr:cNvSpPr>
          <a:spLocks noChangeArrowheads="1"/>
        </xdr:cNvSpPr>
      </xdr:nvSpPr>
      <xdr:spPr bwMode="auto">
        <a:xfrm>
          <a:off x="4319580" y="2653129"/>
          <a:ext cx="183697" cy="18204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224159</xdr:colOff>
      <xdr:row>13</xdr:row>
      <xdr:rowOff>114773</xdr:rowOff>
    </xdr:from>
    <xdr:to>
      <xdr:col>13</xdr:col>
      <xdr:colOff>50919</xdr:colOff>
      <xdr:row>14</xdr:row>
      <xdr:rowOff>102841</xdr:rowOff>
    </xdr:to>
    <xdr:sp macro="" textlink="">
      <xdr:nvSpPr>
        <xdr:cNvPr id="35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6010000}"/>
            </a:ext>
          </a:extLst>
        </xdr:cNvPr>
        <xdr:cNvSpPr>
          <a:spLocks noChangeArrowheads="1"/>
        </xdr:cNvSpPr>
      </xdr:nvSpPr>
      <xdr:spPr bwMode="auto">
        <a:xfrm>
          <a:off x="4514805" y="2641096"/>
          <a:ext cx="18431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12</xdr:col>
      <xdr:colOff>237517</xdr:colOff>
      <xdr:row>14</xdr:row>
      <xdr:rowOff>105790</xdr:rowOff>
    </xdr:from>
    <xdr:to>
      <xdr:col>13</xdr:col>
      <xdr:colOff>53820</xdr:colOff>
      <xdr:row>15</xdr:row>
      <xdr:rowOff>97154</xdr:rowOff>
    </xdr:to>
    <xdr:sp macro="" textlink="">
      <xdr:nvSpPr>
        <xdr:cNvPr id="36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8010000}"/>
            </a:ext>
          </a:extLst>
        </xdr:cNvPr>
        <xdr:cNvSpPr>
          <a:spLocks noChangeArrowheads="1"/>
        </xdr:cNvSpPr>
      </xdr:nvSpPr>
      <xdr:spPr bwMode="auto">
        <a:xfrm>
          <a:off x="4528163" y="2837267"/>
          <a:ext cx="173857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12</xdr:col>
      <xdr:colOff>31261</xdr:colOff>
      <xdr:row>14</xdr:row>
      <xdr:rowOff>113382</xdr:rowOff>
    </xdr:from>
    <xdr:to>
      <xdr:col>12</xdr:col>
      <xdr:colOff>214958</xdr:colOff>
      <xdr:row>15</xdr:row>
      <xdr:rowOff>104746</xdr:rowOff>
    </xdr:to>
    <xdr:sp macro="" textlink="">
      <xdr:nvSpPr>
        <xdr:cNvPr id="36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9010000}"/>
            </a:ext>
          </a:extLst>
        </xdr:cNvPr>
        <xdr:cNvSpPr>
          <a:spLocks noChangeArrowheads="1"/>
        </xdr:cNvSpPr>
      </xdr:nvSpPr>
      <xdr:spPr bwMode="auto">
        <a:xfrm>
          <a:off x="4321907" y="2844859"/>
          <a:ext cx="183697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11</xdr:col>
      <xdr:colOff>204430</xdr:colOff>
      <xdr:row>14</xdr:row>
      <xdr:rowOff>120115</xdr:rowOff>
    </xdr:from>
    <xdr:to>
      <xdr:col>12</xdr:col>
      <xdr:colOff>20735</xdr:colOff>
      <xdr:row>15</xdr:row>
      <xdr:rowOff>111479</xdr:rowOff>
    </xdr:to>
    <xdr:sp macro="" textlink="">
      <xdr:nvSpPr>
        <xdr:cNvPr id="36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A010000}"/>
            </a:ext>
          </a:extLst>
        </xdr:cNvPr>
        <xdr:cNvSpPr>
          <a:spLocks noChangeArrowheads="1"/>
        </xdr:cNvSpPr>
      </xdr:nvSpPr>
      <xdr:spPr bwMode="auto">
        <a:xfrm>
          <a:off x="4137522" y="2851592"/>
          <a:ext cx="173859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11</xdr:col>
      <xdr:colOff>4620</xdr:colOff>
      <xdr:row>14</xdr:row>
      <xdr:rowOff>117249</xdr:rowOff>
    </xdr:from>
    <xdr:to>
      <xdr:col>11</xdr:col>
      <xdr:colOff>188317</xdr:colOff>
      <xdr:row>15</xdr:row>
      <xdr:rowOff>108613</xdr:rowOff>
    </xdr:to>
    <xdr:sp macro="" textlink="">
      <xdr:nvSpPr>
        <xdr:cNvPr id="36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B010000}"/>
            </a:ext>
          </a:extLst>
        </xdr:cNvPr>
        <xdr:cNvSpPr>
          <a:spLocks noChangeArrowheads="1"/>
        </xdr:cNvSpPr>
      </xdr:nvSpPr>
      <xdr:spPr bwMode="auto">
        <a:xfrm>
          <a:off x="3937712" y="2848726"/>
          <a:ext cx="183697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10</xdr:col>
      <xdr:colOff>167332</xdr:colOff>
      <xdr:row>14</xdr:row>
      <xdr:rowOff>111950</xdr:rowOff>
    </xdr:from>
    <xdr:to>
      <xdr:col>10</xdr:col>
      <xdr:colOff>340573</xdr:colOff>
      <xdr:row>15</xdr:row>
      <xdr:rowOff>103314</xdr:rowOff>
    </xdr:to>
    <xdr:sp macro="" textlink="">
      <xdr:nvSpPr>
        <xdr:cNvPr id="36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C010000}"/>
            </a:ext>
          </a:extLst>
        </xdr:cNvPr>
        <xdr:cNvSpPr>
          <a:spLocks noChangeArrowheads="1"/>
        </xdr:cNvSpPr>
      </xdr:nvSpPr>
      <xdr:spPr bwMode="auto">
        <a:xfrm>
          <a:off x="3742870" y="2843427"/>
          <a:ext cx="173241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331620</xdr:colOff>
      <xdr:row>14</xdr:row>
      <xdr:rowOff>108227</xdr:rowOff>
    </xdr:from>
    <xdr:to>
      <xdr:col>10</xdr:col>
      <xdr:colOff>158131</xdr:colOff>
      <xdr:row>15</xdr:row>
      <xdr:rowOff>99591</xdr:rowOff>
    </xdr:to>
    <xdr:sp macro="" textlink="">
      <xdr:nvSpPr>
        <xdr:cNvPr id="36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D010000}"/>
            </a:ext>
          </a:extLst>
        </xdr:cNvPr>
        <xdr:cNvSpPr>
          <a:spLocks noChangeArrowheads="1"/>
        </xdr:cNvSpPr>
      </xdr:nvSpPr>
      <xdr:spPr bwMode="auto">
        <a:xfrm>
          <a:off x="3549605" y="2839704"/>
          <a:ext cx="184064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9</xdr:col>
      <xdr:colOff>131558</xdr:colOff>
      <xdr:row>14</xdr:row>
      <xdr:rowOff>106937</xdr:rowOff>
    </xdr:from>
    <xdr:to>
      <xdr:col>9</xdr:col>
      <xdr:colOff>305050</xdr:colOff>
      <xdr:row>15</xdr:row>
      <xdr:rowOff>98301</xdr:rowOff>
    </xdr:to>
    <xdr:sp macro="" textlink="">
      <xdr:nvSpPr>
        <xdr:cNvPr id="36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E010000}"/>
            </a:ext>
          </a:extLst>
        </xdr:cNvPr>
        <xdr:cNvSpPr>
          <a:spLocks noChangeArrowheads="1"/>
        </xdr:cNvSpPr>
      </xdr:nvSpPr>
      <xdr:spPr bwMode="auto">
        <a:xfrm>
          <a:off x="3349543" y="2838414"/>
          <a:ext cx="173492" cy="19651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283171</xdr:colOff>
      <xdr:row>14</xdr:row>
      <xdr:rowOff>102963</xdr:rowOff>
    </xdr:from>
    <xdr:to>
      <xdr:col>9</xdr:col>
      <xdr:colOff>99476</xdr:colOff>
      <xdr:row>15</xdr:row>
      <xdr:rowOff>92573</xdr:rowOff>
    </xdr:to>
    <xdr:sp macro="" textlink="">
      <xdr:nvSpPr>
        <xdr:cNvPr id="36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6F010000}"/>
            </a:ext>
          </a:extLst>
        </xdr:cNvPr>
        <xdr:cNvSpPr>
          <a:spLocks noChangeArrowheads="1"/>
        </xdr:cNvSpPr>
      </xdr:nvSpPr>
      <xdr:spPr bwMode="auto">
        <a:xfrm>
          <a:off x="3143602" y="2834440"/>
          <a:ext cx="173859" cy="19476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13</xdr:col>
      <xdr:colOff>61877</xdr:colOff>
      <xdr:row>14</xdr:row>
      <xdr:rowOff>93796</xdr:rowOff>
    </xdr:from>
    <xdr:to>
      <xdr:col>13</xdr:col>
      <xdr:colOff>245574</xdr:colOff>
      <xdr:row>15</xdr:row>
      <xdr:rowOff>83406</xdr:rowOff>
    </xdr:to>
    <xdr:sp macro="" textlink="">
      <xdr:nvSpPr>
        <xdr:cNvPr id="36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0010000}"/>
            </a:ext>
          </a:extLst>
        </xdr:cNvPr>
        <xdr:cNvSpPr>
          <a:spLocks noChangeArrowheads="1"/>
        </xdr:cNvSpPr>
      </xdr:nvSpPr>
      <xdr:spPr bwMode="auto">
        <a:xfrm>
          <a:off x="4710077" y="2825273"/>
          <a:ext cx="183697" cy="19476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12</xdr:col>
      <xdr:colOff>226452</xdr:colOff>
      <xdr:row>15</xdr:row>
      <xdr:rowOff>117152</xdr:rowOff>
    </xdr:from>
    <xdr:to>
      <xdr:col>13</xdr:col>
      <xdr:colOff>42757</xdr:colOff>
      <xdr:row>16</xdr:row>
      <xdr:rowOff>94477</xdr:rowOff>
    </xdr:to>
    <xdr:sp macro="" textlink="">
      <xdr:nvSpPr>
        <xdr:cNvPr id="37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3010000}"/>
            </a:ext>
          </a:extLst>
        </xdr:cNvPr>
        <xdr:cNvSpPr>
          <a:spLocks noChangeArrowheads="1"/>
        </xdr:cNvSpPr>
      </xdr:nvSpPr>
      <xdr:spPr bwMode="auto">
        <a:xfrm>
          <a:off x="4517098" y="3053783"/>
          <a:ext cx="173859" cy="182479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A-27</a:t>
          </a:r>
        </a:p>
      </xdr:txBody>
    </xdr:sp>
    <xdr:clientData/>
  </xdr:twoCellAnchor>
  <xdr:twoCellAnchor>
    <xdr:from>
      <xdr:col>12</xdr:col>
      <xdr:colOff>8450</xdr:colOff>
      <xdr:row>15</xdr:row>
      <xdr:rowOff>115578</xdr:rowOff>
    </xdr:from>
    <xdr:to>
      <xdr:col>12</xdr:col>
      <xdr:colOff>192147</xdr:colOff>
      <xdr:row>16</xdr:row>
      <xdr:rowOff>103646</xdr:rowOff>
    </xdr:to>
    <xdr:sp macro="" textlink="">
      <xdr:nvSpPr>
        <xdr:cNvPr id="37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4010000}"/>
            </a:ext>
          </a:extLst>
        </xdr:cNvPr>
        <xdr:cNvSpPr>
          <a:spLocks noChangeArrowheads="1"/>
        </xdr:cNvSpPr>
      </xdr:nvSpPr>
      <xdr:spPr bwMode="auto">
        <a:xfrm>
          <a:off x="4299096" y="3052209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11</xdr:col>
      <xdr:colOff>164002</xdr:colOff>
      <xdr:row>15</xdr:row>
      <xdr:rowOff>122309</xdr:rowOff>
    </xdr:from>
    <xdr:to>
      <xdr:col>11</xdr:col>
      <xdr:colOff>337242</xdr:colOff>
      <xdr:row>16</xdr:row>
      <xdr:rowOff>110377</xdr:rowOff>
    </xdr:to>
    <xdr:sp macro="" textlink="">
      <xdr:nvSpPr>
        <xdr:cNvPr id="37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5010000}"/>
            </a:ext>
          </a:extLst>
        </xdr:cNvPr>
        <xdr:cNvSpPr>
          <a:spLocks noChangeArrowheads="1"/>
        </xdr:cNvSpPr>
      </xdr:nvSpPr>
      <xdr:spPr bwMode="auto">
        <a:xfrm>
          <a:off x="4097094" y="3058940"/>
          <a:ext cx="173240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325139</xdr:colOff>
      <xdr:row>15</xdr:row>
      <xdr:rowOff>117008</xdr:rowOff>
    </xdr:from>
    <xdr:to>
      <xdr:col>11</xdr:col>
      <xdr:colOff>151899</xdr:colOff>
      <xdr:row>16</xdr:row>
      <xdr:rowOff>105076</xdr:rowOff>
    </xdr:to>
    <xdr:sp macro="" textlink="">
      <xdr:nvSpPr>
        <xdr:cNvPr id="37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6010000}"/>
            </a:ext>
          </a:extLst>
        </xdr:cNvPr>
        <xdr:cNvSpPr>
          <a:spLocks noChangeArrowheads="1"/>
        </xdr:cNvSpPr>
      </xdr:nvSpPr>
      <xdr:spPr bwMode="auto">
        <a:xfrm>
          <a:off x="3900677" y="3053639"/>
          <a:ext cx="18431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130198</xdr:colOff>
      <xdr:row>15</xdr:row>
      <xdr:rowOff>115719</xdr:rowOff>
    </xdr:from>
    <xdr:to>
      <xdr:col>10</xdr:col>
      <xdr:colOff>303440</xdr:colOff>
      <xdr:row>16</xdr:row>
      <xdr:rowOff>103787</xdr:rowOff>
    </xdr:to>
    <xdr:sp macro="" textlink="">
      <xdr:nvSpPr>
        <xdr:cNvPr id="37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7010000}"/>
            </a:ext>
          </a:extLst>
        </xdr:cNvPr>
        <xdr:cNvSpPr>
          <a:spLocks noChangeArrowheads="1"/>
        </xdr:cNvSpPr>
      </xdr:nvSpPr>
      <xdr:spPr bwMode="auto">
        <a:xfrm>
          <a:off x="3705736" y="3052350"/>
          <a:ext cx="173242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13</xdr:col>
      <xdr:colOff>61877</xdr:colOff>
      <xdr:row>15</xdr:row>
      <xdr:rowOff>99965</xdr:rowOff>
    </xdr:from>
    <xdr:to>
      <xdr:col>13</xdr:col>
      <xdr:colOff>245574</xdr:colOff>
      <xdr:row>16</xdr:row>
      <xdr:rowOff>88033</xdr:rowOff>
    </xdr:to>
    <xdr:sp macro="" textlink="">
      <xdr:nvSpPr>
        <xdr:cNvPr id="37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8010000}"/>
            </a:ext>
          </a:extLst>
        </xdr:cNvPr>
        <xdr:cNvSpPr>
          <a:spLocks noChangeArrowheads="1"/>
        </xdr:cNvSpPr>
      </xdr:nvSpPr>
      <xdr:spPr bwMode="auto">
        <a:xfrm>
          <a:off x="4710077" y="3036596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A-34</a:t>
          </a:r>
        </a:p>
      </xdr:txBody>
    </xdr:sp>
    <xdr:clientData/>
  </xdr:twoCellAnchor>
  <xdr:twoCellAnchor>
    <xdr:from>
      <xdr:col>9</xdr:col>
      <xdr:colOff>294628</xdr:colOff>
      <xdr:row>15</xdr:row>
      <xdr:rowOff>104089</xdr:rowOff>
    </xdr:from>
    <xdr:to>
      <xdr:col>10</xdr:col>
      <xdr:colOff>110934</xdr:colOff>
      <xdr:row>16</xdr:row>
      <xdr:rowOff>92157</xdr:rowOff>
    </xdr:to>
    <xdr:sp macro="" textlink="">
      <xdr:nvSpPr>
        <xdr:cNvPr id="37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79010000}"/>
            </a:ext>
          </a:extLst>
        </xdr:cNvPr>
        <xdr:cNvSpPr>
          <a:spLocks noChangeArrowheads="1"/>
        </xdr:cNvSpPr>
      </xdr:nvSpPr>
      <xdr:spPr bwMode="auto">
        <a:xfrm>
          <a:off x="3512613" y="3040720"/>
          <a:ext cx="173859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7</xdr:col>
      <xdr:colOff>197617</xdr:colOff>
      <xdr:row>14</xdr:row>
      <xdr:rowOff>79052</xdr:rowOff>
    </xdr:from>
    <xdr:to>
      <xdr:col>8</xdr:col>
      <xdr:colOff>165559</xdr:colOff>
      <xdr:row>16</xdr:row>
      <xdr:rowOff>279959</xdr:rowOff>
    </xdr:to>
    <xdr:cxnSp macro="">
      <xdr:nvCxnSpPr>
        <xdr:cNvPr id="378" name="Straight Connector 327">
          <a:extLst>
            <a:ext uri="{FF2B5EF4-FFF2-40B4-BE49-F238E27FC236}">
              <a16:creationId xmlns:a16="http://schemas.microsoft.com/office/drawing/2014/main" id="{00000000-0008-0000-1700-00007A010000}"/>
            </a:ext>
          </a:extLst>
        </xdr:cNvPr>
        <xdr:cNvCxnSpPr>
          <a:endCxn id="350" idx="3"/>
        </xdr:cNvCxnSpPr>
      </xdr:nvCxnSpPr>
      <xdr:spPr>
        <a:xfrm flipV="1">
          <a:off x="2700494" y="2810529"/>
          <a:ext cx="325496" cy="6112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12648</xdr:colOff>
      <xdr:row>15</xdr:row>
      <xdr:rowOff>92573</xdr:rowOff>
    </xdr:from>
    <xdr:to>
      <xdr:col>9</xdr:col>
      <xdr:colOff>73299</xdr:colOff>
      <xdr:row>18</xdr:row>
      <xdr:rowOff>26805</xdr:rowOff>
    </xdr:to>
    <xdr:cxnSp macro="">
      <xdr:nvCxnSpPr>
        <xdr:cNvPr id="380" name="Straight Connector 325">
          <a:extLst>
            <a:ext uri="{FF2B5EF4-FFF2-40B4-BE49-F238E27FC236}">
              <a16:creationId xmlns:a16="http://schemas.microsoft.com/office/drawing/2014/main" id="{00000000-0008-0000-1700-00007C010000}"/>
            </a:ext>
          </a:extLst>
        </xdr:cNvPr>
        <xdr:cNvCxnSpPr>
          <a:stCxn id="367" idx="4"/>
          <a:endCxn id="339" idx="0"/>
        </xdr:cNvCxnSpPr>
      </xdr:nvCxnSpPr>
      <xdr:spPr>
        <a:xfrm>
          <a:off x="3228814" y="3014449"/>
          <a:ext cx="60651" cy="7487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164426</xdr:colOff>
      <xdr:row>18</xdr:row>
      <xdr:rowOff>116443</xdr:rowOff>
    </xdr:from>
    <xdr:to>
      <xdr:col>9</xdr:col>
      <xdr:colOff>344426</xdr:colOff>
      <xdr:row>18</xdr:row>
      <xdr:rowOff>116443</xdr:rowOff>
    </xdr:to>
    <xdr:cxnSp macro="">
      <xdr:nvCxnSpPr>
        <xdr:cNvPr id="383" name="Straight Connector 325">
          <a:extLst>
            <a:ext uri="{FF2B5EF4-FFF2-40B4-BE49-F238E27FC236}">
              <a16:creationId xmlns:a16="http://schemas.microsoft.com/office/drawing/2014/main" id="{00000000-0008-0000-1700-00007F010000}"/>
            </a:ext>
          </a:extLst>
        </xdr:cNvPr>
        <xdr:cNvCxnSpPr/>
      </xdr:nvCxnSpPr>
      <xdr:spPr>
        <a:xfrm flipH="1">
          <a:off x="3380592" y="3852871"/>
          <a:ext cx="180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28069</xdr:colOff>
      <xdr:row>18</xdr:row>
      <xdr:rowOff>121698</xdr:rowOff>
    </xdr:from>
    <xdr:to>
      <xdr:col>11</xdr:col>
      <xdr:colOff>316069</xdr:colOff>
      <xdr:row>18</xdr:row>
      <xdr:rowOff>121698</xdr:rowOff>
    </xdr:to>
    <xdr:cxnSp macro="">
      <xdr:nvCxnSpPr>
        <xdr:cNvPr id="384" name="Straight Connector 325">
          <a:extLst>
            <a:ext uri="{FF2B5EF4-FFF2-40B4-BE49-F238E27FC236}">
              <a16:creationId xmlns:a16="http://schemas.microsoft.com/office/drawing/2014/main" id="{00000000-0008-0000-1700-000080010000}"/>
            </a:ext>
          </a:extLst>
        </xdr:cNvPr>
        <xdr:cNvCxnSpPr/>
      </xdr:nvCxnSpPr>
      <xdr:spPr>
        <a:xfrm flipH="1">
          <a:off x="3958938" y="3858126"/>
          <a:ext cx="288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298167</xdr:colOff>
      <xdr:row>16</xdr:row>
      <xdr:rowOff>67783</xdr:rowOff>
    </xdr:from>
    <xdr:to>
      <xdr:col>13</xdr:col>
      <xdr:colOff>17326</xdr:colOff>
      <xdr:row>18</xdr:row>
      <xdr:rowOff>59572</xdr:rowOff>
    </xdr:to>
    <xdr:cxnSp macro="">
      <xdr:nvCxnSpPr>
        <xdr:cNvPr id="385" name="Straight Connector 326">
          <a:extLst>
            <a:ext uri="{FF2B5EF4-FFF2-40B4-BE49-F238E27FC236}">
              <a16:creationId xmlns:a16="http://schemas.microsoft.com/office/drawing/2014/main" id="{00000000-0008-0000-1700-000081010000}"/>
            </a:ext>
          </a:extLst>
        </xdr:cNvPr>
        <xdr:cNvCxnSpPr>
          <a:stCxn id="338" idx="7"/>
          <a:endCxn id="371" idx="5"/>
        </xdr:cNvCxnSpPr>
      </xdr:nvCxnSpPr>
      <xdr:spPr>
        <a:xfrm flipV="1">
          <a:off x="4586388" y="3194611"/>
          <a:ext cx="76510" cy="6013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216819</xdr:colOff>
      <xdr:row>16</xdr:row>
      <xdr:rowOff>103787</xdr:rowOff>
    </xdr:from>
    <xdr:to>
      <xdr:col>13</xdr:col>
      <xdr:colOff>131630</xdr:colOff>
      <xdr:row>17</xdr:row>
      <xdr:rowOff>162430</xdr:rowOff>
    </xdr:to>
    <xdr:cxnSp macro="">
      <xdr:nvCxnSpPr>
        <xdr:cNvPr id="388" name="Straight Connector 338">
          <a:extLst>
            <a:ext uri="{FF2B5EF4-FFF2-40B4-BE49-F238E27FC236}">
              <a16:creationId xmlns:a16="http://schemas.microsoft.com/office/drawing/2014/main" id="{00000000-0008-0000-1700-000084010000}"/>
            </a:ext>
          </a:extLst>
        </xdr:cNvPr>
        <xdr:cNvCxnSpPr>
          <a:stCxn id="375" idx="4"/>
          <a:endCxn id="348" idx="2"/>
        </xdr:cNvCxnSpPr>
      </xdr:nvCxnSpPr>
      <xdr:spPr>
        <a:xfrm>
          <a:off x="3790336" y="3230615"/>
          <a:ext cx="986866" cy="363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218672</xdr:colOff>
      <xdr:row>16</xdr:row>
      <xdr:rowOff>59766</xdr:rowOff>
    </xdr:from>
    <xdr:to>
      <xdr:col>13</xdr:col>
      <xdr:colOff>220230</xdr:colOff>
      <xdr:row>16</xdr:row>
      <xdr:rowOff>171988</xdr:rowOff>
    </xdr:to>
    <xdr:cxnSp macro="">
      <xdr:nvCxnSpPr>
        <xdr:cNvPr id="391" name="Straight Connector 338">
          <a:extLst>
            <a:ext uri="{FF2B5EF4-FFF2-40B4-BE49-F238E27FC236}">
              <a16:creationId xmlns:a16="http://schemas.microsoft.com/office/drawing/2014/main" id="{00000000-0008-0000-1700-000087010000}"/>
            </a:ext>
          </a:extLst>
        </xdr:cNvPr>
        <xdr:cNvCxnSpPr>
          <a:stCxn id="347" idx="0"/>
          <a:endCxn id="376" idx="5"/>
        </xdr:cNvCxnSpPr>
      </xdr:nvCxnSpPr>
      <xdr:spPr>
        <a:xfrm flipH="1" flipV="1">
          <a:off x="4864244" y="3186594"/>
          <a:ext cx="1558" cy="112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224520</xdr:colOff>
      <xdr:row>15</xdr:row>
      <xdr:rowOff>200599</xdr:rowOff>
    </xdr:from>
    <xdr:to>
      <xdr:col>9</xdr:col>
      <xdr:colOff>294628</xdr:colOff>
      <xdr:row>17</xdr:row>
      <xdr:rowOff>43235</xdr:rowOff>
    </xdr:to>
    <xdr:cxnSp macro="">
      <xdr:nvCxnSpPr>
        <xdr:cNvPr id="395" name="Straight Connector 325">
          <a:extLst>
            <a:ext uri="{FF2B5EF4-FFF2-40B4-BE49-F238E27FC236}">
              <a16:creationId xmlns:a16="http://schemas.microsoft.com/office/drawing/2014/main" id="{00000000-0008-0000-1700-00008B010000}"/>
            </a:ext>
          </a:extLst>
        </xdr:cNvPr>
        <xdr:cNvCxnSpPr>
          <a:stCxn id="377" idx="2"/>
        </xdr:cNvCxnSpPr>
      </xdr:nvCxnSpPr>
      <xdr:spPr>
        <a:xfrm flipH="1">
          <a:off x="2725982" y="3122475"/>
          <a:ext cx="784812" cy="3523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13</xdr:row>
      <xdr:rowOff>152189</xdr:rowOff>
    </xdr:from>
    <xdr:to>
      <xdr:col>14</xdr:col>
      <xdr:colOff>292555</xdr:colOff>
      <xdr:row>14</xdr:row>
      <xdr:rowOff>140257</xdr:rowOff>
    </xdr:to>
    <xdr:sp macro="" textlink="">
      <xdr:nvSpPr>
        <xdr:cNvPr id="39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D010000}"/>
            </a:ext>
          </a:extLst>
        </xdr:cNvPr>
        <xdr:cNvSpPr>
          <a:spLocks noChangeArrowheads="1"/>
        </xdr:cNvSpPr>
      </xdr:nvSpPr>
      <xdr:spPr bwMode="auto">
        <a:xfrm>
          <a:off x="5114612" y="2678512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17</xdr:col>
      <xdr:colOff>233612</xdr:colOff>
      <xdr:row>13</xdr:row>
      <xdr:rowOff>128710</xdr:rowOff>
    </xdr:from>
    <xdr:to>
      <xdr:col>18</xdr:col>
      <xdr:colOff>49917</xdr:colOff>
      <xdr:row>14</xdr:row>
      <xdr:rowOff>116778</xdr:rowOff>
    </xdr:to>
    <xdr:sp macro="" textlink="">
      <xdr:nvSpPr>
        <xdr:cNvPr id="39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E010000}"/>
            </a:ext>
          </a:extLst>
        </xdr:cNvPr>
        <xdr:cNvSpPr>
          <a:spLocks noChangeArrowheads="1"/>
        </xdr:cNvSpPr>
      </xdr:nvSpPr>
      <xdr:spPr bwMode="auto">
        <a:xfrm>
          <a:off x="6312027" y="2655033"/>
          <a:ext cx="173859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18</xdr:col>
      <xdr:colOff>261830</xdr:colOff>
      <xdr:row>13</xdr:row>
      <xdr:rowOff>137447</xdr:rowOff>
    </xdr:from>
    <xdr:to>
      <xdr:col>19</xdr:col>
      <xdr:colOff>88590</xdr:colOff>
      <xdr:row>14</xdr:row>
      <xdr:rowOff>125515</xdr:rowOff>
    </xdr:to>
    <xdr:sp macro="" textlink="">
      <xdr:nvSpPr>
        <xdr:cNvPr id="39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8F010000}"/>
            </a:ext>
          </a:extLst>
        </xdr:cNvPr>
        <xdr:cNvSpPr>
          <a:spLocks noChangeArrowheads="1"/>
        </xdr:cNvSpPr>
      </xdr:nvSpPr>
      <xdr:spPr bwMode="auto">
        <a:xfrm>
          <a:off x="6697799" y="2663770"/>
          <a:ext cx="184314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19</xdr:col>
      <xdr:colOff>284322</xdr:colOff>
      <xdr:row>13</xdr:row>
      <xdr:rowOff>132148</xdr:rowOff>
    </xdr:from>
    <xdr:to>
      <xdr:col>20</xdr:col>
      <xdr:colOff>100626</xdr:colOff>
      <xdr:row>14</xdr:row>
      <xdr:rowOff>120216</xdr:rowOff>
    </xdr:to>
    <xdr:sp macro="" textlink="">
      <xdr:nvSpPr>
        <xdr:cNvPr id="40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0010000}"/>
            </a:ext>
          </a:extLst>
        </xdr:cNvPr>
        <xdr:cNvSpPr>
          <a:spLocks noChangeArrowheads="1"/>
        </xdr:cNvSpPr>
      </xdr:nvSpPr>
      <xdr:spPr bwMode="auto">
        <a:xfrm>
          <a:off x="7077845" y="2658471"/>
          <a:ext cx="173858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14</xdr:col>
      <xdr:colOff>320842</xdr:colOff>
      <xdr:row>13</xdr:row>
      <xdr:rowOff>139310</xdr:rowOff>
    </xdr:from>
    <xdr:to>
      <xdr:col>15</xdr:col>
      <xdr:colOff>147602</xdr:colOff>
      <xdr:row>14</xdr:row>
      <xdr:rowOff>127378</xdr:rowOff>
    </xdr:to>
    <xdr:sp macro="" textlink="">
      <xdr:nvSpPr>
        <xdr:cNvPr id="40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1010000}"/>
            </a:ext>
          </a:extLst>
        </xdr:cNvPr>
        <xdr:cNvSpPr>
          <a:spLocks noChangeArrowheads="1"/>
        </xdr:cNvSpPr>
      </xdr:nvSpPr>
      <xdr:spPr bwMode="auto">
        <a:xfrm>
          <a:off x="5326596" y="2665633"/>
          <a:ext cx="184314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165139</xdr:colOff>
      <xdr:row>13</xdr:row>
      <xdr:rowOff>138020</xdr:rowOff>
    </xdr:from>
    <xdr:to>
      <xdr:col>15</xdr:col>
      <xdr:colOff>338379</xdr:colOff>
      <xdr:row>14</xdr:row>
      <xdr:rowOff>126088</xdr:rowOff>
    </xdr:to>
    <xdr:sp macro="" textlink="">
      <xdr:nvSpPr>
        <xdr:cNvPr id="40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2010000}"/>
            </a:ext>
          </a:extLst>
        </xdr:cNvPr>
        <xdr:cNvSpPr>
          <a:spLocks noChangeArrowheads="1"/>
        </xdr:cNvSpPr>
      </xdr:nvSpPr>
      <xdr:spPr bwMode="auto">
        <a:xfrm>
          <a:off x="5528447" y="2664343"/>
          <a:ext cx="173240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15</xdr:col>
      <xdr:colOff>350348</xdr:colOff>
      <xdr:row>13</xdr:row>
      <xdr:rowOff>143177</xdr:rowOff>
    </xdr:from>
    <xdr:to>
      <xdr:col>16</xdr:col>
      <xdr:colOff>177109</xdr:colOff>
      <xdr:row>14</xdr:row>
      <xdr:rowOff>131245</xdr:rowOff>
    </xdr:to>
    <xdr:sp macro="" textlink="">
      <xdr:nvSpPr>
        <xdr:cNvPr id="40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3010000}"/>
            </a:ext>
          </a:extLst>
        </xdr:cNvPr>
        <xdr:cNvSpPr>
          <a:spLocks noChangeArrowheads="1"/>
        </xdr:cNvSpPr>
      </xdr:nvSpPr>
      <xdr:spPr bwMode="auto">
        <a:xfrm>
          <a:off x="5713656" y="2669500"/>
          <a:ext cx="184315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198664</xdr:colOff>
      <xdr:row>13</xdr:row>
      <xdr:rowOff>143463</xdr:rowOff>
    </xdr:from>
    <xdr:to>
      <xdr:col>17</xdr:col>
      <xdr:colOff>14968</xdr:colOff>
      <xdr:row>14</xdr:row>
      <xdr:rowOff>131531</xdr:rowOff>
    </xdr:to>
    <xdr:sp macro="" textlink="">
      <xdr:nvSpPr>
        <xdr:cNvPr id="40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4010000}"/>
            </a:ext>
          </a:extLst>
        </xdr:cNvPr>
        <xdr:cNvSpPr>
          <a:spLocks noChangeArrowheads="1"/>
        </xdr:cNvSpPr>
      </xdr:nvSpPr>
      <xdr:spPr bwMode="auto">
        <a:xfrm>
          <a:off x="5919526" y="2669786"/>
          <a:ext cx="17385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26911</xdr:colOff>
      <xdr:row>13</xdr:row>
      <xdr:rowOff>142175</xdr:rowOff>
    </xdr:from>
    <xdr:to>
      <xdr:col>17</xdr:col>
      <xdr:colOff>210608</xdr:colOff>
      <xdr:row>14</xdr:row>
      <xdr:rowOff>130243</xdr:rowOff>
    </xdr:to>
    <xdr:sp macro="" textlink="">
      <xdr:nvSpPr>
        <xdr:cNvPr id="40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5010000}"/>
            </a:ext>
          </a:extLst>
        </xdr:cNvPr>
        <xdr:cNvSpPr>
          <a:spLocks noChangeArrowheads="1"/>
        </xdr:cNvSpPr>
      </xdr:nvSpPr>
      <xdr:spPr bwMode="auto">
        <a:xfrm>
          <a:off x="6105326" y="2668498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68896</xdr:colOff>
      <xdr:row>13</xdr:row>
      <xdr:rowOff>134440</xdr:rowOff>
    </xdr:from>
    <xdr:to>
      <xdr:col>18</xdr:col>
      <xdr:colOff>242137</xdr:colOff>
      <xdr:row>14</xdr:row>
      <xdr:rowOff>122508</xdr:rowOff>
    </xdr:to>
    <xdr:sp macro="" textlink="">
      <xdr:nvSpPr>
        <xdr:cNvPr id="40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6010000}"/>
            </a:ext>
          </a:extLst>
        </xdr:cNvPr>
        <xdr:cNvSpPr>
          <a:spLocks noChangeArrowheads="1"/>
        </xdr:cNvSpPr>
      </xdr:nvSpPr>
      <xdr:spPr bwMode="auto">
        <a:xfrm>
          <a:off x="6504865" y="2660763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19</xdr:col>
      <xdr:colOff>95822</xdr:colOff>
      <xdr:row>13</xdr:row>
      <xdr:rowOff>132148</xdr:rowOff>
    </xdr:from>
    <xdr:to>
      <xdr:col>19</xdr:col>
      <xdr:colOff>269063</xdr:colOff>
      <xdr:row>14</xdr:row>
      <xdr:rowOff>120216</xdr:rowOff>
    </xdr:to>
    <xdr:sp macro="" textlink="">
      <xdr:nvSpPr>
        <xdr:cNvPr id="40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7010000}"/>
            </a:ext>
          </a:extLst>
        </xdr:cNvPr>
        <xdr:cNvSpPr>
          <a:spLocks noChangeArrowheads="1"/>
        </xdr:cNvSpPr>
      </xdr:nvSpPr>
      <xdr:spPr bwMode="auto">
        <a:xfrm>
          <a:off x="6889345" y="2658471"/>
          <a:ext cx="173241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19</xdr:col>
      <xdr:colOff>355793</xdr:colOff>
      <xdr:row>17</xdr:row>
      <xdr:rowOff>107192</xdr:rowOff>
    </xdr:from>
    <xdr:to>
      <xdr:col>20</xdr:col>
      <xdr:colOff>172097</xdr:colOff>
      <xdr:row>17</xdr:row>
      <xdr:rowOff>291832</xdr:rowOff>
    </xdr:to>
    <xdr:sp macro="" textlink="">
      <xdr:nvSpPr>
        <xdr:cNvPr id="40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8010000}"/>
            </a:ext>
          </a:extLst>
        </xdr:cNvPr>
        <xdr:cNvSpPr>
          <a:spLocks noChangeArrowheads="1"/>
        </xdr:cNvSpPr>
      </xdr:nvSpPr>
      <xdr:spPr bwMode="auto">
        <a:xfrm>
          <a:off x="7149316" y="3553777"/>
          <a:ext cx="173858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19</xdr:col>
      <xdr:colOff>187351</xdr:colOff>
      <xdr:row>16</xdr:row>
      <xdr:rowOff>301239</xdr:rowOff>
    </xdr:from>
    <xdr:to>
      <xdr:col>20</xdr:col>
      <xdr:colOff>3655</xdr:colOff>
      <xdr:row>17</xdr:row>
      <xdr:rowOff>181079</xdr:rowOff>
    </xdr:to>
    <xdr:sp macro="" textlink="">
      <xdr:nvSpPr>
        <xdr:cNvPr id="40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99010000}"/>
            </a:ext>
          </a:extLst>
        </xdr:cNvPr>
        <xdr:cNvSpPr>
          <a:spLocks noChangeArrowheads="1"/>
        </xdr:cNvSpPr>
      </xdr:nvSpPr>
      <xdr:spPr bwMode="auto">
        <a:xfrm>
          <a:off x="6980874" y="3443024"/>
          <a:ext cx="173858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18</xdr:col>
      <xdr:colOff>353987</xdr:colOff>
      <xdr:row>14</xdr:row>
      <xdr:rowOff>125515</xdr:rowOff>
    </xdr:from>
    <xdr:to>
      <xdr:col>19</xdr:col>
      <xdr:colOff>256675</xdr:colOff>
      <xdr:row>16</xdr:row>
      <xdr:rowOff>288447</xdr:rowOff>
    </xdr:to>
    <xdr:cxnSp macro="">
      <xdr:nvCxnSpPr>
        <xdr:cNvPr id="410" name="Straight Connector 362">
          <a:extLst>
            <a:ext uri="{FF2B5EF4-FFF2-40B4-BE49-F238E27FC236}">
              <a16:creationId xmlns:a16="http://schemas.microsoft.com/office/drawing/2014/main" id="{00000000-0008-0000-1700-00009A010000}"/>
            </a:ext>
          </a:extLst>
        </xdr:cNvPr>
        <xdr:cNvCxnSpPr>
          <a:endCxn id="399" idx="4"/>
        </xdr:cNvCxnSpPr>
      </xdr:nvCxnSpPr>
      <xdr:spPr>
        <a:xfrm flipH="1" flipV="1">
          <a:off x="6789956" y="2856992"/>
          <a:ext cx="260242" cy="573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13697</xdr:colOff>
      <xdr:row>14</xdr:row>
      <xdr:rowOff>120216</xdr:rowOff>
    </xdr:from>
    <xdr:to>
      <xdr:col>20</xdr:col>
      <xdr:colOff>85168</xdr:colOff>
      <xdr:row>17</xdr:row>
      <xdr:rowOff>107192</xdr:rowOff>
    </xdr:to>
    <xdr:cxnSp macro="">
      <xdr:nvCxnSpPr>
        <xdr:cNvPr id="412" name="Straight Connector 358">
          <a:extLst>
            <a:ext uri="{FF2B5EF4-FFF2-40B4-BE49-F238E27FC236}">
              <a16:creationId xmlns:a16="http://schemas.microsoft.com/office/drawing/2014/main" id="{00000000-0008-0000-1700-00009C010000}"/>
            </a:ext>
          </a:extLst>
        </xdr:cNvPr>
        <xdr:cNvCxnSpPr>
          <a:stCxn id="400" idx="4"/>
          <a:endCxn id="408" idx="0"/>
        </xdr:cNvCxnSpPr>
      </xdr:nvCxnSpPr>
      <xdr:spPr>
        <a:xfrm>
          <a:off x="7164774" y="2851693"/>
          <a:ext cx="71471" cy="7020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268333</xdr:colOff>
      <xdr:row>11</xdr:row>
      <xdr:rowOff>8248</xdr:rowOff>
    </xdr:from>
    <xdr:to>
      <xdr:col>23</xdr:col>
      <xdr:colOff>94978</xdr:colOff>
      <xdr:row>11</xdr:row>
      <xdr:rowOff>190794</xdr:rowOff>
    </xdr:to>
    <xdr:sp macro="" textlink="">
      <xdr:nvSpPr>
        <xdr:cNvPr id="41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1010000}"/>
            </a:ext>
          </a:extLst>
        </xdr:cNvPr>
        <xdr:cNvSpPr>
          <a:spLocks noChangeArrowheads="1"/>
        </xdr:cNvSpPr>
      </xdr:nvSpPr>
      <xdr:spPr bwMode="auto">
        <a:xfrm>
          <a:off x="8134518" y="2124263"/>
          <a:ext cx="184198" cy="182546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187275</xdr:colOff>
      <xdr:row>15</xdr:row>
      <xdr:rowOff>133184</xdr:rowOff>
    </xdr:from>
    <xdr:to>
      <xdr:col>25</xdr:col>
      <xdr:colOff>13921</xdr:colOff>
      <xdr:row>16</xdr:row>
      <xdr:rowOff>108900</xdr:rowOff>
    </xdr:to>
    <xdr:sp macro="" textlink="">
      <xdr:nvSpPr>
        <xdr:cNvPr id="41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2010000}"/>
            </a:ext>
          </a:extLst>
        </xdr:cNvPr>
        <xdr:cNvSpPr>
          <a:spLocks noChangeArrowheads="1"/>
        </xdr:cNvSpPr>
      </xdr:nvSpPr>
      <xdr:spPr bwMode="auto">
        <a:xfrm>
          <a:off x="8768567" y="3069815"/>
          <a:ext cx="184200" cy="18087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273650</xdr:colOff>
      <xdr:row>16</xdr:row>
      <xdr:rowOff>126987</xdr:rowOff>
    </xdr:from>
    <xdr:to>
      <xdr:col>25</xdr:col>
      <xdr:colOff>99793</xdr:colOff>
      <xdr:row>17</xdr:row>
      <xdr:rowOff>15409</xdr:rowOff>
    </xdr:to>
    <xdr:sp macro="" textlink="">
      <xdr:nvSpPr>
        <xdr:cNvPr id="41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3010000}"/>
            </a:ext>
          </a:extLst>
        </xdr:cNvPr>
        <xdr:cNvSpPr>
          <a:spLocks noChangeArrowheads="1"/>
        </xdr:cNvSpPr>
      </xdr:nvSpPr>
      <xdr:spPr bwMode="auto">
        <a:xfrm>
          <a:off x="8854942" y="3268772"/>
          <a:ext cx="183697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25</xdr:col>
      <xdr:colOff>9044</xdr:colOff>
      <xdr:row>17</xdr:row>
      <xdr:rowOff>37849</xdr:rowOff>
    </xdr:from>
    <xdr:to>
      <xdr:col>25</xdr:col>
      <xdr:colOff>192741</xdr:colOff>
      <xdr:row>17</xdr:row>
      <xdr:rowOff>221442</xdr:rowOff>
    </xdr:to>
    <xdr:sp macro="" textlink="">
      <xdr:nvSpPr>
        <xdr:cNvPr id="42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4010000}"/>
            </a:ext>
          </a:extLst>
        </xdr:cNvPr>
        <xdr:cNvSpPr>
          <a:spLocks noChangeArrowheads="1"/>
        </xdr:cNvSpPr>
      </xdr:nvSpPr>
      <xdr:spPr bwMode="auto">
        <a:xfrm>
          <a:off x="8947890" y="3484434"/>
          <a:ext cx="183697" cy="183593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25</xdr:col>
      <xdr:colOff>105674</xdr:colOff>
      <xdr:row>17</xdr:row>
      <xdr:rowOff>227930</xdr:rowOff>
    </xdr:from>
    <xdr:to>
      <xdr:col>25</xdr:col>
      <xdr:colOff>279533</xdr:colOff>
      <xdr:row>18</xdr:row>
      <xdr:rowOff>116352</xdr:rowOff>
    </xdr:to>
    <xdr:sp macro="" textlink="">
      <xdr:nvSpPr>
        <xdr:cNvPr id="4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5010000}"/>
            </a:ext>
          </a:extLst>
        </xdr:cNvPr>
        <xdr:cNvSpPr>
          <a:spLocks noChangeArrowheads="1"/>
        </xdr:cNvSpPr>
      </xdr:nvSpPr>
      <xdr:spPr bwMode="auto">
        <a:xfrm>
          <a:off x="9044520" y="3674515"/>
          <a:ext cx="173859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203898</xdr:colOff>
      <xdr:row>18</xdr:row>
      <xdr:rowOff>125730</xdr:rowOff>
    </xdr:from>
    <xdr:to>
      <xdr:col>26</xdr:col>
      <xdr:colOff>19701</xdr:colOff>
      <xdr:row>19</xdr:row>
      <xdr:rowOff>5570</xdr:rowOff>
    </xdr:to>
    <xdr:sp macro="" textlink="">
      <xdr:nvSpPr>
        <xdr:cNvPr id="42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9010000}"/>
            </a:ext>
          </a:extLst>
        </xdr:cNvPr>
        <xdr:cNvSpPr>
          <a:spLocks noChangeArrowheads="1"/>
        </xdr:cNvSpPr>
      </xdr:nvSpPr>
      <xdr:spPr bwMode="auto">
        <a:xfrm>
          <a:off x="9142744" y="3877115"/>
          <a:ext cx="173357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293666</xdr:colOff>
      <xdr:row>19</xdr:row>
      <xdr:rowOff>5946</xdr:rowOff>
    </xdr:from>
    <xdr:to>
      <xdr:col>26</xdr:col>
      <xdr:colOff>119809</xdr:colOff>
      <xdr:row>19</xdr:row>
      <xdr:rowOff>190586</xdr:rowOff>
    </xdr:to>
    <xdr:sp macro="" textlink="">
      <xdr:nvSpPr>
        <xdr:cNvPr id="42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A010000}"/>
            </a:ext>
          </a:extLst>
        </xdr:cNvPr>
        <xdr:cNvSpPr>
          <a:spLocks noChangeArrowheads="1"/>
        </xdr:cNvSpPr>
      </xdr:nvSpPr>
      <xdr:spPr bwMode="auto">
        <a:xfrm>
          <a:off x="9232512" y="4062131"/>
          <a:ext cx="183697" cy="18464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26</xdr:col>
      <xdr:colOff>26170</xdr:colOff>
      <xdr:row>19</xdr:row>
      <xdr:rowOff>209257</xdr:rowOff>
    </xdr:from>
    <xdr:to>
      <xdr:col>26</xdr:col>
      <xdr:colOff>210370</xdr:colOff>
      <xdr:row>19</xdr:row>
      <xdr:rowOff>393225</xdr:rowOff>
    </xdr:to>
    <xdr:sp macro="" textlink="">
      <xdr:nvSpPr>
        <xdr:cNvPr id="42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B010000}"/>
            </a:ext>
          </a:extLst>
        </xdr:cNvPr>
        <xdr:cNvSpPr>
          <a:spLocks noChangeArrowheads="1"/>
        </xdr:cNvSpPr>
      </xdr:nvSpPr>
      <xdr:spPr bwMode="auto">
        <a:xfrm>
          <a:off x="9322570" y="4265442"/>
          <a:ext cx="184200" cy="18396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29</xdr:col>
      <xdr:colOff>109652</xdr:colOff>
      <xdr:row>17</xdr:row>
      <xdr:rowOff>52042</xdr:rowOff>
    </xdr:from>
    <xdr:to>
      <xdr:col>29</xdr:col>
      <xdr:colOff>290628</xdr:colOff>
      <xdr:row>17</xdr:row>
      <xdr:rowOff>247609</xdr:rowOff>
    </xdr:to>
    <xdr:sp macro="" textlink="">
      <xdr:nvSpPr>
        <xdr:cNvPr id="42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C010000}"/>
            </a:ext>
          </a:extLst>
        </xdr:cNvPr>
        <xdr:cNvSpPr>
          <a:spLocks noChangeArrowheads="1"/>
        </xdr:cNvSpPr>
      </xdr:nvSpPr>
      <xdr:spPr bwMode="auto">
        <a:xfrm>
          <a:off x="10478714" y="3498627"/>
          <a:ext cx="180976" cy="195567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26</xdr:col>
      <xdr:colOff>112711</xdr:colOff>
      <xdr:row>19</xdr:row>
      <xdr:rowOff>384854</xdr:rowOff>
    </xdr:from>
    <xdr:to>
      <xdr:col>26</xdr:col>
      <xdr:colOff>286569</xdr:colOff>
      <xdr:row>20</xdr:row>
      <xdr:rowOff>168856</xdr:rowOff>
    </xdr:to>
    <xdr:sp macro="" textlink="">
      <xdr:nvSpPr>
        <xdr:cNvPr id="42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D010000}"/>
            </a:ext>
          </a:extLst>
        </xdr:cNvPr>
        <xdr:cNvSpPr>
          <a:spLocks noChangeArrowheads="1"/>
        </xdr:cNvSpPr>
      </xdr:nvSpPr>
      <xdr:spPr bwMode="auto">
        <a:xfrm>
          <a:off x="9409111" y="4441039"/>
          <a:ext cx="173858" cy="188448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224706</xdr:colOff>
      <xdr:row>17</xdr:row>
      <xdr:rowOff>250496</xdr:rowOff>
    </xdr:from>
    <xdr:to>
      <xdr:col>30</xdr:col>
      <xdr:colOff>48129</xdr:colOff>
      <xdr:row>18</xdr:row>
      <xdr:rowOff>138918</xdr:rowOff>
    </xdr:to>
    <xdr:sp macro="" textlink="">
      <xdr:nvSpPr>
        <xdr:cNvPr id="43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E010000}"/>
            </a:ext>
          </a:extLst>
        </xdr:cNvPr>
        <xdr:cNvSpPr>
          <a:spLocks noChangeArrowheads="1"/>
        </xdr:cNvSpPr>
      </xdr:nvSpPr>
      <xdr:spPr bwMode="auto">
        <a:xfrm>
          <a:off x="10593768" y="3697081"/>
          <a:ext cx="180976" cy="193222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29517</xdr:colOff>
      <xdr:row>14</xdr:row>
      <xdr:rowOff>165255</xdr:rowOff>
    </xdr:from>
    <xdr:to>
      <xdr:col>26</xdr:col>
      <xdr:colOff>213717</xdr:colOff>
      <xdr:row>15</xdr:row>
      <xdr:rowOff>140971</xdr:rowOff>
    </xdr:to>
    <xdr:sp macro="" textlink="">
      <xdr:nvSpPr>
        <xdr:cNvPr id="43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700-0000AF010000}"/>
            </a:ext>
          </a:extLst>
        </xdr:cNvPr>
        <xdr:cNvSpPr>
          <a:spLocks noChangeArrowheads="1"/>
        </xdr:cNvSpPr>
      </xdr:nvSpPr>
      <xdr:spPr bwMode="auto">
        <a:xfrm>
          <a:off x="9325917" y="2896732"/>
          <a:ext cx="184200" cy="180870"/>
        </a:xfrm>
        <a:prstGeom prst="ellipse">
          <a:avLst/>
        </a:prstGeom>
        <a:ln>
          <a:headEnd/>
          <a:tailEnd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94978</xdr:colOff>
      <xdr:row>11</xdr:row>
      <xdr:rowOff>99521</xdr:rowOff>
    </xdr:from>
    <xdr:to>
      <xdr:col>26</xdr:col>
      <xdr:colOff>100150</xdr:colOff>
      <xdr:row>14</xdr:row>
      <xdr:rowOff>157089</xdr:rowOff>
    </xdr:to>
    <xdr:cxnSp macro="">
      <xdr:nvCxnSpPr>
        <xdr:cNvPr id="432" name="Straight Connector 378">
          <a:extLst>
            <a:ext uri="{FF2B5EF4-FFF2-40B4-BE49-F238E27FC236}">
              <a16:creationId xmlns:a16="http://schemas.microsoft.com/office/drawing/2014/main" id="{00000000-0008-0000-1700-0000B0010000}"/>
            </a:ext>
          </a:extLst>
        </xdr:cNvPr>
        <xdr:cNvCxnSpPr>
          <a:endCxn id="417" idx="6"/>
        </xdr:cNvCxnSpPr>
      </xdr:nvCxnSpPr>
      <xdr:spPr>
        <a:xfrm flipH="1" flipV="1">
          <a:off x="8318716" y="2215536"/>
          <a:ext cx="1077834" cy="6730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36956</xdr:colOff>
      <xdr:row>11</xdr:row>
      <xdr:rowOff>196278</xdr:rowOff>
    </xdr:from>
    <xdr:to>
      <xdr:col>24</xdr:col>
      <xdr:colOff>214250</xdr:colOff>
      <xdr:row>15</xdr:row>
      <xdr:rowOff>159672</xdr:rowOff>
    </xdr:to>
    <xdr:cxnSp macro="">
      <xdr:nvCxnSpPr>
        <xdr:cNvPr id="434" name="Straight Connector 377">
          <a:extLst>
            <a:ext uri="{FF2B5EF4-FFF2-40B4-BE49-F238E27FC236}">
              <a16:creationId xmlns:a16="http://schemas.microsoft.com/office/drawing/2014/main" id="{00000000-0008-0000-1700-0000B2010000}"/>
            </a:ext>
          </a:extLst>
        </xdr:cNvPr>
        <xdr:cNvCxnSpPr>
          <a:endCxn id="418" idx="1"/>
        </xdr:cNvCxnSpPr>
      </xdr:nvCxnSpPr>
      <xdr:spPr>
        <a:xfrm>
          <a:off x="8260694" y="2312293"/>
          <a:ext cx="534848" cy="784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210370</xdr:colOff>
      <xdr:row>17</xdr:row>
      <xdr:rowOff>218969</xdr:rowOff>
    </xdr:from>
    <xdr:to>
      <xdr:col>29</xdr:col>
      <xdr:colOff>136155</xdr:colOff>
      <xdr:row>19</xdr:row>
      <xdr:rowOff>301241</xdr:rowOff>
    </xdr:to>
    <xdr:cxnSp macro="">
      <xdr:nvCxnSpPr>
        <xdr:cNvPr id="436" name="Straight Connector 376">
          <a:extLst>
            <a:ext uri="{FF2B5EF4-FFF2-40B4-BE49-F238E27FC236}">
              <a16:creationId xmlns:a16="http://schemas.microsoft.com/office/drawing/2014/main" id="{00000000-0008-0000-1700-0000B4010000}"/>
            </a:ext>
          </a:extLst>
        </xdr:cNvPr>
        <xdr:cNvCxnSpPr>
          <a:stCxn id="428" idx="3"/>
          <a:endCxn id="427" idx="6"/>
        </xdr:cNvCxnSpPr>
      </xdr:nvCxnSpPr>
      <xdr:spPr>
        <a:xfrm flipH="1">
          <a:off x="9506770" y="3665554"/>
          <a:ext cx="998447" cy="691872"/>
        </a:xfrm>
        <a:prstGeom prst="lin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</xdr:cxnSp>
    <xdr:clientData/>
  </xdr:twoCellAnchor>
  <xdr:twoCellAnchor>
    <xdr:from>
      <xdr:col>26</xdr:col>
      <xdr:colOff>286569</xdr:colOff>
      <xdr:row>18</xdr:row>
      <xdr:rowOff>112645</xdr:rowOff>
    </xdr:from>
    <xdr:to>
      <xdr:col>29</xdr:col>
      <xdr:colOff>248152</xdr:colOff>
      <xdr:row>20</xdr:row>
      <xdr:rowOff>74632</xdr:rowOff>
    </xdr:to>
    <xdr:cxnSp macro="">
      <xdr:nvCxnSpPr>
        <xdr:cNvPr id="439" name="Straight Connector 375">
          <a:extLst>
            <a:ext uri="{FF2B5EF4-FFF2-40B4-BE49-F238E27FC236}">
              <a16:creationId xmlns:a16="http://schemas.microsoft.com/office/drawing/2014/main" id="{00000000-0008-0000-1700-0000B7010000}"/>
            </a:ext>
          </a:extLst>
        </xdr:cNvPr>
        <xdr:cNvCxnSpPr>
          <a:endCxn id="429" idx="6"/>
        </xdr:cNvCxnSpPr>
      </xdr:nvCxnSpPr>
      <xdr:spPr>
        <a:xfrm flipH="1">
          <a:off x="9582969" y="3864030"/>
          <a:ext cx="1034245" cy="6712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103414</xdr:colOff>
          <xdr:row>9</xdr:row>
          <xdr:rowOff>97971</xdr:rowOff>
        </xdr:from>
        <xdr:to>
          <xdr:col>65</xdr:col>
          <xdr:colOff>141514</xdr:colOff>
          <xdr:row>28</xdr:row>
          <xdr:rowOff>108857</xdr:rowOff>
        </xdr:to>
        <xdr:pic>
          <xdr:nvPicPr>
            <xdr:cNvPr id="22674" name="รูปภาพ 300">
              <a:extLst>
                <a:ext uri="{FF2B5EF4-FFF2-40B4-BE49-F238E27FC236}">
                  <a16:creationId xmlns:a16="http://schemas.microsoft.com/office/drawing/2014/main" id="{016910F9-5F34-E80D-24DE-13036DF173E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3]Work Chart'!$A$13:$AG$40" spid="_x0000_s22964"/>
                </a:ext>
              </a:extLst>
            </xdr:cNvPicPr>
          </xdr:nvPicPr>
          <xdr:blipFill>
            <a:blip xmlns:r="http://schemas.openxmlformats.org/officeDocument/2006/relationships" r:embed="rId10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496800" y="1796143"/>
              <a:ext cx="12338957" cy="562791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184639</xdr:colOff>
      <xdr:row>35</xdr:row>
      <xdr:rowOff>146969</xdr:rowOff>
    </xdr:from>
    <xdr:to>
      <xdr:col>11</xdr:col>
      <xdr:colOff>185619</xdr:colOff>
      <xdr:row>37</xdr:row>
      <xdr:rowOff>87566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3766039" y="9542429"/>
          <a:ext cx="359120" cy="367317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12</xdr:col>
      <xdr:colOff>175114</xdr:colOff>
      <xdr:row>35</xdr:row>
      <xdr:rowOff>146969</xdr:rowOff>
    </xdr:from>
    <xdr:to>
      <xdr:col>13</xdr:col>
      <xdr:colOff>176095</xdr:colOff>
      <xdr:row>37</xdr:row>
      <xdr:rowOff>87566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Arrowheads="1"/>
        </xdr:cNvSpPr>
      </xdr:nvSpPr>
      <xdr:spPr bwMode="auto">
        <a:xfrm>
          <a:off x="4472794" y="9542429"/>
          <a:ext cx="359121" cy="367317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14</xdr:col>
      <xdr:colOff>175114</xdr:colOff>
      <xdr:row>35</xdr:row>
      <xdr:rowOff>146969</xdr:rowOff>
    </xdr:from>
    <xdr:to>
      <xdr:col>15</xdr:col>
      <xdr:colOff>176095</xdr:colOff>
      <xdr:row>37</xdr:row>
      <xdr:rowOff>87566</xdr:rowOff>
    </xdr:to>
    <xdr:sp macro="" textlink="">
      <xdr:nvSpPr>
        <xdr:cNvPr id="4" name="Oval 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>
          <a:spLocks noChangeArrowheads="1"/>
        </xdr:cNvSpPr>
      </xdr:nvSpPr>
      <xdr:spPr bwMode="auto">
        <a:xfrm>
          <a:off x="5189074" y="9542429"/>
          <a:ext cx="359121" cy="367317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3</xdr:col>
      <xdr:colOff>133350</xdr:colOff>
      <xdr:row>36</xdr:row>
      <xdr:rowOff>51827</xdr:rowOff>
    </xdr:from>
    <xdr:to>
      <xdr:col>5</xdr:col>
      <xdr:colOff>136174</xdr:colOff>
      <xdr:row>37</xdr:row>
      <xdr:rowOff>51827</xdr:rowOff>
    </xdr:to>
    <xdr:sp macro="" textlink="">
      <xdr:nvSpPr>
        <xdr:cNvPr id="5" name="AutoShape 1" descr="ลายเส้นตารางถี่ๆ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 noChangeArrowheads="1"/>
        </xdr:cNvSpPr>
      </xdr:nvSpPr>
      <xdr:spPr bwMode="auto">
        <a:xfrm>
          <a:off x="1207770" y="9660647"/>
          <a:ext cx="719104" cy="213360"/>
        </a:xfrm>
        <a:prstGeom prst="rightArrow">
          <a:avLst>
            <a:gd name="adj1" fmla="val 54102"/>
            <a:gd name="adj2" fmla="val 106768"/>
          </a:avLst>
        </a:prstGeom>
        <a:pattFill prst="smGrid">
          <a:fgClr>
            <a:srgbClr val="808080"/>
          </a:fgClr>
          <a:bgClr>
            <a:srgbClr val="FFFFFF"/>
          </a:bgClr>
        </a:pattFill>
        <a:ln w="9525" algn="ctr">
          <a:solidFill>
            <a:srgbClr val="80808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119343</xdr:colOff>
      <xdr:row>36</xdr:row>
      <xdr:rowOff>53788</xdr:rowOff>
    </xdr:from>
    <xdr:to>
      <xdr:col>2</xdr:col>
      <xdr:colOff>230167</xdr:colOff>
      <xdr:row>36</xdr:row>
      <xdr:rowOff>53788</xdr:rowOff>
    </xdr:to>
    <xdr:sp macro="" textlink="">
      <xdr:nvSpPr>
        <xdr:cNvPr id="6" name="Line 14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>
          <a:spLocks noChangeShapeType="1"/>
        </xdr:cNvSpPr>
      </xdr:nvSpPr>
      <xdr:spPr bwMode="auto">
        <a:xfrm>
          <a:off x="119343" y="9662608"/>
          <a:ext cx="827104" cy="0"/>
        </a:xfrm>
        <a:prstGeom prst="line">
          <a:avLst/>
        </a:prstGeom>
        <a:noFill/>
        <a:ln w="2857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0</xdr:col>
      <xdr:colOff>119343</xdr:colOff>
      <xdr:row>37</xdr:row>
      <xdr:rowOff>97492</xdr:rowOff>
    </xdr:from>
    <xdr:to>
      <xdr:col>2</xdr:col>
      <xdr:colOff>230167</xdr:colOff>
      <xdr:row>37</xdr:row>
      <xdr:rowOff>97492</xdr:rowOff>
    </xdr:to>
    <xdr:sp macro="" textlink="">
      <xdr:nvSpPr>
        <xdr:cNvPr id="7" name="Line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>
          <a:spLocks noChangeShapeType="1"/>
        </xdr:cNvSpPr>
      </xdr:nvSpPr>
      <xdr:spPr bwMode="auto">
        <a:xfrm rot="10800000">
          <a:off x="119343" y="9919672"/>
          <a:ext cx="827104" cy="0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</xdr:spPr>
    </xdr:sp>
    <xdr:clientData/>
  </xdr:twoCellAnchor>
  <xdr:twoCellAnchor editAs="oneCell">
    <xdr:from>
      <xdr:col>6</xdr:col>
      <xdr:colOff>28574</xdr:colOff>
      <xdr:row>35</xdr:row>
      <xdr:rowOff>55147</xdr:rowOff>
    </xdr:from>
    <xdr:to>
      <xdr:col>6</xdr:col>
      <xdr:colOff>305569</xdr:colOff>
      <xdr:row>36</xdr:row>
      <xdr:rowOff>111393</xdr:rowOff>
    </xdr:to>
    <xdr:sp macro="" textlink="">
      <xdr:nvSpPr>
        <xdr:cNvPr id="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177414" y="9450607"/>
          <a:ext cx="276995" cy="26960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A-XX</a:t>
          </a:r>
        </a:p>
      </xdr:txBody>
    </xdr:sp>
    <xdr:clientData/>
  </xdr:twoCellAnchor>
  <xdr:twoCellAnchor editAs="oneCell">
    <xdr:from>
      <xdr:col>7</xdr:col>
      <xdr:colOff>8521</xdr:colOff>
      <xdr:row>35</xdr:row>
      <xdr:rowOff>55147</xdr:rowOff>
    </xdr:from>
    <xdr:to>
      <xdr:col>7</xdr:col>
      <xdr:colOff>285516</xdr:colOff>
      <xdr:row>36</xdr:row>
      <xdr:rowOff>111393</xdr:rowOff>
    </xdr:to>
    <xdr:sp macro="" textlink="">
      <xdr:nvSpPr>
        <xdr:cNvPr id="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515501" y="9450607"/>
          <a:ext cx="276995" cy="269606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B-XX</a:t>
          </a:r>
        </a:p>
      </xdr:txBody>
    </xdr:sp>
    <xdr:clientData/>
  </xdr:twoCellAnchor>
  <xdr:twoCellAnchor editAs="oneCell">
    <xdr:from>
      <xdr:col>6</xdr:col>
      <xdr:colOff>28574</xdr:colOff>
      <xdr:row>37</xdr:row>
      <xdr:rowOff>10029</xdr:rowOff>
    </xdr:from>
    <xdr:to>
      <xdr:col>6</xdr:col>
      <xdr:colOff>305569</xdr:colOff>
      <xdr:row>38</xdr:row>
      <xdr:rowOff>66277</xdr:rowOff>
    </xdr:to>
    <xdr:sp macro="" textlink="">
      <xdr:nvSpPr>
        <xdr:cNvPr id="1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177414" y="9832209"/>
          <a:ext cx="276995" cy="269608"/>
        </a:xfrm>
        <a:prstGeom prst="ellipse">
          <a:avLst/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C-XX</a:t>
          </a:r>
        </a:p>
      </xdr:txBody>
    </xdr:sp>
    <xdr:clientData/>
  </xdr:twoCellAnchor>
  <xdr:twoCellAnchor editAs="oneCell">
    <xdr:from>
      <xdr:col>7</xdr:col>
      <xdr:colOff>8521</xdr:colOff>
      <xdr:row>37</xdr:row>
      <xdr:rowOff>10029</xdr:rowOff>
    </xdr:from>
    <xdr:to>
      <xdr:col>7</xdr:col>
      <xdr:colOff>285516</xdr:colOff>
      <xdr:row>38</xdr:row>
      <xdr:rowOff>66277</xdr:rowOff>
    </xdr:to>
    <xdr:sp macro="" textlink="">
      <xdr:nvSpPr>
        <xdr:cNvPr id="1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515501" y="9832209"/>
          <a:ext cx="276995" cy="269608"/>
        </a:xfrm>
        <a:prstGeom prst="ellipse">
          <a:avLst/>
        </a:prstGeom>
        <a:solidFill>
          <a:srgbClr val="FFCC99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D-XX</a:t>
          </a:r>
        </a:p>
      </xdr:txBody>
    </xdr:sp>
    <xdr:clientData/>
  </xdr:twoCellAnchor>
  <xdr:twoCellAnchor>
    <xdr:from>
      <xdr:col>43</xdr:col>
      <xdr:colOff>280148</xdr:colOff>
      <xdr:row>19</xdr:row>
      <xdr:rowOff>104775</xdr:rowOff>
    </xdr:from>
    <xdr:to>
      <xdr:col>47</xdr:col>
      <xdr:colOff>340974</xdr:colOff>
      <xdr:row>27</xdr:row>
      <xdr:rowOff>85725</xdr:rowOff>
    </xdr:to>
    <xdr:sp macro="" textlink="">
      <xdr:nvSpPr>
        <xdr:cNvPr id="12" name="Rectangle 12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 rot="16200000" flipV="1">
          <a:off x="15255286" y="4865437"/>
          <a:ext cx="2907030" cy="1493386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346824</xdr:colOff>
      <xdr:row>26</xdr:row>
      <xdr:rowOff>150362</xdr:rowOff>
    </xdr:from>
    <xdr:to>
      <xdr:col>44</xdr:col>
      <xdr:colOff>332640</xdr:colOff>
      <xdr:row>28</xdr:row>
      <xdr:rowOff>0</xdr:rowOff>
    </xdr:to>
    <xdr:sp macro="" textlink="">
      <xdr:nvSpPr>
        <xdr:cNvPr id="13" name="TextBox 14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/>
      </xdr:nvSpPr>
      <xdr:spPr>
        <a:xfrm>
          <a:off x="15670644" y="6558782"/>
          <a:ext cx="702096" cy="7259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ctr"/>
          <a:endParaRPr lang="en-US" sz="1200" b="1" baseline="0">
            <a:solidFill>
              <a:srgbClr val="0000FF"/>
            </a:solidFill>
          </a:endParaRPr>
        </a:p>
      </xdr:txBody>
    </xdr:sp>
    <xdr:clientData/>
  </xdr:twoCellAnchor>
  <xdr:twoCellAnchor>
    <xdr:from>
      <xdr:col>37</xdr:col>
      <xdr:colOff>146797</xdr:colOff>
      <xdr:row>8</xdr:row>
      <xdr:rowOff>169547</xdr:rowOff>
    </xdr:from>
    <xdr:to>
      <xdr:col>40</xdr:col>
      <xdr:colOff>194422</xdr:colOff>
      <xdr:row>11</xdr:row>
      <xdr:rowOff>33616</xdr:rowOff>
    </xdr:to>
    <xdr:sp macro="" textlink="">
      <xdr:nvSpPr>
        <xdr:cNvPr id="14" name="TextBox 15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/>
      </xdr:nvSpPr>
      <xdr:spPr>
        <a:xfrm>
          <a:off x="13679917" y="1663067"/>
          <a:ext cx="1122045" cy="481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  <a:ea typeface="+mn-ea"/>
              <a:cs typeface="+mn-cs"/>
            </a:rPr>
            <a:t>RM 039</a:t>
          </a:r>
        </a:p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  <a:ea typeface="+mn-ea"/>
              <a:cs typeface="+mn-cs"/>
            </a:rPr>
            <a:t>CUTTING</a:t>
          </a:r>
        </a:p>
      </xdr:txBody>
    </xdr:sp>
    <xdr:clientData/>
  </xdr:twoCellAnchor>
  <xdr:twoCellAnchor>
    <xdr:from>
      <xdr:col>39</xdr:col>
      <xdr:colOff>251574</xdr:colOff>
      <xdr:row>16</xdr:row>
      <xdr:rowOff>207512</xdr:rowOff>
    </xdr:from>
    <xdr:to>
      <xdr:col>41</xdr:col>
      <xdr:colOff>237389</xdr:colOff>
      <xdr:row>18</xdr:row>
      <xdr:rowOff>85725</xdr:rowOff>
    </xdr:to>
    <xdr:sp macro="" textlink="">
      <xdr:nvSpPr>
        <xdr:cNvPr id="15" name="TextBox 16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/>
      </xdr:nvSpPr>
      <xdr:spPr>
        <a:xfrm>
          <a:off x="14500974" y="3346952"/>
          <a:ext cx="702095" cy="4878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ctr"/>
          <a:endParaRPr lang="en-US" sz="1200" b="1" baseline="0">
            <a:solidFill>
              <a:srgbClr val="0000FF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299198</xdr:colOff>
      <xdr:row>17</xdr:row>
      <xdr:rowOff>0</xdr:rowOff>
    </xdr:from>
    <xdr:to>
      <xdr:col>43</xdr:col>
      <xdr:colOff>280148</xdr:colOff>
      <xdr:row>19</xdr:row>
      <xdr:rowOff>76200</xdr:rowOff>
    </xdr:to>
    <xdr:sp macro="" textlink="">
      <xdr:nvSpPr>
        <xdr:cNvPr id="16" name="Rectangle 17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/>
      </xdr:nvSpPr>
      <xdr:spPr>
        <a:xfrm rot="16200000" flipV="1">
          <a:off x="15449663" y="3617595"/>
          <a:ext cx="685800" cy="3390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29025</xdr:colOff>
      <xdr:row>19</xdr:row>
      <xdr:rowOff>105229</xdr:rowOff>
    </xdr:from>
    <xdr:to>
      <xdr:col>47</xdr:col>
      <xdr:colOff>70597</xdr:colOff>
      <xdr:row>21</xdr:row>
      <xdr:rowOff>165849</xdr:rowOff>
    </xdr:to>
    <xdr:sp macro="" textlink="">
      <xdr:nvSpPr>
        <xdr:cNvPr id="17" name="TextBox 18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/>
      </xdr:nvSpPr>
      <xdr:spPr>
        <a:xfrm>
          <a:off x="16069125" y="4159069"/>
          <a:ext cx="1115992" cy="8835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0" tIns="0" rIns="0" bIns="0" rtlCol="0" anchor="ctr">
          <a:noAutofit/>
        </a:bodyPr>
        <a:lstStyle/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</a:rPr>
            <a:t>RH  016</a:t>
          </a:r>
        </a:p>
        <a:p>
          <a:pPr algn="l"/>
          <a:r>
            <a:rPr lang="en-US" sz="1200" b="1" baseline="0">
              <a:solidFill>
                <a:srgbClr val="0000FF"/>
              </a:solidFill>
              <a:latin typeface="Century Gothic" panose="020B0502020202020204" pitchFamily="34" charset="0"/>
            </a:rPr>
            <a:t>KNOCKING</a:t>
          </a:r>
        </a:p>
      </xdr:txBody>
    </xdr:sp>
    <xdr:clientData/>
  </xdr:twoCellAnchor>
  <xdr:twoCellAnchor>
    <xdr:from>
      <xdr:col>45</xdr:col>
      <xdr:colOff>201475</xdr:colOff>
      <xdr:row>22</xdr:row>
      <xdr:rowOff>167385</xdr:rowOff>
    </xdr:from>
    <xdr:to>
      <xdr:col>46</xdr:col>
      <xdr:colOff>55525</xdr:colOff>
      <xdr:row>23</xdr:row>
      <xdr:rowOff>181679</xdr:rowOff>
    </xdr:to>
    <xdr:sp macro="" textlink="">
      <xdr:nvSpPr>
        <xdr:cNvPr id="18" name="AutoShape 118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>
          <a:spLocks noChangeArrowheads="1"/>
        </xdr:cNvSpPr>
      </xdr:nvSpPr>
      <xdr:spPr bwMode="auto">
        <a:xfrm>
          <a:off x="16599715" y="5341365"/>
          <a:ext cx="212190" cy="235274"/>
        </a:xfrm>
        <a:prstGeom prst="plus">
          <a:avLst>
            <a:gd name="adj" fmla="val 25000"/>
          </a:avLst>
        </a:prstGeom>
        <a:solidFill>
          <a:srgbClr val="CCFFCC"/>
        </a:solidFill>
        <a:ln w="9525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46</xdr:col>
      <xdr:colOff>142861</xdr:colOff>
      <xdr:row>22</xdr:row>
      <xdr:rowOff>166407</xdr:rowOff>
    </xdr:from>
    <xdr:to>
      <xdr:col>46</xdr:col>
      <xdr:colOff>358861</xdr:colOff>
      <xdr:row>23</xdr:row>
      <xdr:rowOff>180701</xdr:rowOff>
    </xdr:to>
    <xdr:sp macro="" textlink="">
      <xdr:nvSpPr>
        <xdr:cNvPr id="19" name="AutoShape 119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>
          <a:spLocks noChangeArrowheads="1"/>
        </xdr:cNvSpPr>
      </xdr:nvSpPr>
      <xdr:spPr bwMode="auto">
        <a:xfrm>
          <a:off x="16899241" y="5340387"/>
          <a:ext cx="216000" cy="235274"/>
        </a:xfrm>
        <a:prstGeom prst="diamond">
          <a:avLst/>
        </a:prstGeom>
        <a:solidFill>
          <a:srgbClr val="FFFF00"/>
        </a:solidFill>
        <a:ln w="9525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44</xdr:col>
      <xdr:colOff>260089</xdr:colOff>
      <xdr:row>22</xdr:row>
      <xdr:rowOff>172220</xdr:rowOff>
    </xdr:from>
    <xdr:to>
      <xdr:col>45</xdr:col>
      <xdr:colOff>117500</xdr:colOff>
      <xdr:row>23</xdr:row>
      <xdr:rowOff>186514</xdr:rowOff>
    </xdr:to>
    <xdr:sp macro="" textlink="">
      <xdr:nvSpPr>
        <xdr:cNvPr id="20" name="Oval 2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>
          <a:spLocks noChangeArrowheads="1"/>
        </xdr:cNvSpPr>
      </xdr:nvSpPr>
      <xdr:spPr bwMode="auto">
        <a:xfrm>
          <a:off x="16300189" y="5346200"/>
          <a:ext cx="215551" cy="23527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40</xdr:col>
      <xdr:colOff>51925</xdr:colOff>
      <xdr:row>16</xdr:row>
      <xdr:rowOff>180975</xdr:rowOff>
    </xdr:from>
    <xdr:to>
      <xdr:col>40</xdr:col>
      <xdr:colOff>303925</xdr:colOff>
      <xdr:row>18</xdr:row>
      <xdr:rowOff>13875</xdr:rowOff>
    </xdr:to>
    <xdr:sp macro="" textlink="">
      <xdr:nvSpPr>
        <xdr:cNvPr id="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>
          <a:spLocks noChangeArrowheads="1"/>
        </xdr:cNvSpPr>
      </xdr:nvSpPr>
      <xdr:spPr bwMode="auto">
        <a:xfrm>
          <a:off x="14659465" y="3320415"/>
          <a:ext cx="252000" cy="442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A-5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3923</xdr:colOff>
      <xdr:row>23</xdr:row>
      <xdr:rowOff>9525</xdr:rowOff>
    </xdr:from>
    <xdr:to>
      <xdr:col>43</xdr:col>
      <xdr:colOff>255923</xdr:colOff>
      <xdr:row>24</xdr:row>
      <xdr:rowOff>51975</xdr:rowOff>
    </xdr:to>
    <xdr:sp macro="" textlink="">
      <xdr:nvSpPr>
        <xdr:cNvPr id="2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>
          <a:spLocks noChangeArrowheads="1"/>
        </xdr:cNvSpPr>
      </xdr:nvSpPr>
      <xdr:spPr bwMode="auto">
        <a:xfrm>
          <a:off x="15685883" y="5404485"/>
          <a:ext cx="252000" cy="26343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40</xdr:col>
      <xdr:colOff>339885</xdr:colOff>
      <xdr:row>16</xdr:row>
      <xdr:rowOff>180975</xdr:rowOff>
    </xdr:from>
    <xdr:to>
      <xdr:col>41</xdr:col>
      <xdr:colOff>229935</xdr:colOff>
      <xdr:row>18</xdr:row>
      <xdr:rowOff>13875</xdr:rowOff>
    </xdr:to>
    <xdr:sp macro="" textlink="">
      <xdr:nvSpPr>
        <xdr:cNvPr id="2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>
          <a:spLocks noChangeArrowheads="1"/>
        </xdr:cNvSpPr>
      </xdr:nvSpPr>
      <xdr:spPr bwMode="auto">
        <a:xfrm>
          <a:off x="14947425" y="3320415"/>
          <a:ext cx="248190" cy="442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46505</xdr:colOff>
      <xdr:row>16</xdr:row>
      <xdr:rowOff>182095</xdr:rowOff>
    </xdr:from>
    <xdr:to>
      <xdr:col>37</xdr:col>
      <xdr:colOff>337296</xdr:colOff>
      <xdr:row>18</xdr:row>
      <xdr:rowOff>103094</xdr:rowOff>
    </xdr:to>
    <xdr:sp macro="" textlink="">
      <xdr:nvSpPr>
        <xdr:cNvPr id="24" name="Rectangle 25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/>
      </xdr:nvSpPr>
      <xdr:spPr>
        <a:xfrm rot="10800000" flipV="1">
          <a:off x="12939545" y="3321535"/>
          <a:ext cx="930871" cy="530599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125802</xdr:colOff>
      <xdr:row>9</xdr:row>
      <xdr:rowOff>184844</xdr:rowOff>
    </xdr:from>
    <xdr:to>
      <xdr:col>13</xdr:col>
      <xdr:colOff>68036</xdr:colOff>
      <xdr:row>13</xdr:row>
      <xdr:rowOff>108274</xdr:rowOff>
    </xdr:to>
    <xdr:sp macro="" textlink="">
      <xdr:nvSpPr>
        <xdr:cNvPr id="25" name="Rectangle 26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/>
      </xdr:nvSpPr>
      <xdr:spPr>
        <a:xfrm rot="10800000" flipV="1">
          <a:off x="2990922" y="1884104"/>
          <a:ext cx="1732934" cy="7463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180412</xdr:colOff>
      <xdr:row>27</xdr:row>
      <xdr:rowOff>165283</xdr:rowOff>
    </xdr:from>
    <xdr:to>
      <xdr:col>44</xdr:col>
      <xdr:colOff>303990</xdr:colOff>
      <xdr:row>31</xdr:row>
      <xdr:rowOff>133350</xdr:rowOff>
    </xdr:to>
    <xdr:sp macro="" textlink="">
      <xdr:nvSpPr>
        <xdr:cNvPr id="26" name="Rectangle 27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/>
      </xdr:nvSpPr>
      <xdr:spPr>
        <a:xfrm rot="10800000" flipV="1">
          <a:off x="15146092" y="7145203"/>
          <a:ext cx="1197998" cy="1278707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As Cast</a:t>
          </a:r>
        </a:p>
      </xdr:txBody>
    </xdr:sp>
    <xdr:clientData/>
  </xdr:twoCellAnchor>
  <xdr:twoCellAnchor>
    <xdr:from>
      <xdr:col>41</xdr:col>
      <xdr:colOff>193030</xdr:colOff>
      <xdr:row>17</xdr:row>
      <xdr:rowOff>186520</xdr:rowOff>
    </xdr:from>
    <xdr:to>
      <xdr:col>43</xdr:col>
      <xdr:colOff>129923</xdr:colOff>
      <xdr:row>23</xdr:row>
      <xdr:rowOff>9525</xdr:rowOff>
    </xdr:to>
    <xdr:cxnSp macro="">
      <xdr:nvCxnSpPr>
        <xdr:cNvPr id="27" name="Straight Connector 117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CxnSpPr>
          <a:stCxn id="23" idx="5"/>
          <a:endCxn id="22" idx="0"/>
        </xdr:cNvCxnSpPr>
      </xdr:nvCxnSpPr>
      <xdr:spPr>
        <a:xfrm>
          <a:off x="15158710" y="3630760"/>
          <a:ext cx="653173" cy="1773725"/>
        </a:xfrm>
        <a:prstGeom prst="straightConnector1">
          <a:avLst/>
        </a:prstGeom>
        <a:noFill/>
        <a:ln w="22225">
          <a:solidFill>
            <a:srgbClr val="0000FF"/>
          </a:solidFill>
          <a:round/>
          <a:headEnd/>
          <a:tailEnd/>
        </a:ln>
      </xdr:spPr>
    </xdr:cxnSp>
    <xdr:clientData/>
  </xdr:twoCellAnchor>
  <xdr:twoCellAnchor>
    <xdr:from>
      <xdr:col>39</xdr:col>
      <xdr:colOff>269209</xdr:colOff>
      <xdr:row>18</xdr:row>
      <xdr:rowOff>13875</xdr:rowOff>
    </xdr:from>
    <xdr:to>
      <xdr:col>43</xdr:col>
      <xdr:colOff>3923</xdr:colOff>
      <xdr:row>23</xdr:row>
      <xdr:rowOff>135525</xdr:rowOff>
    </xdr:to>
    <xdr:cxnSp macro="">
      <xdr:nvCxnSpPr>
        <xdr:cNvPr id="28" name="Straight Connector 184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CxnSpPr>
          <a:stCxn id="51" idx="4"/>
          <a:endCxn id="22" idx="2"/>
        </xdr:cNvCxnSpPr>
      </xdr:nvCxnSpPr>
      <xdr:spPr>
        <a:xfrm>
          <a:off x="14518609" y="3762915"/>
          <a:ext cx="1167274" cy="1767570"/>
        </a:xfrm>
        <a:prstGeom prst="straightConnector1">
          <a:avLst/>
        </a:prstGeom>
        <a:noFill/>
        <a:ln w="22225">
          <a:solidFill>
            <a:srgbClr val="FF0000"/>
          </a:solidFill>
          <a:prstDash val="sysDot"/>
          <a:round/>
          <a:headEnd/>
          <a:tailEnd/>
        </a:ln>
      </xdr:spPr>
    </xdr:cxnSp>
    <xdr:clientData/>
  </xdr:twoCellAnchor>
  <xdr:twoCellAnchor>
    <xdr:from>
      <xdr:col>43</xdr:col>
      <xdr:colOff>346823</xdr:colOff>
      <xdr:row>15</xdr:row>
      <xdr:rowOff>22949</xdr:rowOff>
    </xdr:from>
    <xdr:to>
      <xdr:col>46</xdr:col>
      <xdr:colOff>159684</xdr:colOff>
      <xdr:row>18</xdr:row>
      <xdr:rowOff>114299</xdr:rowOff>
    </xdr:to>
    <xdr:sp macro="" textlink="">
      <xdr:nvSpPr>
        <xdr:cNvPr id="29" name="Rectangle 3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/>
      </xdr:nvSpPr>
      <xdr:spPr>
        <a:xfrm rot="10800000" flipV="1">
          <a:off x="16028783" y="2956649"/>
          <a:ext cx="887281" cy="9066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Scrap</a:t>
          </a:r>
        </a:p>
      </xdr:txBody>
    </xdr:sp>
    <xdr:clientData/>
  </xdr:twoCellAnchor>
  <xdr:twoCellAnchor>
    <xdr:from>
      <xdr:col>35</xdr:col>
      <xdr:colOff>35859</xdr:colOff>
      <xdr:row>13</xdr:row>
      <xdr:rowOff>3899</xdr:rowOff>
    </xdr:from>
    <xdr:to>
      <xdr:col>36</xdr:col>
      <xdr:colOff>565897</xdr:colOff>
      <xdr:row>16</xdr:row>
      <xdr:rowOff>95249</xdr:rowOff>
    </xdr:to>
    <xdr:sp macro="" textlink="">
      <xdr:nvSpPr>
        <xdr:cNvPr id="30" name="Rectangle 3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/>
      </xdr:nvSpPr>
      <xdr:spPr>
        <a:xfrm rot="10800000" flipV="1">
          <a:off x="12570759" y="2526119"/>
          <a:ext cx="888178" cy="70857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Scrap</a:t>
          </a:r>
        </a:p>
      </xdr:txBody>
    </xdr:sp>
    <xdr:clientData/>
  </xdr:twoCellAnchor>
  <xdr:twoCellAnchor>
    <xdr:from>
      <xdr:col>33</xdr:col>
      <xdr:colOff>118222</xdr:colOff>
      <xdr:row>26</xdr:row>
      <xdr:rowOff>200025</xdr:rowOff>
    </xdr:from>
    <xdr:to>
      <xdr:col>38</xdr:col>
      <xdr:colOff>12247</xdr:colOff>
      <xdr:row>29</xdr:row>
      <xdr:rowOff>47625</xdr:rowOff>
    </xdr:to>
    <xdr:sp macro="" textlink="">
      <xdr:nvSpPr>
        <xdr:cNvPr id="31" name="Rectangle 3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/>
      </xdr:nvSpPr>
      <xdr:spPr>
        <a:xfrm>
          <a:off x="11936842" y="6608445"/>
          <a:ext cx="1966665" cy="102870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  <a:latin typeface="Century Gothic" panose="020B0502020202020204" pitchFamily="34" charset="0"/>
              <a:ea typeface="+mn-ea"/>
              <a:cs typeface="+mn-cs"/>
            </a:rPr>
            <a:t>As Trim</a:t>
          </a:r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118222</xdr:colOff>
      <xdr:row>29</xdr:row>
      <xdr:rowOff>85725</xdr:rowOff>
    </xdr:from>
    <xdr:to>
      <xdr:col>34</xdr:col>
      <xdr:colOff>116272</xdr:colOff>
      <xdr:row>32</xdr:row>
      <xdr:rowOff>104775</xdr:rowOff>
    </xdr:to>
    <xdr:sp macro="" textlink="">
      <xdr:nvSpPr>
        <xdr:cNvPr id="32" name="Rectangle 3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/>
      </xdr:nvSpPr>
      <xdr:spPr>
        <a:xfrm>
          <a:off x="11936842" y="7675245"/>
          <a:ext cx="356190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163466</xdr:colOff>
      <xdr:row>29</xdr:row>
      <xdr:rowOff>85725</xdr:rowOff>
    </xdr:from>
    <xdr:to>
      <xdr:col>35</xdr:col>
      <xdr:colOff>161517</xdr:colOff>
      <xdr:row>32</xdr:row>
      <xdr:rowOff>104775</xdr:rowOff>
    </xdr:to>
    <xdr:sp macro="" textlink="">
      <xdr:nvSpPr>
        <xdr:cNvPr id="33" name="Rectangle 3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/>
      </xdr:nvSpPr>
      <xdr:spPr>
        <a:xfrm>
          <a:off x="12340226" y="7675245"/>
          <a:ext cx="356191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208711</xdr:colOff>
      <xdr:row>29</xdr:row>
      <xdr:rowOff>85725</xdr:rowOff>
    </xdr:from>
    <xdr:to>
      <xdr:col>36</xdr:col>
      <xdr:colOff>206761</xdr:colOff>
      <xdr:row>32</xdr:row>
      <xdr:rowOff>104775</xdr:rowOff>
    </xdr:to>
    <xdr:sp macro="" textlink="">
      <xdr:nvSpPr>
        <xdr:cNvPr id="34" name="Rectangle 3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/>
      </xdr:nvSpPr>
      <xdr:spPr>
        <a:xfrm>
          <a:off x="12743611" y="7675245"/>
          <a:ext cx="356190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253955</xdr:colOff>
      <xdr:row>29</xdr:row>
      <xdr:rowOff>85725</xdr:rowOff>
    </xdr:from>
    <xdr:to>
      <xdr:col>36</xdr:col>
      <xdr:colOff>613954</xdr:colOff>
      <xdr:row>32</xdr:row>
      <xdr:rowOff>104775</xdr:rowOff>
    </xdr:to>
    <xdr:sp macro="" textlink="">
      <xdr:nvSpPr>
        <xdr:cNvPr id="35" name="Rectangle 3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/>
      </xdr:nvSpPr>
      <xdr:spPr>
        <a:xfrm>
          <a:off x="13146995" y="7675245"/>
          <a:ext cx="359999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22972</xdr:colOff>
      <xdr:row>29</xdr:row>
      <xdr:rowOff>85725</xdr:rowOff>
    </xdr:from>
    <xdr:to>
      <xdr:col>38</xdr:col>
      <xdr:colOff>21022</xdr:colOff>
      <xdr:row>32</xdr:row>
      <xdr:rowOff>104775</xdr:rowOff>
    </xdr:to>
    <xdr:sp macro="" textlink="">
      <xdr:nvSpPr>
        <xdr:cNvPr id="36" name="Rectangle 4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/>
      </xdr:nvSpPr>
      <xdr:spPr>
        <a:xfrm>
          <a:off x="13556092" y="7675245"/>
          <a:ext cx="356190" cy="10096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th-TH" sz="1800">
            <a:solidFill>
              <a:sysClr val="windowText" lastClr="000000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98929</xdr:colOff>
      <xdr:row>30</xdr:row>
      <xdr:rowOff>181219</xdr:rowOff>
    </xdr:from>
    <xdr:to>
      <xdr:col>37</xdr:col>
      <xdr:colOff>310377</xdr:colOff>
      <xdr:row>31</xdr:row>
      <xdr:rowOff>171000</xdr:rowOff>
    </xdr:to>
    <xdr:sp macro="" textlink="">
      <xdr:nvSpPr>
        <xdr:cNvPr id="37" name="Down Arrow 4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/>
      </xdr:nvSpPr>
      <xdr:spPr>
        <a:xfrm rot="10800000">
          <a:off x="13632049" y="8166979"/>
          <a:ext cx="211448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326550</xdr:colOff>
      <xdr:row>30</xdr:row>
      <xdr:rowOff>181219</xdr:rowOff>
    </xdr:from>
    <xdr:to>
      <xdr:col>36</xdr:col>
      <xdr:colOff>541358</xdr:colOff>
      <xdr:row>31</xdr:row>
      <xdr:rowOff>171000</xdr:rowOff>
    </xdr:to>
    <xdr:sp macro="" textlink="">
      <xdr:nvSpPr>
        <xdr:cNvPr id="38" name="Down Arrow 4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/>
      </xdr:nvSpPr>
      <xdr:spPr>
        <a:xfrm rot="10800000" flipV="1">
          <a:off x="13219590" y="8166979"/>
          <a:ext cx="214808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35</xdr:col>
      <xdr:colOff>281306</xdr:colOff>
      <xdr:row>30</xdr:row>
      <xdr:rowOff>181219</xdr:rowOff>
    </xdr:from>
    <xdr:to>
      <xdr:col>36</xdr:col>
      <xdr:colOff>134165</xdr:colOff>
      <xdr:row>31</xdr:row>
      <xdr:rowOff>171000</xdr:rowOff>
    </xdr:to>
    <xdr:sp macro="" textlink="">
      <xdr:nvSpPr>
        <xdr:cNvPr id="39" name="Down Arrow 4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/>
      </xdr:nvSpPr>
      <xdr:spPr>
        <a:xfrm rot="10800000" flipV="1">
          <a:off x="12816206" y="8166979"/>
          <a:ext cx="210999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34</xdr:col>
      <xdr:colOff>236061</xdr:colOff>
      <xdr:row>30</xdr:row>
      <xdr:rowOff>181219</xdr:rowOff>
    </xdr:from>
    <xdr:to>
      <xdr:col>35</xdr:col>
      <xdr:colOff>93473</xdr:colOff>
      <xdr:row>31</xdr:row>
      <xdr:rowOff>171000</xdr:rowOff>
    </xdr:to>
    <xdr:sp macro="" textlink="">
      <xdr:nvSpPr>
        <xdr:cNvPr id="40" name="Down Arrow 4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/>
      </xdr:nvSpPr>
      <xdr:spPr>
        <a:xfrm rot="10800000" flipV="1">
          <a:off x="12412821" y="8166979"/>
          <a:ext cx="215552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190817</xdr:colOff>
      <xdr:row>30</xdr:row>
      <xdr:rowOff>181219</xdr:rowOff>
    </xdr:from>
    <xdr:to>
      <xdr:col>34</xdr:col>
      <xdr:colOff>48229</xdr:colOff>
      <xdr:row>31</xdr:row>
      <xdr:rowOff>171000</xdr:rowOff>
    </xdr:to>
    <xdr:sp macro="" textlink="">
      <xdr:nvSpPr>
        <xdr:cNvPr id="41" name="Down Arrow 4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/>
      </xdr:nvSpPr>
      <xdr:spPr>
        <a:xfrm rot="10800000" flipV="1">
          <a:off x="12009437" y="8166979"/>
          <a:ext cx="215552" cy="29458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402421</xdr:colOff>
      <xdr:row>18</xdr:row>
      <xdr:rowOff>14393</xdr:rowOff>
    </xdr:from>
    <xdr:to>
      <xdr:col>37</xdr:col>
      <xdr:colOff>16246</xdr:colOff>
      <xdr:row>19</xdr:row>
      <xdr:rowOff>56843</xdr:rowOff>
    </xdr:to>
    <xdr:sp macro="" textlink="">
      <xdr:nvSpPr>
        <xdr:cNvPr id="4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>
          <a:spLocks noChangeArrowheads="1"/>
        </xdr:cNvSpPr>
      </xdr:nvSpPr>
      <xdr:spPr bwMode="auto">
        <a:xfrm>
          <a:off x="13295461" y="3763433"/>
          <a:ext cx="253905" cy="347250"/>
        </a:xfrm>
        <a:prstGeom prst="ellipse">
          <a:avLst/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B-1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238175</xdr:colOff>
      <xdr:row>19</xdr:row>
      <xdr:rowOff>398028</xdr:rowOff>
    </xdr:from>
    <xdr:to>
      <xdr:col>36</xdr:col>
      <xdr:colOff>490175</xdr:colOff>
      <xdr:row>20</xdr:row>
      <xdr:rowOff>304406</xdr:rowOff>
    </xdr:to>
    <xdr:sp macro="" textlink="">
      <xdr:nvSpPr>
        <xdr:cNvPr id="4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>
          <a:spLocks noChangeArrowheads="1"/>
        </xdr:cNvSpPr>
      </xdr:nvSpPr>
      <xdr:spPr bwMode="auto">
        <a:xfrm>
          <a:off x="13131215" y="4451868"/>
          <a:ext cx="252000" cy="310238"/>
        </a:xfrm>
        <a:prstGeom prst="ellipse">
          <a:avLst/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10773</xdr:colOff>
      <xdr:row>26</xdr:row>
      <xdr:rowOff>189036</xdr:rowOff>
    </xdr:from>
    <xdr:to>
      <xdr:col>37</xdr:col>
      <xdr:colOff>262773</xdr:colOff>
      <xdr:row>28</xdr:row>
      <xdr:rowOff>21936</xdr:rowOff>
    </xdr:to>
    <xdr:sp macro="" textlink="">
      <xdr:nvSpPr>
        <xdr:cNvPr id="4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>
          <a:spLocks noChangeArrowheads="1"/>
        </xdr:cNvSpPr>
      </xdr:nvSpPr>
      <xdr:spPr bwMode="auto">
        <a:xfrm>
          <a:off x="13543893" y="6597456"/>
          <a:ext cx="252000" cy="709200"/>
        </a:xfrm>
        <a:prstGeom prst="ellipse">
          <a:avLst/>
        </a:prstGeom>
        <a:solidFill>
          <a:srgbClr val="92D050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B-3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308060</xdr:colOff>
      <xdr:row>16</xdr:row>
      <xdr:rowOff>16923</xdr:rowOff>
    </xdr:from>
    <xdr:to>
      <xdr:col>11</xdr:col>
      <xdr:colOff>272755</xdr:colOff>
      <xdr:row>17</xdr:row>
      <xdr:rowOff>136071</xdr:rowOff>
    </xdr:to>
    <xdr:pic>
      <xdr:nvPicPr>
        <xdr:cNvPr id="45" name="Picture 4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531320" y="3156363"/>
          <a:ext cx="680975" cy="42394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40</xdr:col>
      <xdr:colOff>70928</xdr:colOff>
      <xdr:row>14</xdr:row>
      <xdr:rowOff>96789</xdr:rowOff>
    </xdr:from>
    <xdr:to>
      <xdr:col>40</xdr:col>
      <xdr:colOff>286928</xdr:colOff>
      <xdr:row>15</xdr:row>
      <xdr:rowOff>103239</xdr:rowOff>
    </xdr:to>
    <xdr:sp macro="" textlink="">
      <xdr:nvSpPr>
        <xdr:cNvPr id="46" name="AutoShape 118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>
          <a:spLocks noChangeArrowheads="1"/>
        </xdr:cNvSpPr>
      </xdr:nvSpPr>
      <xdr:spPr bwMode="auto">
        <a:xfrm>
          <a:off x="14678468" y="2824749"/>
          <a:ext cx="216000" cy="212190"/>
        </a:xfrm>
        <a:prstGeom prst="plus">
          <a:avLst>
            <a:gd name="adj" fmla="val 25000"/>
          </a:avLst>
        </a:prstGeom>
        <a:solidFill>
          <a:srgbClr val="CCFFCC"/>
        </a:solidFill>
        <a:ln w="9525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41</xdr:col>
      <xdr:colOff>12313</xdr:colOff>
      <xdr:row>14</xdr:row>
      <xdr:rowOff>95811</xdr:rowOff>
    </xdr:from>
    <xdr:to>
      <xdr:col>41</xdr:col>
      <xdr:colOff>228313</xdr:colOff>
      <xdr:row>15</xdr:row>
      <xdr:rowOff>102261</xdr:rowOff>
    </xdr:to>
    <xdr:sp macro="" textlink="">
      <xdr:nvSpPr>
        <xdr:cNvPr id="47" name="AutoShape 119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>
          <a:spLocks noChangeArrowheads="1"/>
        </xdr:cNvSpPr>
      </xdr:nvSpPr>
      <xdr:spPr bwMode="auto">
        <a:xfrm>
          <a:off x="14977993" y="2823771"/>
          <a:ext cx="216000" cy="212190"/>
        </a:xfrm>
        <a:prstGeom prst="diamond">
          <a:avLst/>
        </a:prstGeom>
        <a:solidFill>
          <a:srgbClr val="FFFF00"/>
        </a:solidFill>
        <a:ln w="9525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115933</xdr:colOff>
      <xdr:row>16</xdr:row>
      <xdr:rowOff>33589</xdr:rowOff>
    </xdr:from>
    <xdr:to>
      <xdr:col>14</xdr:col>
      <xdr:colOff>244928</xdr:colOff>
      <xdr:row>16</xdr:row>
      <xdr:rowOff>136072</xdr:rowOff>
    </xdr:to>
    <xdr:sp macro="" textlink="">
      <xdr:nvSpPr>
        <xdr:cNvPr id="48" name="Oval 5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>
          <a:spLocks noChangeArrowheads="1"/>
        </xdr:cNvSpPr>
      </xdr:nvSpPr>
      <xdr:spPr bwMode="auto">
        <a:xfrm>
          <a:off x="5129893" y="3173029"/>
          <a:ext cx="128995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38</xdr:col>
      <xdr:colOff>207983</xdr:colOff>
      <xdr:row>14</xdr:row>
      <xdr:rowOff>101625</xdr:rowOff>
    </xdr:from>
    <xdr:to>
      <xdr:col>38</xdr:col>
      <xdr:colOff>326572</xdr:colOff>
      <xdr:row>15</xdr:row>
      <xdr:rowOff>13608</xdr:rowOff>
    </xdr:to>
    <xdr:sp macro="" textlink="">
      <xdr:nvSpPr>
        <xdr:cNvPr id="49" name="Oval 5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>
          <a:spLocks noChangeArrowheads="1"/>
        </xdr:cNvSpPr>
      </xdr:nvSpPr>
      <xdr:spPr bwMode="auto">
        <a:xfrm>
          <a:off x="14099243" y="2829585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36</xdr:col>
      <xdr:colOff>614755</xdr:colOff>
      <xdr:row>17</xdr:row>
      <xdr:rowOff>18701</xdr:rowOff>
    </xdr:from>
    <xdr:to>
      <xdr:col>37</xdr:col>
      <xdr:colOff>195942</xdr:colOff>
      <xdr:row>18</xdr:row>
      <xdr:rowOff>32995</xdr:rowOff>
    </xdr:to>
    <xdr:sp macro="" textlink="">
      <xdr:nvSpPr>
        <xdr:cNvPr id="50" name="Oval 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>
          <a:spLocks noChangeArrowheads="1"/>
        </xdr:cNvSpPr>
      </xdr:nvSpPr>
      <xdr:spPr bwMode="auto">
        <a:xfrm>
          <a:off x="13507795" y="3462941"/>
          <a:ext cx="221267" cy="31909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39</xdr:col>
      <xdr:colOff>143209</xdr:colOff>
      <xdr:row>16</xdr:row>
      <xdr:rowOff>180975</xdr:rowOff>
    </xdr:from>
    <xdr:to>
      <xdr:col>40</xdr:col>
      <xdr:colOff>33259</xdr:colOff>
      <xdr:row>18</xdr:row>
      <xdr:rowOff>13875</xdr:rowOff>
    </xdr:to>
    <xdr:sp macro="" textlink="">
      <xdr:nvSpPr>
        <xdr:cNvPr id="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>
          <a:spLocks noChangeArrowheads="1"/>
        </xdr:cNvSpPr>
      </xdr:nvSpPr>
      <xdr:spPr bwMode="auto">
        <a:xfrm>
          <a:off x="14392609" y="3320415"/>
          <a:ext cx="248190" cy="44250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A-5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334265</xdr:colOff>
      <xdr:row>23</xdr:row>
      <xdr:rowOff>95324</xdr:rowOff>
    </xdr:from>
    <xdr:to>
      <xdr:col>36</xdr:col>
      <xdr:colOff>191677</xdr:colOff>
      <xdr:row>24</xdr:row>
      <xdr:rowOff>109618</xdr:rowOff>
    </xdr:to>
    <xdr:sp macro="" textlink="">
      <xdr:nvSpPr>
        <xdr:cNvPr id="52" name="AutoShape 118"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SpPr>
          <a:spLocks noChangeArrowheads="1"/>
        </xdr:cNvSpPr>
      </xdr:nvSpPr>
      <xdr:spPr bwMode="auto">
        <a:xfrm>
          <a:off x="12869165" y="5490284"/>
          <a:ext cx="215552" cy="235274"/>
        </a:xfrm>
        <a:prstGeom prst="plus">
          <a:avLst>
            <a:gd name="adj" fmla="val 25000"/>
          </a:avLst>
        </a:prstGeom>
        <a:solidFill>
          <a:srgbClr val="CCFFCC"/>
        </a:solidFill>
        <a:ln w="9525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36</xdr:col>
      <xdr:colOff>275651</xdr:colOff>
      <xdr:row>23</xdr:row>
      <xdr:rowOff>94346</xdr:rowOff>
    </xdr:from>
    <xdr:to>
      <xdr:col>36</xdr:col>
      <xdr:colOff>495012</xdr:colOff>
      <xdr:row>24</xdr:row>
      <xdr:rowOff>108640</xdr:rowOff>
    </xdr:to>
    <xdr:sp macro="" textlink="">
      <xdr:nvSpPr>
        <xdr:cNvPr id="53" name="AutoShape 119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SpPr>
          <a:spLocks noChangeArrowheads="1"/>
        </xdr:cNvSpPr>
      </xdr:nvSpPr>
      <xdr:spPr bwMode="auto">
        <a:xfrm>
          <a:off x="13168691" y="5489306"/>
          <a:ext cx="219361" cy="235274"/>
        </a:xfrm>
        <a:prstGeom prst="diamond">
          <a:avLst/>
        </a:prstGeom>
        <a:solidFill>
          <a:srgbClr val="FFFF00"/>
        </a:solidFill>
        <a:ln w="9525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49347</xdr:colOff>
      <xdr:row>35</xdr:row>
      <xdr:rowOff>117229</xdr:rowOff>
    </xdr:from>
    <xdr:to>
      <xdr:col>9</xdr:col>
      <xdr:colOff>182851</xdr:colOff>
      <xdr:row>37</xdr:row>
      <xdr:rowOff>174991</xdr:rowOff>
    </xdr:to>
    <xdr:pic>
      <xdr:nvPicPr>
        <xdr:cNvPr id="54" name="Picture 5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914467" y="9512689"/>
          <a:ext cx="491644" cy="48448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33</xdr:col>
      <xdr:colOff>185854</xdr:colOff>
      <xdr:row>17</xdr:row>
      <xdr:rowOff>60402</xdr:rowOff>
    </xdr:from>
    <xdr:to>
      <xdr:col>34</xdr:col>
      <xdr:colOff>9292</xdr:colOff>
      <xdr:row>21</xdr:row>
      <xdr:rowOff>78988</xdr:rowOff>
    </xdr:to>
    <xdr:sp macro="" textlink="">
      <xdr:nvSpPr>
        <xdr:cNvPr id="55" name="Rectangle 78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/>
      </xdr:nvSpPr>
      <xdr:spPr>
        <a:xfrm>
          <a:off x="12004474" y="3504642"/>
          <a:ext cx="181578" cy="1451146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h-TH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27215</xdr:colOff>
      <xdr:row>11</xdr:row>
      <xdr:rowOff>96610</xdr:rowOff>
    </xdr:from>
    <xdr:to>
      <xdr:col>7</xdr:col>
      <xdr:colOff>217716</xdr:colOff>
      <xdr:row>16</xdr:row>
      <xdr:rowOff>217714</xdr:rowOff>
    </xdr:to>
    <xdr:sp macro="" textlink="">
      <xdr:nvSpPr>
        <xdr:cNvPr id="56" name="Rectangle 59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/>
      </xdr:nvSpPr>
      <xdr:spPr>
        <a:xfrm>
          <a:off x="2176055" y="2207350"/>
          <a:ext cx="548641" cy="1149804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27215</xdr:colOff>
      <xdr:row>24</xdr:row>
      <xdr:rowOff>231322</xdr:rowOff>
    </xdr:from>
    <xdr:to>
      <xdr:col>7</xdr:col>
      <xdr:colOff>258537</xdr:colOff>
      <xdr:row>27</xdr:row>
      <xdr:rowOff>68033</xdr:rowOff>
    </xdr:to>
    <xdr:sp macro="" textlink="">
      <xdr:nvSpPr>
        <xdr:cNvPr id="57" name="Rectangle 60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/>
      </xdr:nvSpPr>
      <xdr:spPr>
        <a:xfrm>
          <a:off x="2176055" y="5847262"/>
          <a:ext cx="589462" cy="1200691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244928</xdr:colOff>
      <xdr:row>18</xdr:row>
      <xdr:rowOff>258534</xdr:rowOff>
    </xdr:from>
    <xdr:to>
      <xdr:col>12</xdr:col>
      <xdr:colOff>299357</xdr:colOff>
      <xdr:row>22</xdr:row>
      <xdr:rowOff>27215</xdr:rowOff>
    </xdr:to>
    <xdr:sp macro="" textlink="">
      <xdr:nvSpPr>
        <xdr:cNvPr id="58" name="Rectangle 61">
          <a:extLst>
            <a:ext uri="{FF2B5EF4-FFF2-40B4-BE49-F238E27FC236}">
              <a16:creationId xmlns:a16="http://schemas.microsoft.com/office/drawing/2014/main" id="{00000000-0008-0000-1800-00003A000000}"/>
            </a:ext>
          </a:extLst>
        </xdr:cNvPr>
        <xdr:cNvSpPr/>
      </xdr:nvSpPr>
      <xdr:spPr>
        <a:xfrm>
          <a:off x="3110048" y="4007574"/>
          <a:ext cx="1486989" cy="1193621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340179</xdr:colOff>
      <xdr:row>15</xdr:row>
      <xdr:rowOff>149678</xdr:rowOff>
    </xdr:from>
    <xdr:to>
      <xdr:col>15</xdr:col>
      <xdr:colOff>40821</xdr:colOff>
      <xdr:row>19</xdr:row>
      <xdr:rowOff>54429</xdr:rowOff>
    </xdr:to>
    <xdr:sp macro="" textlink="">
      <xdr:nvSpPr>
        <xdr:cNvPr id="59" name="Rectangle 62">
          <a:extLst>
            <a:ext uri="{FF2B5EF4-FFF2-40B4-BE49-F238E27FC236}">
              <a16:creationId xmlns:a16="http://schemas.microsoft.com/office/drawing/2014/main" id="{00000000-0008-0000-1800-00003B000000}"/>
            </a:ext>
          </a:extLst>
        </xdr:cNvPr>
        <xdr:cNvSpPr/>
      </xdr:nvSpPr>
      <xdr:spPr>
        <a:xfrm>
          <a:off x="4995999" y="3083378"/>
          <a:ext cx="416922" cy="102489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8</xdr:col>
      <xdr:colOff>163287</xdr:colOff>
      <xdr:row>26</xdr:row>
      <xdr:rowOff>340175</xdr:rowOff>
    </xdr:from>
    <xdr:to>
      <xdr:col>13</xdr:col>
      <xdr:colOff>105521</xdr:colOff>
      <xdr:row>28</xdr:row>
      <xdr:rowOff>195570</xdr:rowOff>
    </xdr:to>
    <xdr:sp macro="" textlink="">
      <xdr:nvSpPr>
        <xdr:cNvPr id="60" name="Rectangle 63">
          <a:extLst>
            <a:ext uri="{FF2B5EF4-FFF2-40B4-BE49-F238E27FC236}">
              <a16:creationId xmlns:a16="http://schemas.microsoft.com/office/drawing/2014/main" id="{00000000-0008-0000-1800-00003C000000}"/>
            </a:ext>
          </a:extLst>
        </xdr:cNvPr>
        <xdr:cNvSpPr/>
      </xdr:nvSpPr>
      <xdr:spPr>
        <a:xfrm rot="10800000" flipV="1">
          <a:off x="3028407" y="6748595"/>
          <a:ext cx="1732934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0</xdr:colOff>
      <xdr:row>22</xdr:row>
      <xdr:rowOff>95250</xdr:rowOff>
    </xdr:from>
    <xdr:to>
      <xdr:col>15</xdr:col>
      <xdr:colOff>68035</xdr:colOff>
      <xdr:row>25</xdr:row>
      <xdr:rowOff>274865</xdr:rowOff>
    </xdr:to>
    <xdr:sp macro="" textlink="">
      <xdr:nvSpPr>
        <xdr:cNvPr id="61" name="Rectangle 64">
          <a:extLst>
            <a:ext uri="{FF2B5EF4-FFF2-40B4-BE49-F238E27FC236}">
              <a16:creationId xmlns:a16="http://schemas.microsoft.com/office/drawing/2014/main" id="{00000000-0008-0000-1800-00003D000000}"/>
            </a:ext>
          </a:extLst>
        </xdr:cNvPr>
        <xdr:cNvSpPr/>
      </xdr:nvSpPr>
      <xdr:spPr>
        <a:xfrm>
          <a:off x="5013960" y="5269230"/>
          <a:ext cx="426175" cy="101781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15</xdr:col>
      <xdr:colOff>122464</xdr:colOff>
      <xdr:row>9</xdr:row>
      <xdr:rowOff>190503</xdr:rowOff>
    </xdr:from>
    <xdr:to>
      <xdr:col>20</xdr:col>
      <xdr:colOff>64698</xdr:colOff>
      <xdr:row>13</xdr:row>
      <xdr:rowOff>113933</xdr:rowOff>
    </xdr:to>
    <xdr:sp macro="" textlink="">
      <xdr:nvSpPr>
        <xdr:cNvPr id="62" name="Rectangle 65">
          <a:extLst>
            <a:ext uri="{FF2B5EF4-FFF2-40B4-BE49-F238E27FC236}">
              <a16:creationId xmlns:a16="http://schemas.microsoft.com/office/drawing/2014/main" id="{00000000-0008-0000-1800-00003E000000}"/>
            </a:ext>
          </a:extLst>
        </xdr:cNvPr>
        <xdr:cNvSpPr/>
      </xdr:nvSpPr>
      <xdr:spPr>
        <a:xfrm rot="10800000" flipV="1">
          <a:off x="5494564" y="1889763"/>
          <a:ext cx="1732934" cy="7463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356508</xdr:colOff>
      <xdr:row>26</xdr:row>
      <xdr:rowOff>315682</xdr:rowOff>
    </xdr:from>
    <xdr:to>
      <xdr:col>19</xdr:col>
      <xdr:colOff>298742</xdr:colOff>
      <xdr:row>28</xdr:row>
      <xdr:rowOff>171077</xdr:rowOff>
    </xdr:to>
    <xdr:sp macro="" textlink="">
      <xdr:nvSpPr>
        <xdr:cNvPr id="63" name="Rectangle 66">
          <a:extLst>
            <a:ext uri="{FF2B5EF4-FFF2-40B4-BE49-F238E27FC236}">
              <a16:creationId xmlns:a16="http://schemas.microsoft.com/office/drawing/2014/main" id="{00000000-0008-0000-1800-00003F000000}"/>
            </a:ext>
          </a:extLst>
        </xdr:cNvPr>
        <xdr:cNvSpPr/>
      </xdr:nvSpPr>
      <xdr:spPr>
        <a:xfrm rot="10800000" flipV="1">
          <a:off x="5370468" y="6724102"/>
          <a:ext cx="1732934" cy="73169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95253</xdr:colOff>
      <xdr:row>15</xdr:row>
      <xdr:rowOff>176893</xdr:rowOff>
    </xdr:from>
    <xdr:to>
      <xdr:col>18</xdr:col>
      <xdr:colOff>59948</xdr:colOff>
      <xdr:row>17</xdr:row>
      <xdr:rowOff>190501</xdr:rowOff>
    </xdr:to>
    <xdr:pic>
      <xdr:nvPicPr>
        <xdr:cNvPr id="64" name="Picture 67">
          <a:extLst>
            <a:ext uri="{FF2B5EF4-FFF2-40B4-BE49-F238E27FC236}">
              <a16:creationId xmlns:a16="http://schemas.microsoft.com/office/drawing/2014/main" id="{00000000-0008-0000-1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825493" y="3110593"/>
          <a:ext cx="680975" cy="52414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16</xdr:col>
      <xdr:colOff>272147</xdr:colOff>
      <xdr:row>24</xdr:row>
      <xdr:rowOff>27215</xdr:rowOff>
    </xdr:from>
    <xdr:to>
      <xdr:col>18</xdr:col>
      <xdr:colOff>239564</xdr:colOff>
      <xdr:row>25</xdr:row>
      <xdr:rowOff>163287</xdr:rowOff>
    </xdr:to>
    <xdr:pic>
      <xdr:nvPicPr>
        <xdr:cNvPr id="65" name="Picture 68">
          <a:extLst>
            <a:ext uri="{FF2B5EF4-FFF2-40B4-BE49-F238E27FC236}">
              <a16:creationId xmlns:a16="http://schemas.microsoft.com/office/drawing/2014/main" id="{00000000-0008-0000-1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387" y="5643155"/>
          <a:ext cx="683697" cy="532312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20</xdr:col>
      <xdr:colOff>285056</xdr:colOff>
      <xdr:row>12</xdr:row>
      <xdr:rowOff>22213</xdr:rowOff>
    </xdr:from>
    <xdr:to>
      <xdr:col>21</xdr:col>
      <xdr:colOff>353091</xdr:colOff>
      <xdr:row>16</xdr:row>
      <xdr:rowOff>281034</xdr:rowOff>
    </xdr:to>
    <xdr:sp macro="" textlink="">
      <xdr:nvSpPr>
        <xdr:cNvPr id="66" name="Rectangle 69">
          <a:extLst>
            <a:ext uri="{FF2B5EF4-FFF2-40B4-BE49-F238E27FC236}">
              <a16:creationId xmlns:a16="http://schemas.microsoft.com/office/drawing/2014/main" id="{00000000-0008-0000-1800-000042000000}"/>
            </a:ext>
          </a:extLst>
        </xdr:cNvPr>
        <xdr:cNvSpPr/>
      </xdr:nvSpPr>
      <xdr:spPr>
        <a:xfrm rot="1218380">
          <a:off x="7447856" y="2338693"/>
          <a:ext cx="426175" cy="108178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rgbClr val="92D050"/>
            </a:solidFill>
          </a:endParaRPr>
        </a:p>
      </xdr:txBody>
    </xdr:sp>
    <xdr:clientData/>
  </xdr:twoCellAnchor>
  <xdr:twoCellAnchor>
    <xdr:from>
      <xdr:col>20</xdr:col>
      <xdr:colOff>288098</xdr:colOff>
      <xdr:row>24</xdr:row>
      <xdr:rowOff>151504</xdr:rowOff>
    </xdr:from>
    <xdr:to>
      <xdr:col>21</xdr:col>
      <xdr:colOff>356133</xdr:colOff>
      <xdr:row>26</xdr:row>
      <xdr:rowOff>420099</xdr:rowOff>
    </xdr:to>
    <xdr:sp macro="" textlink="">
      <xdr:nvSpPr>
        <xdr:cNvPr id="67" name="Rectangle 70">
          <a:extLst>
            <a:ext uri="{FF2B5EF4-FFF2-40B4-BE49-F238E27FC236}">
              <a16:creationId xmlns:a16="http://schemas.microsoft.com/office/drawing/2014/main" id="{00000000-0008-0000-1800-000043000000}"/>
            </a:ext>
          </a:extLst>
        </xdr:cNvPr>
        <xdr:cNvSpPr/>
      </xdr:nvSpPr>
      <xdr:spPr>
        <a:xfrm rot="9191576">
          <a:off x="7450898" y="5767444"/>
          <a:ext cx="426175" cy="106107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23</xdr:col>
      <xdr:colOff>94161</xdr:colOff>
      <xdr:row>16</xdr:row>
      <xdr:rowOff>89965</xdr:rowOff>
    </xdr:from>
    <xdr:to>
      <xdr:col>25</xdr:col>
      <xdr:colOff>99235</xdr:colOff>
      <xdr:row>20</xdr:row>
      <xdr:rowOff>118706</xdr:rowOff>
    </xdr:to>
    <xdr:sp macro="" textlink="">
      <xdr:nvSpPr>
        <xdr:cNvPr id="68" name="Rectangle 71">
          <a:extLst>
            <a:ext uri="{FF2B5EF4-FFF2-40B4-BE49-F238E27FC236}">
              <a16:creationId xmlns:a16="http://schemas.microsoft.com/office/drawing/2014/main" id="{00000000-0008-0000-1800-000044000000}"/>
            </a:ext>
          </a:extLst>
        </xdr:cNvPr>
        <xdr:cNvSpPr/>
      </xdr:nvSpPr>
      <xdr:spPr>
        <a:xfrm rot="3818155" flipV="1">
          <a:off x="8018557" y="3542229"/>
          <a:ext cx="1347001" cy="72135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22796</xdr:colOff>
      <xdr:row>20</xdr:row>
      <xdr:rowOff>356088</xdr:rowOff>
    </xdr:from>
    <xdr:to>
      <xdr:col>25</xdr:col>
      <xdr:colOff>27870</xdr:colOff>
      <xdr:row>25</xdr:row>
      <xdr:rowOff>147570</xdr:rowOff>
    </xdr:to>
    <xdr:sp macro="" textlink="">
      <xdr:nvSpPr>
        <xdr:cNvPr id="69" name="Rectangle 72">
          <a:extLst>
            <a:ext uri="{FF2B5EF4-FFF2-40B4-BE49-F238E27FC236}">
              <a16:creationId xmlns:a16="http://schemas.microsoft.com/office/drawing/2014/main" id="{00000000-0008-0000-1800-000045000000}"/>
            </a:ext>
          </a:extLst>
        </xdr:cNvPr>
        <xdr:cNvSpPr/>
      </xdr:nvSpPr>
      <xdr:spPr>
        <a:xfrm rot="7281862" flipV="1">
          <a:off x="7947712" y="5126092"/>
          <a:ext cx="1345962" cy="72135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en-US" sz="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26</xdr:col>
      <xdr:colOff>15530</xdr:colOff>
      <xdr:row>15</xdr:row>
      <xdr:rowOff>132111</xdr:rowOff>
    </xdr:from>
    <xdr:to>
      <xdr:col>27</xdr:col>
      <xdr:colOff>186865</xdr:colOff>
      <xdr:row>17</xdr:row>
      <xdr:rowOff>300913</xdr:rowOff>
    </xdr:to>
    <xdr:pic>
      <xdr:nvPicPr>
        <xdr:cNvPr id="70" name="Picture 73">
          <a:extLst>
            <a:ext uri="{FF2B5EF4-FFF2-40B4-BE49-F238E27FC236}">
              <a16:creationId xmlns:a16="http://schemas.microsoft.com/office/drawing/2014/main" id="{00000000-0008-0000-18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761589">
          <a:off x="9252237" y="3140744"/>
          <a:ext cx="679342" cy="52947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25</xdr:col>
      <xdr:colOff>326572</xdr:colOff>
      <xdr:row>24</xdr:row>
      <xdr:rowOff>27215</xdr:rowOff>
    </xdr:from>
    <xdr:to>
      <xdr:col>27</xdr:col>
      <xdr:colOff>267251</xdr:colOff>
      <xdr:row>25</xdr:row>
      <xdr:rowOff>318481</xdr:rowOff>
    </xdr:to>
    <xdr:pic>
      <xdr:nvPicPr>
        <xdr:cNvPr id="71" name="Picture 74">
          <a:extLst>
            <a:ext uri="{FF2B5EF4-FFF2-40B4-BE49-F238E27FC236}">
              <a16:creationId xmlns:a16="http://schemas.microsoft.com/office/drawing/2014/main" id="{00000000-0008-0000-1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968738">
          <a:off x="9264799" y="5658428"/>
          <a:ext cx="687506" cy="65695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28</xdr:col>
      <xdr:colOff>80273</xdr:colOff>
      <xdr:row>11</xdr:row>
      <xdr:rowOff>97471</xdr:rowOff>
    </xdr:from>
    <xdr:to>
      <xdr:col>29</xdr:col>
      <xdr:colOff>270774</xdr:colOff>
      <xdr:row>16</xdr:row>
      <xdr:rowOff>223777</xdr:rowOff>
    </xdr:to>
    <xdr:sp macro="" textlink="">
      <xdr:nvSpPr>
        <xdr:cNvPr id="72" name="Rectangle 75">
          <a:extLst>
            <a:ext uri="{FF2B5EF4-FFF2-40B4-BE49-F238E27FC236}">
              <a16:creationId xmlns:a16="http://schemas.microsoft.com/office/drawing/2014/main" id="{00000000-0008-0000-1800-000048000000}"/>
            </a:ext>
          </a:extLst>
        </xdr:cNvPr>
        <xdr:cNvSpPr/>
      </xdr:nvSpPr>
      <xdr:spPr>
        <a:xfrm rot="19750196">
          <a:off x="10108193" y="2208211"/>
          <a:ext cx="548641" cy="1155006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28</xdr:col>
      <xdr:colOff>80171</xdr:colOff>
      <xdr:row>25</xdr:row>
      <xdr:rowOff>58636</xdr:rowOff>
    </xdr:from>
    <xdr:to>
      <xdr:col>29</xdr:col>
      <xdr:colOff>270672</xdr:colOff>
      <xdr:row>27</xdr:row>
      <xdr:rowOff>284131</xdr:rowOff>
    </xdr:to>
    <xdr:sp macro="" textlink="">
      <xdr:nvSpPr>
        <xdr:cNvPr id="73" name="Rectangle 76">
          <a:extLst>
            <a:ext uri="{FF2B5EF4-FFF2-40B4-BE49-F238E27FC236}">
              <a16:creationId xmlns:a16="http://schemas.microsoft.com/office/drawing/2014/main" id="{00000000-0008-0000-1800-000049000000}"/>
            </a:ext>
          </a:extLst>
        </xdr:cNvPr>
        <xdr:cNvSpPr/>
      </xdr:nvSpPr>
      <xdr:spPr>
        <a:xfrm rot="1504037">
          <a:off x="10108091" y="6070816"/>
          <a:ext cx="548641" cy="1193235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231349</xdr:colOff>
      <xdr:row>18</xdr:row>
      <xdr:rowOff>176866</xdr:rowOff>
    </xdr:from>
    <xdr:to>
      <xdr:col>9</xdr:col>
      <xdr:colOff>40849</xdr:colOff>
      <xdr:row>18</xdr:row>
      <xdr:rowOff>244902</xdr:rowOff>
    </xdr:to>
    <xdr:sp macro="" textlink="">
      <xdr:nvSpPr>
        <xdr:cNvPr id="74" name="Rectangle 118">
          <a:extLst>
            <a:ext uri="{FF2B5EF4-FFF2-40B4-BE49-F238E27FC236}">
              <a16:creationId xmlns:a16="http://schemas.microsoft.com/office/drawing/2014/main" id="{00000000-0008-0000-1800-00004A000000}"/>
            </a:ext>
          </a:extLst>
        </xdr:cNvPr>
        <xdr:cNvSpPr/>
      </xdr:nvSpPr>
      <xdr:spPr>
        <a:xfrm>
          <a:off x="3096469" y="3925906"/>
          <a:ext cx="167640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8</xdr:col>
      <xdr:colOff>225878</xdr:colOff>
      <xdr:row>14</xdr:row>
      <xdr:rowOff>21771</xdr:rowOff>
    </xdr:from>
    <xdr:to>
      <xdr:col>9</xdr:col>
      <xdr:colOff>68035</xdr:colOff>
      <xdr:row>15</xdr:row>
      <xdr:rowOff>13607</xdr:rowOff>
    </xdr:to>
    <xdr:sp macro="" textlink="">
      <xdr:nvSpPr>
        <xdr:cNvPr id="7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4B000000}"/>
            </a:ext>
          </a:extLst>
        </xdr:cNvPr>
        <xdr:cNvSpPr>
          <a:spLocks noChangeArrowheads="1"/>
        </xdr:cNvSpPr>
      </xdr:nvSpPr>
      <xdr:spPr bwMode="auto">
        <a:xfrm>
          <a:off x="3090998" y="2749731"/>
          <a:ext cx="200297" cy="197576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6</xdr:col>
      <xdr:colOff>323851</xdr:colOff>
      <xdr:row>16</xdr:row>
      <xdr:rowOff>310237</xdr:rowOff>
    </xdr:from>
    <xdr:to>
      <xdr:col>7</xdr:col>
      <xdr:colOff>140155</xdr:colOff>
      <xdr:row>17</xdr:row>
      <xdr:rowOff>176888</xdr:rowOff>
    </xdr:to>
    <xdr:sp macro="" textlink="">
      <xdr:nvSpPr>
        <xdr:cNvPr id="7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4C000000}"/>
            </a:ext>
          </a:extLst>
        </xdr:cNvPr>
        <xdr:cNvSpPr>
          <a:spLocks noChangeArrowheads="1"/>
        </xdr:cNvSpPr>
      </xdr:nvSpPr>
      <xdr:spPr bwMode="auto">
        <a:xfrm>
          <a:off x="2472691" y="3442057"/>
          <a:ext cx="174444" cy="17907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7</xdr:col>
      <xdr:colOff>140155</xdr:colOff>
      <xdr:row>16</xdr:row>
      <xdr:rowOff>272144</xdr:rowOff>
    </xdr:from>
    <xdr:to>
      <xdr:col>9</xdr:col>
      <xdr:colOff>81643</xdr:colOff>
      <xdr:row>17</xdr:row>
      <xdr:rowOff>80277</xdr:rowOff>
    </xdr:to>
    <xdr:cxnSp macro="">
      <xdr:nvCxnSpPr>
        <xdr:cNvPr id="77" name="Straight Connector 172">
          <a:extLst>
            <a:ext uri="{FF2B5EF4-FFF2-40B4-BE49-F238E27FC236}">
              <a16:creationId xmlns:a16="http://schemas.microsoft.com/office/drawing/2014/main" id="{00000000-0008-0000-1800-00004D000000}"/>
            </a:ext>
          </a:extLst>
        </xdr:cNvPr>
        <xdr:cNvCxnSpPr>
          <a:endCxn id="76" idx="6"/>
        </xdr:cNvCxnSpPr>
      </xdr:nvCxnSpPr>
      <xdr:spPr>
        <a:xfrm flipH="1">
          <a:off x="2647135" y="3411584"/>
          <a:ext cx="657768" cy="1129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54429</xdr:colOff>
      <xdr:row>14</xdr:row>
      <xdr:rowOff>27214</xdr:rowOff>
    </xdr:from>
    <xdr:to>
      <xdr:col>9</xdr:col>
      <xdr:colOff>238126</xdr:colOff>
      <xdr:row>15</xdr:row>
      <xdr:rowOff>16329</xdr:rowOff>
    </xdr:to>
    <xdr:sp macro="" textlink="">
      <xdr:nvSpPr>
        <xdr:cNvPr id="7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4E000000}"/>
            </a:ext>
          </a:extLst>
        </xdr:cNvPr>
        <xdr:cNvSpPr>
          <a:spLocks noChangeArrowheads="1"/>
        </xdr:cNvSpPr>
      </xdr:nvSpPr>
      <xdr:spPr bwMode="auto">
        <a:xfrm>
          <a:off x="3277689" y="2755174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247650</xdr:colOff>
      <xdr:row>14</xdr:row>
      <xdr:rowOff>29935</xdr:rowOff>
    </xdr:from>
    <xdr:to>
      <xdr:col>10</xdr:col>
      <xdr:colOff>63954</xdr:colOff>
      <xdr:row>15</xdr:row>
      <xdr:rowOff>19050</xdr:rowOff>
    </xdr:to>
    <xdr:sp macro="" textlink="">
      <xdr:nvSpPr>
        <xdr:cNvPr id="7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4F000000}"/>
            </a:ext>
          </a:extLst>
        </xdr:cNvPr>
        <xdr:cNvSpPr>
          <a:spLocks noChangeArrowheads="1"/>
        </xdr:cNvSpPr>
      </xdr:nvSpPr>
      <xdr:spPr bwMode="auto">
        <a:xfrm>
          <a:off x="3470910" y="2757895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10</xdr:col>
      <xdr:colOff>73478</xdr:colOff>
      <xdr:row>14</xdr:row>
      <xdr:rowOff>32657</xdr:rowOff>
    </xdr:from>
    <xdr:to>
      <xdr:col>10</xdr:col>
      <xdr:colOff>257175</xdr:colOff>
      <xdr:row>15</xdr:row>
      <xdr:rowOff>21772</xdr:rowOff>
    </xdr:to>
    <xdr:sp macro="" textlink="">
      <xdr:nvSpPr>
        <xdr:cNvPr id="8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0000000}"/>
            </a:ext>
          </a:extLst>
        </xdr:cNvPr>
        <xdr:cNvSpPr>
          <a:spLocks noChangeArrowheads="1"/>
        </xdr:cNvSpPr>
      </xdr:nvSpPr>
      <xdr:spPr bwMode="auto">
        <a:xfrm>
          <a:off x="3654878" y="2760617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253092</xdr:colOff>
      <xdr:row>14</xdr:row>
      <xdr:rowOff>35378</xdr:rowOff>
    </xdr:from>
    <xdr:to>
      <xdr:col>11</xdr:col>
      <xdr:colOff>69397</xdr:colOff>
      <xdr:row>15</xdr:row>
      <xdr:rowOff>24493</xdr:rowOff>
    </xdr:to>
    <xdr:sp macro="" textlink="">
      <xdr:nvSpPr>
        <xdr:cNvPr id="8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1000000}"/>
            </a:ext>
          </a:extLst>
        </xdr:cNvPr>
        <xdr:cNvSpPr>
          <a:spLocks noChangeArrowheads="1"/>
        </xdr:cNvSpPr>
      </xdr:nvSpPr>
      <xdr:spPr bwMode="auto">
        <a:xfrm>
          <a:off x="3834492" y="2763338"/>
          <a:ext cx="174445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65315</xdr:colOff>
      <xdr:row>14</xdr:row>
      <xdr:rowOff>38100</xdr:rowOff>
    </xdr:from>
    <xdr:to>
      <xdr:col>11</xdr:col>
      <xdr:colOff>249012</xdr:colOff>
      <xdr:row>15</xdr:row>
      <xdr:rowOff>27215</xdr:rowOff>
    </xdr:to>
    <xdr:sp macro="" textlink="">
      <xdr:nvSpPr>
        <xdr:cNvPr id="8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2000000}"/>
            </a:ext>
          </a:extLst>
        </xdr:cNvPr>
        <xdr:cNvSpPr>
          <a:spLocks noChangeArrowheads="1"/>
        </xdr:cNvSpPr>
      </xdr:nvSpPr>
      <xdr:spPr bwMode="auto">
        <a:xfrm>
          <a:off x="4004855" y="2766060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244929</xdr:colOff>
      <xdr:row>14</xdr:row>
      <xdr:rowOff>40821</xdr:rowOff>
    </xdr:from>
    <xdr:to>
      <xdr:col>12</xdr:col>
      <xdr:colOff>61233</xdr:colOff>
      <xdr:row>15</xdr:row>
      <xdr:rowOff>29936</xdr:rowOff>
    </xdr:to>
    <xdr:sp macro="" textlink="">
      <xdr:nvSpPr>
        <xdr:cNvPr id="8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3000000}"/>
            </a:ext>
          </a:extLst>
        </xdr:cNvPr>
        <xdr:cNvSpPr>
          <a:spLocks noChangeArrowheads="1"/>
        </xdr:cNvSpPr>
      </xdr:nvSpPr>
      <xdr:spPr bwMode="auto">
        <a:xfrm>
          <a:off x="4184469" y="2768781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70758</xdr:colOff>
      <xdr:row>14</xdr:row>
      <xdr:rowOff>43542</xdr:rowOff>
    </xdr:from>
    <xdr:to>
      <xdr:col>12</xdr:col>
      <xdr:colOff>254455</xdr:colOff>
      <xdr:row>15</xdr:row>
      <xdr:rowOff>32657</xdr:rowOff>
    </xdr:to>
    <xdr:sp macro="" textlink="">
      <xdr:nvSpPr>
        <xdr:cNvPr id="8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4000000}"/>
            </a:ext>
          </a:extLst>
        </xdr:cNvPr>
        <xdr:cNvSpPr>
          <a:spLocks noChangeArrowheads="1"/>
        </xdr:cNvSpPr>
      </xdr:nvSpPr>
      <xdr:spPr bwMode="auto">
        <a:xfrm>
          <a:off x="4368438" y="2771502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8</xdr:col>
      <xdr:colOff>236764</xdr:colOff>
      <xdr:row>13</xdr:row>
      <xdr:rowOff>73477</xdr:rowOff>
    </xdr:from>
    <xdr:to>
      <xdr:col>9</xdr:col>
      <xdr:colOff>53068</xdr:colOff>
      <xdr:row>14</xdr:row>
      <xdr:rowOff>62592</xdr:rowOff>
    </xdr:to>
    <xdr:sp macro="" textlink="">
      <xdr:nvSpPr>
        <xdr:cNvPr id="8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5000000}"/>
            </a:ext>
          </a:extLst>
        </xdr:cNvPr>
        <xdr:cNvSpPr>
          <a:spLocks noChangeArrowheads="1"/>
        </xdr:cNvSpPr>
      </xdr:nvSpPr>
      <xdr:spPr bwMode="auto">
        <a:xfrm>
          <a:off x="3101884" y="2595697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9</xdr:col>
      <xdr:colOff>62592</xdr:colOff>
      <xdr:row>13</xdr:row>
      <xdr:rowOff>62592</xdr:rowOff>
    </xdr:from>
    <xdr:to>
      <xdr:col>9</xdr:col>
      <xdr:colOff>246289</xdr:colOff>
      <xdr:row>14</xdr:row>
      <xdr:rowOff>51707</xdr:rowOff>
    </xdr:to>
    <xdr:sp macro="" textlink="">
      <xdr:nvSpPr>
        <xdr:cNvPr id="8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6000000}"/>
            </a:ext>
          </a:extLst>
        </xdr:cNvPr>
        <xdr:cNvSpPr>
          <a:spLocks noChangeArrowheads="1"/>
        </xdr:cNvSpPr>
      </xdr:nvSpPr>
      <xdr:spPr bwMode="auto">
        <a:xfrm>
          <a:off x="3285852" y="2584812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9</xdr:col>
      <xdr:colOff>255814</xdr:colOff>
      <xdr:row>13</xdr:row>
      <xdr:rowOff>65314</xdr:rowOff>
    </xdr:from>
    <xdr:to>
      <xdr:col>10</xdr:col>
      <xdr:colOff>72118</xdr:colOff>
      <xdr:row>14</xdr:row>
      <xdr:rowOff>54429</xdr:rowOff>
    </xdr:to>
    <xdr:sp macro="" textlink="">
      <xdr:nvSpPr>
        <xdr:cNvPr id="8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7000000}"/>
            </a:ext>
          </a:extLst>
        </xdr:cNvPr>
        <xdr:cNvSpPr>
          <a:spLocks noChangeArrowheads="1"/>
        </xdr:cNvSpPr>
      </xdr:nvSpPr>
      <xdr:spPr bwMode="auto">
        <a:xfrm>
          <a:off x="3479074" y="2587534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10</xdr:col>
      <xdr:colOff>68035</xdr:colOff>
      <xdr:row>13</xdr:row>
      <xdr:rowOff>68035</xdr:rowOff>
    </xdr:from>
    <xdr:to>
      <xdr:col>10</xdr:col>
      <xdr:colOff>251732</xdr:colOff>
      <xdr:row>14</xdr:row>
      <xdr:rowOff>57150</xdr:rowOff>
    </xdr:to>
    <xdr:sp macro="" textlink="">
      <xdr:nvSpPr>
        <xdr:cNvPr id="8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8000000}"/>
            </a:ext>
          </a:extLst>
        </xdr:cNvPr>
        <xdr:cNvSpPr>
          <a:spLocks noChangeArrowheads="1"/>
        </xdr:cNvSpPr>
      </xdr:nvSpPr>
      <xdr:spPr bwMode="auto">
        <a:xfrm>
          <a:off x="3649435" y="2590255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10</xdr:col>
      <xdr:colOff>247650</xdr:colOff>
      <xdr:row>13</xdr:row>
      <xdr:rowOff>70756</xdr:rowOff>
    </xdr:from>
    <xdr:to>
      <xdr:col>11</xdr:col>
      <xdr:colOff>63955</xdr:colOff>
      <xdr:row>14</xdr:row>
      <xdr:rowOff>59871</xdr:rowOff>
    </xdr:to>
    <xdr:sp macro="" textlink="">
      <xdr:nvSpPr>
        <xdr:cNvPr id="8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9000000}"/>
            </a:ext>
          </a:extLst>
        </xdr:cNvPr>
        <xdr:cNvSpPr>
          <a:spLocks noChangeArrowheads="1"/>
        </xdr:cNvSpPr>
      </xdr:nvSpPr>
      <xdr:spPr bwMode="auto">
        <a:xfrm>
          <a:off x="3829050" y="2592976"/>
          <a:ext cx="174445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11</xdr:col>
      <xdr:colOff>87086</xdr:colOff>
      <xdr:row>13</xdr:row>
      <xdr:rowOff>73478</xdr:rowOff>
    </xdr:from>
    <xdr:to>
      <xdr:col>11</xdr:col>
      <xdr:colOff>270783</xdr:colOff>
      <xdr:row>14</xdr:row>
      <xdr:rowOff>62593</xdr:rowOff>
    </xdr:to>
    <xdr:sp macro="" textlink="">
      <xdr:nvSpPr>
        <xdr:cNvPr id="9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A000000}"/>
            </a:ext>
          </a:extLst>
        </xdr:cNvPr>
        <xdr:cNvSpPr>
          <a:spLocks noChangeArrowheads="1"/>
        </xdr:cNvSpPr>
      </xdr:nvSpPr>
      <xdr:spPr bwMode="auto">
        <a:xfrm>
          <a:off x="4026626" y="2595698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11</xdr:col>
      <xdr:colOff>253093</xdr:colOff>
      <xdr:row>13</xdr:row>
      <xdr:rowOff>76200</xdr:rowOff>
    </xdr:from>
    <xdr:to>
      <xdr:col>12</xdr:col>
      <xdr:colOff>69397</xdr:colOff>
      <xdr:row>14</xdr:row>
      <xdr:rowOff>65315</xdr:rowOff>
    </xdr:to>
    <xdr:sp macro="" textlink="">
      <xdr:nvSpPr>
        <xdr:cNvPr id="9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B000000}"/>
            </a:ext>
          </a:extLst>
        </xdr:cNvPr>
        <xdr:cNvSpPr>
          <a:spLocks noChangeArrowheads="1"/>
        </xdr:cNvSpPr>
      </xdr:nvSpPr>
      <xdr:spPr bwMode="auto">
        <a:xfrm>
          <a:off x="4192633" y="2598420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12</xdr:col>
      <xdr:colOff>51708</xdr:colOff>
      <xdr:row>13</xdr:row>
      <xdr:rowOff>65313</xdr:rowOff>
    </xdr:from>
    <xdr:to>
      <xdr:col>12</xdr:col>
      <xdr:colOff>235405</xdr:colOff>
      <xdr:row>14</xdr:row>
      <xdr:rowOff>54428</xdr:rowOff>
    </xdr:to>
    <xdr:sp macro="" textlink="">
      <xdr:nvSpPr>
        <xdr:cNvPr id="9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C000000}"/>
            </a:ext>
          </a:extLst>
        </xdr:cNvPr>
        <xdr:cNvSpPr>
          <a:spLocks noChangeArrowheads="1"/>
        </xdr:cNvSpPr>
      </xdr:nvSpPr>
      <xdr:spPr bwMode="auto">
        <a:xfrm>
          <a:off x="4349388" y="2587533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231321</xdr:colOff>
      <xdr:row>12</xdr:row>
      <xdr:rowOff>122464</xdr:rowOff>
    </xdr:from>
    <xdr:to>
      <xdr:col>9</xdr:col>
      <xdr:colOff>47625</xdr:colOff>
      <xdr:row>13</xdr:row>
      <xdr:rowOff>111578</xdr:rowOff>
    </xdr:to>
    <xdr:sp macro="" textlink="">
      <xdr:nvSpPr>
        <xdr:cNvPr id="9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D000000}"/>
            </a:ext>
          </a:extLst>
        </xdr:cNvPr>
        <xdr:cNvSpPr>
          <a:spLocks noChangeArrowheads="1"/>
        </xdr:cNvSpPr>
      </xdr:nvSpPr>
      <xdr:spPr bwMode="auto">
        <a:xfrm>
          <a:off x="3096441" y="2438944"/>
          <a:ext cx="174444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10</xdr:col>
      <xdr:colOff>16328</xdr:colOff>
      <xdr:row>17</xdr:row>
      <xdr:rowOff>288472</xdr:rowOff>
    </xdr:from>
    <xdr:to>
      <xdr:col>10</xdr:col>
      <xdr:colOff>200025</xdr:colOff>
      <xdr:row>18</xdr:row>
      <xdr:rowOff>155122</xdr:rowOff>
    </xdr:to>
    <xdr:sp macro="" textlink="">
      <xdr:nvSpPr>
        <xdr:cNvPr id="9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E000000}"/>
            </a:ext>
          </a:extLst>
        </xdr:cNvPr>
        <xdr:cNvSpPr>
          <a:spLocks noChangeArrowheads="1"/>
        </xdr:cNvSpPr>
      </xdr:nvSpPr>
      <xdr:spPr bwMode="auto">
        <a:xfrm>
          <a:off x="3597728" y="3732712"/>
          <a:ext cx="183697" cy="1714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8</xdr:col>
      <xdr:colOff>250372</xdr:colOff>
      <xdr:row>17</xdr:row>
      <xdr:rowOff>291193</xdr:rowOff>
    </xdr:from>
    <xdr:to>
      <xdr:col>9</xdr:col>
      <xdr:colOff>66676</xdr:colOff>
      <xdr:row>18</xdr:row>
      <xdr:rowOff>157843</xdr:rowOff>
    </xdr:to>
    <xdr:sp macro="" textlink="">
      <xdr:nvSpPr>
        <xdr:cNvPr id="9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5F000000}"/>
            </a:ext>
          </a:extLst>
        </xdr:cNvPr>
        <xdr:cNvSpPr>
          <a:spLocks noChangeArrowheads="1"/>
        </xdr:cNvSpPr>
      </xdr:nvSpPr>
      <xdr:spPr bwMode="auto">
        <a:xfrm>
          <a:off x="3115492" y="3735433"/>
          <a:ext cx="174444" cy="1714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10</xdr:col>
      <xdr:colOff>212271</xdr:colOff>
      <xdr:row>17</xdr:row>
      <xdr:rowOff>293916</xdr:rowOff>
    </xdr:from>
    <xdr:to>
      <xdr:col>11</xdr:col>
      <xdr:colOff>28576</xdr:colOff>
      <xdr:row>18</xdr:row>
      <xdr:rowOff>160566</xdr:rowOff>
    </xdr:to>
    <xdr:sp macro="" textlink="">
      <xdr:nvSpPr>
        <xdr:cNvPr id="9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0000000}"/>
            </a:ext>
          </a:extLst>
        </xdr:cNvPr>
        <xdr:cNvSpPr>
          <a:spLocks noChangeArrowheads="1"/>
        </xdr:cNvSpPr>
      </xdr:nvSpPr>
      <xdr:spPr bwMode="auto">
        <a:xfrm>
          <a:off x="3793671" y="3738156"/>
          <a:ext cx="174445" cy="1714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11</xdr:col>
      <xdr:colOff>38101</xdr:colOff>
      <xdr:row>17</xdr:row>
      <xdr:rowOff>296636</xdr:rowOff>
    </xdr:from>
    <xdr:to>
      <xdr:col>11</xdr:col>
      <xdr:colOff>221798</xdr:colOff>
      <xdr:row>18</xdr:row>
      <xdr:rowOff>163286</xdr:rowOff>
    </xdr:to>
    <xdr:sp macro="" textlink="">
      <xdr:nvSpPr>
        <xdr:cNvPr id="9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1000000}"/>
            </a:ext>
          </a:extLst>
        </xdr:cNvPr>
        <xdr:cNvSpPr>
          <a:spLocks noChangeArrowheads="1"/>
        </xdr:cNvSpPr>
      </xdr:nvSpPr>
      <xdr:spPr bwMode="auto">
        <a:xfrm>
          <a:off x="3977641" y="3740876"/>
          <a:ext cx="183697" cy="1714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9</xdr:col>
      <xdr:colOff>68035</xdr:colOff>
      <xdr:row>12</xdr:row>
      <xdr:rowOff>108857</xdr:rowOff>
    </xdr:from>
    <xdr:to>
      <xdr:col>9</xdr:col>
      <xdr:colOff>251732</xdr:colOff>
      <xdr:row>13</xdr:row>
      <xdr:rowOff>97971</xdr:rowOff>
    </xdr:to>
    <xdr:sp macro="" textlink="">
      <xdr:nvSpPr>
        <xdr:cNvPr id="9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2000000}"/>
            </a:ext>
          </a:extLst>
        </xdr:cNvPr>
        <xdr:cNvSpPr>
          <a:spLocks noChangeArrowheads="1"/>
        </xdr:cNvSpPr>
      </xdr:nvSpPr>
      <xdr:spPr bwMode="auto">
        <a:xfrm>
          <a:off x="3291295" y="2425337"/>
          <a:ext cx="183697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9</xdr:col>
      <xdr:colOff>247650</xdr:colOff>
      <xdr:row>12</xdr:row>
      <xdr:rowOff>125186</xdr:rowOff>
    </xdr:from>
    <xdr:to>
      <xdr:col>10</xdr:col>
      <xdr:colOff>63954</xdr:colOff>
      <xdr:row>13</xdr:row>
      <xdr:rowOff>114300</xdr:rowOff>
    </xdr:to>
    <xdr:sp macro="" textlink="">
      <xdr:nvSpPr>
        <xdr:cNvPr id="9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3000000}"/>
            </a:ext>
          </a:extLst>
        </xdr:cNvPr>
        <xdr:cNvSpPr>
          <a:spLocks noChangeArrowheads="1"/>
        </xdr:cNvSpPr>
      </xdr:nvSpPr>
      <xdr:spPr bwMode="auto">
        <a:xfrm>
          <a:off x="3470910" y="2441666"/>
          <a:ext cx="174444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59871</xdr:colOff>
      <xdr:row>12</xdr:row>
      <xdr:rowOff>114301</xdr:rowOff>
    </xdr:from>
    <xdr:to>
      <xdr:col>10</xdr:col>
      <xdr:colOff>243568</xdr:colOff>
      <xdr:row>13</xdr:row>
      <xdr:rowOff>103415</xdr:rowOff>
    </xdr:to>
    <xdr:sp macro="" textlink="">
      <xdr:nvSpPr>
        <xdr:cNvPr id="10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4000000}"/>
            </a:ext>
          </a:extLst>
        </xdr:cNvPr>
        <xdr:cNvSpPr>
          <a:spLocks noChangeArrowheads="1"/>
        </xdr:cNvSpPr>
      </xdr:nvSpPr>
      <xdr:spPr bwMode="auto">
        <a:xfrm>
          <a:off x="3641271" y="2430781"/>
          <a:ext cx="183697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239485</xdr:colOff>
      <xdr:row>12</xdr:row>
      <xdr:rowOff>103414</xdr:rowOff>
    </xdr:from>
    <xdr:to>
      <xdr:col>11</xdr:col>
      <xdr:colOff>55790</xdr:colOff>
      <xdr:row>13</xdr:row>
      <xdr:rowOff>92528</xdr:rowOff>
    </xdr:to>
    <xdr:sp macro="" textlink="">
      <xdr:nvSpPr>
        <xdr:cNvPr id="10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5000000}"/>
            </a:ext>
          </a:extLst>
        </xdr:cNvPr>
        <xdr:cNvSpPr>
          <a:spLocks noChangeArrowheads="1"/>
        </xdr:cNvSpPr>
      </xdr:nvSpPr>
      <xdr:spPr bwMode="auto">
        <a:xfrm>
          <a:off x="3820885" y="2419894"/>
          <a:ext cx="174445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14</xdr:col>
      <xdr:colOff>65315</xdr:colOff>
      <xdr:row>19</xdr:row>
      <xdr:rowOff>242207</xdr:rowOff>
    </xdr:from>
    <xdr:to>
      <xdr:col>14</xdr:col>
      <xdr:colOff>249012</xdr:colOff>
      <xdr:row>20</xdr:row>
      <xdr:rowOff>13607</xdr:rowOff>
    </xdr:to>
    <xdr:sp macro="" textlink="">
      <xdr:nvSpPr>
        <xdr:cNvPr id="10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6000000}"/>
            </a:ext>
          </a:extLst>
        </xdr:cNvPr>
        <xdr:cNvSpPr>
          <a:spLocks noChangeArrowheads="1"/>
        </xdr:cNvSpPr>
      </xdr:nvSpPr>
      <xdr:spPr bwMode="auto">
        <a:xfrm>
          <a:off x="5079275" y="4296047"/>
          <a:ext cx="183697" cy="17526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11</xdr:col>
      <xdr:colOff>54429</xdr:colOff>
      <xdr:row>12</xdr:row>
      <xdr:rowOff>81643</xdr:rowOff>
    </xdr:from>
    <xdr:to>
      <xdr:col>11</xdr:col>
      <xdr:colOff>238126</xdr:colOff>
      <xdr:row>13</xdr:row>
      <xdr:rowOff>70757</xdr:rowOff>
    </xdr:to>
    <xdr:sp macro="" textlink="">
      <xdr:nvSpPr>
        <xdr:cNvPr id="10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7000000}"/>
            </a:ext>
          </a:extLst>
        </xdr:cNvPr>
        <xdr:cNvSpPr>
          <a:spLocks noChangeArrowheads="1"/>
        </xdr:cNvSpPr>
      </xdr:nvSpPr>
      <xdr:spPr bwMode="auto">
        <a:xfrm>
          <a:off x="3993969" y="2398123"/>
          <a:ext cx="183697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7</xdr:col>
      <xdr:colOff>113253</xdr:colOff>
      <xdr:row>14</xdr:row>
      <xdr:rowOff>119743</xdr:rowOff>
    </xdr:from>
    <xdr:to>
      <xdr:col>8</xdr:col>
      <xdr:colOff>225878</xdr:colOff>
      <xdr:row>17</xdr:row>
      <xdr:rowOff>11963</xdr:rowOff>
    </xdr:to>
    <xdr:cxnSp macro="">
      <xdr:nvCxnSpPr>
        <xdr:cNvPr id="104" name="Straight Connector 208">
          <a:extLst>
            <a:ext uri="{FF2B5EF4-FFF2-40B4-BE49-F238E27FC236}">
              <a16:creationId xmlns:a16="http://schemas.microsoft.com/office/drawing/2014/main" id="{00000000-0008-0000-1800-000068000000}"/>
            </a:ext>
          </a:extLst>
        </xdr:cNvPr>
        <xdr:cNvCxnSpPr>
          <a:stCxn id="76" idx="7"/>
          <a:endCxn id="75" idx="2"/>
        </xdr:cNvCxnSpPr>
      </xdr:nvCxnSpPr>
      <xdr:spPr>
        <a:xfrm flipV="1">
          <a:off x="2620233" y="2847703"/>
          <a:ext cx="470765" cy="60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40821</xdr:colOff>
      <xdr:row>16</xdr:row>
      <xdr:rowOff>285750</xdr:rowOff>
    </xdr:from>
    <xdr:to>
      <xdr:col>10</xdr:col>
      <xdr:colOff>16328</xdr:colOff>
      <xdr:row>18</xdr:row>
      <xdr:rowOff>58511</xdr:rowOff>
    </xdr:to>
    <xdr:cxnSp macro="">
      <xdr:nvCxnSpPr>
        <xdr:cNvPr id="105" name="Straight Connector 211">
          <a:extLst>
            <a:ext uri="{FF2B5EF4-FFF2-40B4-BE49-F238E27FC236}">
              <a16:creationId xmlns:a16="http://schemas.microsoft.com/office/drawing/2014/main" id="{00000000-0008-0000-1800-000069000000}"/>
            </a:ext>
          </a:extLst>
        </xdr:cNvPr>
        <xdr:cNvCxnSpPr>
          <a:stCxn id="94" idx="2"/>
        </xdr:cNvCxnSpPr>
      </xdr:nvCxnSpPr>
      <xdr:spPr>
        <a:xfrm flipH="1" flipV="1">
          <a:off x="3264081" y="3425190"/>
          <a:ext cx="333647" cy="3823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66676</xdr:colOff>
      <xdr:row>17</xdr:row>
      <xdr:rowOff>316769</xdr:rowOff>
    </xdr:from>
    <xdr:to>
      <xdr:col>10</xdr:col>
      <xdr:colOff>43230</xdr:colOff>
      <xdr:row>18</xdr:row>
      <xdr:rowOff>61232</xdr:rowOff>
    </xdr:to>
    <xdr:cxnSp macro="">
      <xdr:nvCxnSpPr>
        <xdr:cNvPr id="106" name="Straight Connector 219">
          <a:extLst>
            <a:ext uri="{FF2B5EF4-FFF2-40B4-BE49-F238E27FC236}">
              <a16:creationId xmlns:a16="http://schemas.microsoft.com/office/drawing/2014/main" id="{00000000-0008-0000-1800-00006A000000}"/>
            </a:ext>
          </a:extLst>
        </xdr:cNvPr>
        <xdr:cNvCxnSpPr>
          <a:stCxn id="94" idx="1"/>
          <a:endCxn id="95" idx="6"/>
        </xdr:cNvCxnSpPr>
      </xdr:nvCxnSpPr>
      <xdr:spPr>
        <a:xfrm flipH="1">
          <a:off x="3289936" y="3745769"/>
          <a:ext cx="334694" cy="645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221798</xdr:colOff>
      <xdr:row>15</xdr:row>
      <xdr:rowOff>32657</xdr:rowOff>
    </xdr:from>
    <xdr:to>
      <xdr:col>12</xdr:col>
      <xdr:colOff>162607</xdr:colOff>
      <xdr:row>18</xdr:row>
      <xdr:rowOff>66675</xdr:rowOff>
    </xdr:to>
    <xdr:cxnSp macro="">
      <xdr:nvCxnSpPr>
        <xdr:cNvPr id="107" name="Straight Connector 225">
          <a:extLst>
            <a:ext uri="{FF2B5EF4-FFF2-40B4-BE49-F238E27FC236}">
              <a16:creationId xmlns:a16="http://schemas.microsoft.com/office/drawing/2014/main" id="{00000000-0008-0000-1800-00006B000000}"/>
            </a:ext>
          </a:extLst>
        </xdr:cNvPr>
        <xdr:cNvCxnSpPr>
          <a:stCxn id="97" idx="6"/>
          <a:endCxn id="84" idx="4"/>
        </xdr:cNvCxnSpPr>
      </xdr:nvCxnSpPr>
      <xdr:spPr>
        <a:xfrm flipV="1">
          <a:off x="4161338" y="2966357"/>
          <a:ext cx="298949" cy="8493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162607</xdr:colOff>
      <xdr:row>15</xdr:row>
      <xdr:rowOff>32657</xdr:rowOff>
    </xdr:from>
    <xdr:to>
      <xdr:col>14</xdr:col>
      <xdr:colOff>92217</xdr:colOff>
      <xdr:row>19</xdr:row>
      <xdr:rowOff>407132</xdr:rowOff>
    </xdr:to>
    <xdr:cxnSp macro="">
      <xdr:nvCxnSpPr>
        <xdr:cNvPr id="108" name="Straight Connector 228">
          <a:extLst>
            <a:ext uri="{FF2B5EF4-FFF2-40B4-BE49-F238E27FC236}">
              <a16:creationId xmlns:a16="http://schemas.microsoft.com/office/drawing/2014/main" id="{00000000-0008-0000-1800-00006C000000}"/>
            </a:ext>
          </a:extLst>
        </xdr:cNvPr>
        <xdr:cNvCxnSpPr>
          <a:stCxn id="102" idx="3"/>
          <a:endCxn id="84" idx="4"/>
        </xdr:cNvCxnSpPr>
      </xdr:nvCxnSpPr>
      <xdr:spPr>
        <a:xfrm flipH="1" flipV="1">
          <a:off x="4460287" y="2966357"/>
          <a:ext cx="645890" cy="1494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238126</xdr:colOff>
      <xdr:row>12</xdr:row>
      <xdr:rowOff>178254</xdr:rowOff>
    </xdr:from>
    <xdr:to>
      <xdr:col>14</xdr:col>
      <xdr:colOff>92217</xdr:colOff>
      <xdr:row>19</xdr:row>
      <xdr:rowOff>407132</xdr:rowOff>
    </xdr:to>
    <xdr:cxnSp macro="">
      <xdr:nvCxnSpPr>
        <xdr:cNvPr id="109" name="Straight Connector 232">
          <a:extLst>
            <a:ext uri="{FF2B5EF4-FFF2-40B4-BE49-F238E27FC236}">
              <a16:creationId xmlns:a16="http://schemas.microsoft.com/office/drawing/2014/main" id="{00000000-0008-0000-1800-00006D000000}"/>
            </a:ext>
          </a:extLst>
        </xdr:cNvPr>
        <xdr:cNvCxnSpPr>
          <a:stCxn id="102" idx="3"/>
          <a:endCxn id="103" idx="6"/>
        </xdr:cNvCxnSpPr>
      </xdr:nvCxnSpPr>
      <xdr:spPr>
        <a:xfrm flipH="1" flipV="1">
          <a:off x="4177666" y="2494734"/>
          <a:ext cx="928511" cy="19662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13</xdr:row>
      <xdr:rowOff>136071</xdr:rowOff>
    </xdr:from>
    <xdr:to>
      <xdr:col>14</xdr:col>
      <xdr:colOff>292555</xdr:colOff>
      <xdr:row>14</xdr:row>
      <xdr:rowOff>125186</xdr:rowOff>
    </xdr:to>
    <xdr:sp macro="" textlink="">
      <xdr:nvSpPr>
        <xdr:cNvPr id="11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E000000}"/>
            </a:ext>
          </a:extLst>
        </xdr:cNvPr>
        <xdr:cNvSpPr>
          <a:spLocks noChangeArrowheads="1"/>
        </xdr:cNvSpPr>
      </xdr:nvSpPr>
      <xdr:spPr bwMode="auto">
        <a:xfrm>
          <a:off x="5122818" y="2658291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15</xdr:col>
      <xdr:colOff>342900</xdr:colOff>
      <xdr:row>13</xdr:row>
      <xdr:rowOff>125185</xdr:rowOff>
    </xdr:from>
    <xdr:to>
      <xdr:col>16</xdr:col>
      <xdr:colOff>159204</xdr:colOff>
      <xdr:row>14</xdr:row>
      <xdr:rowOff>114300</xdr:rowOff>
    </xdr:to>
    <xdr:sp macro="" textlink="">
      <xdr:nvSpPr>
        <xdr:cNvPr id="11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6F000000}"/>
            </a:ext>
          </a:extLst>
        </xdr:cNvPr>
        <xdr:cNvSpPr>
          <a:spLocks noChangeArrowheads="1"/>
        </xdr:cNvSpPr>
      </xdr:nvSpPr>
      <xdr:spPr bwMode="auto">
        <a:xfrm>
          <a:off x="5715000" y="2647405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16</xdr:col>
      <xdr:colOff>168728</xdr:colOff>
      <xdr:row>13</xdr:row>
      <xdr:rowOff>127906</xdr:rowOff>
    </xdr:from>
    <xdr:to>
      <xdr:col>16</xdr:col>
      <xdr:colOff>352425</xdr:colOff>
      <xdr:row>14</xdr:row>
      <xdr:rowOff>117021</xdr:rowOff>
    </xdr:to>
    <xdr:sp macro="" textlink="">
      <xdr:nvSpPr>
        <xdr:cNvPr id="11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0000000}"/>
            </a:ext>
          </a:extLst>
        </xdr:cNvPr>
        <xdr:cNvSpPr>
          <a:spLocks noChangeArrowheads="1"/>
        </xdr:cNvSpPr>
      </xdr:nvSpPr>
      <xdr:spPr bwMode="auto">
        <a:xfrm>
          <a:off x="5898968" y="2650126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16</xdr:col>
      <xdr:colOff>361949</xdr:colOff>
      <xdr:row>13</xdr:row>
      <xdr:rowOff>117021</xdr:rowOff>
    </xdr:from>
    <xdr:to>
      <xdr:col>17</xdr:col>
      <xdr:colOff>178253</xdr:colOff>
      <xdr:row>14</xdr:row>
      <xdr:rowOff>106136</xdr:rowOff>
    </xdr:to>
    <xdr:sp macro="" textlink="">
      <xdr:nvSpPr>
        <xdr:cNvPr id="11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1000000}"/>
            </a:ext>
          </a:extLst>
        </xdr:cNvPr>
        <xdr:cNvSpPr>
          <a:spLocks noChangeArrowheads="1"/>
        </xdr:cNvSpPr>
      </xdr:nvSpPr>
      <xdr:spPr bwMode="auto">
        <a:xfrm>
          <a:off x="6092189" y="2639241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17</xdr:col>
      <xdr:colOff>187779</xdr:colOff>
      <xdr:row>13</xdr:row>
      <xdr:rowOff>119742</xdr:rowOff>
    </xdr:from>
    <xdr:to>
      <xdr:col>18</xdr:col>
      <xdr:colOff>4084</xdr:colOff>
      <xdr:row>14</xdr:row>
      <xdr:rowOff>108857</xdr:rowOff>
    </xdr:to>
    <xdr:sp macro="" textlink="">
      <xdr:nvSpPr>
        <xdr:cNvPr id="11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2000000}"/>
            </a:ext>
          </a:extLst>
        </xdr:cNvPr>
        <xdr:cNvSpPr>
          <a:spLocks noChangeArrowheads="1"/>
        </xdr:cNvSpPr>
      </xdr:nvSpPr>
      <xdr:spPr bwMode="auto">
        <a:xfrm>
          <a:off x="6276159" y="2641962"/>
          <a:ext cx="174445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18</xdr:col>
      <xdr:colOff>0</xdr:colOff>
      <xdr:row>13</xdr:row>
      <xdr:rowOff>136071</xdr:rowOff>
    </xdr:from>
    <xdr:to>
      <xdr:col>18</xdr:col>
      <xdr:colOff>183697</xdr:colOff>
      <xdr:row>14</xdr:row>
      <xdr:rowOff>125186</xdr:rowOff>
    </xdr:to>
    <xdr:sp macro="" textlink="">
      <xdr:nvSpPr>
        <xdr:cNvPr id="11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3000000}"/>
            </a:ext>
          </a:extLst>
        </xdr:cNvPr>
        <xdr:cNvSpPr>
          <a:spLocks noChangeArrowheads="1"/>
        </xdr:cNvSpPr>
      </xdr:nvSpPr>
      <xdr:spPr bwMode="auto">
        <a:xfrm>
          <a:off x="6446520" y="2658291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193221</xdr:colOff>
      <xdr:row>13</xdr:row>
      <xdr:rowOff>152400</xdr:rowOff>
    </xdr:from>
    <xdr:to>
      <xdr:col>19</xdr:col>
      <xdr:colOff>9525</xdr:colOff>
      <xdr:row>14</xdr:row>
      <xdr:rowOff>141515</xdr:rowOff>
    </xdr:to>
    <xdr:sp macro="" textlink="">
      <xdr:nvSpPr>
        <xdr:cNvPr id="11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4000000}"/>
            </a:ext>
          </a:extLst>
        </xdr:cNvPr>
        <xdr:cNvSpPr>
          <a:spLocks noChangeArrowheads="1"/>
        </xdr:cNvSpPr>
      </xdr:nvSpPr>
      <xdr:spPr bwMode="auto">
        <a:xfrm>
          <a:off x="6639741" y="2674620"/>
          <a:ext cx="174444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19</xdr:col>
      <xdr:colOff>32657</xdr:colOff>
      <xdr:row>13</xdr:row>
      <xdr:rowOff>155121</xdr:rowOff>
    </xdr:from>
    <xdr:to>
      <xdr:col>19</xdr:col>
      <xdr:colOff>216354</xdr:colOff>
      <xdr:row>14</xdr:row>
      <xdr:rowOff>144236</xdr:rowOff>
    </xdr:to>
    <xdr:sp macro="" textlink="">
      <xdr:nvSpPr>
        <xdr:cNvPr id="11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5000000}"/>
            </a:ext>
          </a:extLst>
        </xdr:cNvPr>
        <xdr:cNvSpPr>
          <a:spLocks noChangeArrowheads="1"/>
        </xdr:cNvSpPr>
      </xdr:nvSpPr>
      <xdr:spPr bwMode="auto">
        <a:xfrm>
          <a:off x="6837317" y="2677341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17</xdr:col>
      <xdr:colOff>76199</xdr:colOff>
      <xdr:row>12</xdr:row>
      <xdr:rowOff>157843</xdr:rowOff>
    </xdr:from>
    <xdr:to>
      <xdr:col>17</xdr:col>
      <xdr:colOff>259896</xdr:colOff>
      <xdr:row>13</xdr:row>
      <xdr:rowOff>146957</xdr:rowOff>
    </xdr:to>
    <xdr:sp macro="" textlink="">
      <xdr:nvSpPr>
        <xdr:cNvPr id="11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6000000}"/>
            </a:ext>
          </a:extLst>
        </xdr:cNvPr>
        <xdr:cNvSpPr>
          <a:spLocks noChangeArrowheads="1"/>
        </xdr:cNvSpPr>
      </xdr:nvSpPr>
      <xdr:spPr bwMode="auto">
        <a:xfrm>
          <a:off x="6164579" y="2474323"/>
          <a:ext cx="183697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20</xdr:col>
      <xdr:colOff>51707</xdr:colOff>
      <xdr:row>17</xdr:row>
      <xdr:rowOff>106135</xdr:rowOff>
    </xdr:from>
    <xdr:to>
      <xdr:col>20</xdr:col>
      <xdr:colOff>235404</xdr:colOff>
      <xdr:row>17</xdr:row>
      <xdr:rowOff>299357</xdr:rowOff>
    </xdr:to>
    <xdr:sp macro="" textlink="">
      <xdr:nvSpPr>
        <xdr:cNvPr id="11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7000000}"/>
            </a:ext>
          </a:extLst>
        </xdr:cNvPr>
        <xdr:cNvSpPr>
          <a:spLocks noChangeArrowheads="1"/>
        </xdr:cNvSpPr>
      </xdr:nvSpPr>
      <xdr:spPr bwMode="auto">
        <a:xfrm>
          <a:off x="7214507" y="3550375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17</xdr:col>
      <xdr:colOff>312964</xdr:colOff>
      <xdr:row>12</xdr:row>
      <xdr:rowOff>163286</xdr:rowOff>
    </xdr:from>
    <xdr:to>
      <xdr:col>18</xdr:col>
      <xdr:colOff>129269</xdr:colOff>
      <xdr:row>13</xdr:row>
      <xdr:rowOff>152400</xdr:rowOff>
    </xdr:to>
    <xdr:sp macro="" textlink="">
      <xdr:nvSpPr>
        <xdr:cNvPr id="12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8000000}"/>
            </a:ext>
          </a:extLst>
        </xdr:cNvPr>
        <xdr:cNvSpPr>
          <a:spLocks noChangeArrowheads="1"/>
        </xdr:cNvSpPr>
      </xdr:nvSpPr>
      <xdr:spPr bwMode="auto">
        <a:xfrm>
          <a:off x="6401344" y="2479766"/>
          <a:ext cx="174445" cy="19485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22</xdr:col>
      <xdr:colOff>70756</xdr:colOff>
      <xdr:row>10</xdr:row>
      <xdr:rowOff>84364</xdr:rowOff>
    </xdr:from>
    <xdr:to>
      <xdr:col>22</xdr:col>
      <xdr:colOff>254453</xdr:colOff>
      <xdr:row>11</xdr:row>
      <xdr:rowOff>73479</xdr:rowOff>
    </xdr:to>
    <xdr:sp macro="" textlink="">
      <xdr:nvSpPr>
        <xdr:cNvPr id="12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9000000}"/>
            </a:ext>
          </a:extLst>
        </xdr:cNvPr>
        <xdr:cNvSpPr>
          <a:spLocks noChangeArrowheads="1"/>
        </xdr:cNvSpPr>
      </xdr:nvSpPr>
      <xdr:spPr bwMode="auto">
        <a:xfrm>
          <a:off x="7949836" y="1989364"/>
          <a:ext cx="183697" cy="19485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19</xdr:col>
      <xdr:colOff>124506</xdr:colOff>
      <xdr:row>14</xdr:row>
      <xdr:rowOff>144236</xdr:rowOff>
    </xdr:from>
    <xdr:to>
      <xdr:col>20</xdr:col>
      <xdr:colOff>78609</xdr:colOff>
      <xdr:row>17</xdr:row>
      <xdr:rowOff>134432</xdr:rowOff>
    </xdr:to>
    <xdr:cxnSp macro="">
      <xdr:nvCxnSpPr>
        <xdr:cNvPr id="122" name="Straight Connector 247">
          <a:extLst>
            <a:ext uri="{FF2B5EF4-FFF2-40B4-BE49-F238E27FC236}">
              <a16:creationId xmlns:a16="http://schemas.microsoft.com/office/drawing/2014/main" id="{00000000-0008-0000-1800-00007A000000}"/>
            </a:ext>
          </a:extLst>
        </xdr:cNvPr>
        <xdr:cNvCxnSpPr>
          <a:stCxn id="119" idx="1"/>
          <a:endCxn id="117" idx="4"/>
        </xdr:cNvCxnSpPr>
      </xdr:nvCxnSpPr>
      <xdr:spPr>
        <a:xfrm flipH="1" flipV="1">
          <a:off x="6929166" y="2872196"/>
          <a:ext cx="312243" cy="7064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292555</xdr:colOff>
      <xdr:row>14</xdr:row>
      <xdr:rowOff>28575</xdr:rowOff>
    </xdr:from>
    <xdr:to>
      <xdr:col>16</xdr:col>
      <xdr:colOff>2409</xdr:colOff>
      <xdr:row>14</xdr:row>
      <xdr:rowOff>86003</xdr:rowOff>
    </xdr:to>
    <xdr:cxnSp macro="">
      <xdr:nvCxnSpPr>
        <xdr:cNvPr id="123" name="Straight Connector 248">
          <a:extLst>
            <a:ext uri="{FF2B5EF4-FFF2-40B4-BE49-F238E27FC236}">
              <a16:creationId xmlns:a16="http://schemas.microsoft.com/office/drawing/2014/main" id="{00000000-0008-0000-1800-00007B000000}"/>
            </a:ext>
          </a:extLst>
        </xdr:cNvPr>
        <xdr:cNvCxnSpPr>
          <a:stCxn id="110" idx="6"/>
          <a:endCxn id="111" idx="3"/>
        </xdr:cNvCxnSpPr>
      </xdr:nvCxnSpPr>
      <xdr:spPr>
        <a:xfrm>
          <a:off x="5306515" y="2756535"/>
          <a:ext cx="426134" cy="574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54429</xdr:colOff>
      <xdr:row>13</xdr:row>
      <xdr:rowOff>110218</xdr:rowOff>
    </xdr:from>
    <xdr:to>
      <xdr:col>20</xdr:col>
      <xdr:colOff>160564</xdr:colOff>
      <xdr:row>17</xdr:row>
      <xdr:rowOff>257175</xdr:rowOff>
    </xdr:to>
    <xdr:cxnSp macro="">
      <xdr:nvCxnSpPr>
        <xdr:cNvPr id="124" name="Straight Connector 255">
          <a:extLst>
            <a:ext uri="{FF2B5EF4-FFF2-40B4-BE49-F238E27FC236}">
              <a16:creationId xmlns:a16="http://schemas.microsoft.com/office/drawing/2014/main" id="{00000000-0008-0000-1800-00007C000000}"/>
            </a:ext>
          </a:extLst>
        </xdr:cNvPr>
        <xdr:cNvCxnSpPr/>
      </xdr:nvCxnSpPr>
      <xdr:spPr>
        <a:xfrm flipH="1" flipV="1">
          <a:off x="6500949" y="2632438"/>
          <a:ext cx="822415" cy="10689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182335</xdr:colOff>
      <xdr:row>16</xdr:row>
      <xdr:rowOff>59871</xdr:rowOff>
    </xdr:from>
    <xdr:to>
      <xdr:col>24</xdr:col>
      <xdr:colOff>366032</xdr:colOff>
      <xdr:row>16</xdr:row>
      <xdr:rowOff>253093</xdr:rowOff>
    </xdr:to>
    <xdr:sp macro="" textlink="">
      <xdr:nvSpPr>
        <xdr:cNvPr id="12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D000000}"/>
            </a:ext>
          </a:extLst>
        </xdr:cNvPr>
        <xdr:cNvSpPr>
          <a:spLocks noChangeArrowheads="1"/>
        </xdr:cNvSpPr>
      </xdr:nvSpPr>
      <xdr:spPr bwMode="auto">
        <a:xfrm>
          <a:off x="8777695" y="3199311"/>
          <a:ext cx="17607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24</xdr:col>
      <xdr:colOff>253092</xdr:colOff>
      <xdr:row>16</xdr:row>
      <xdr:rowOff>171450</xdr:rowOff>
    </xdr:from>
    <xdr:to>
      <xdr:col>25</xdr:col>
      <xdr:colOff>69397</xdr:colOff>
      <xdr:row>17</xdr:row>
      <xdr:rowOff>38101</xdr:rowOff>
    </xdr:to>
    <xdr:sp macro="" textlink="">
      <xdr:nvSpPr>
        <xdr:cNvPr id="12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E000000}"/>
            </a:ext>
          </a:extLst>
        </xdr:cNvPr>
        <xdr:cNvSpPr>
          <a:spLocks noChangeArrowheads="1"/>
        </xdr:cNvSpPr>
      </xdr:nvSpPr>
      <xdr:spPr bwMode="auto">
        <a:xfrm>
          <a:off x="8848452" y="3310890"/>
          <a:ext cx="174445" cy="17145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24</xdr:col>
      <xdr:colOff>323850</xdr:colOff>
      <xdr:row>16</xdr:row>
      <xdr:rowOff>310242</xdr:rowOff>
    </xdr:from>
    <xdr:to>
      <xdr:col>25</xdr:col>
      <xdr:colOff>140155</xdr:colOff>
      <xdr:row>17</xdr:row>
      <xdr:rowOff>176893</xdr:rowOff>
    </xdr:to>
    <xdr:sp macro="" textlink="">
      <xdr:nvSpPr>
        <xdr:cNvPr id="12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7F000000}"/>
            </a:ext>
          </a:extLst>
        </xdr:cNvPr>
        <xdr:cNvSpPr>
          <a:spLocks noChangeArrowheads="1"/>
        </xdr:cNvSpPr>
      </xdr:nvSpPr>
      <xdr:spPr bwMode="auto">
        <a:xfrm>
          <a:off x="8919210" y="3442062"/>
          <a:ext cx="174445" cy="17907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25</xdr:col>
      <xdr:colOff>40822</xdr:colOff>
      <xdr:row>17</xdr:row>
      <xdr:rowOff>163287</xdr:rowOff>
    </xdr:from>
    <xdr:to>
      <xdr:col>25</xdr:col>
      <xdr:colOff>224519</xdr:colOff>
      <xdr:row>18</xdr:row>
      <xdr:rowOff>29937</xdr:rowOff>
    </xdr:to>
    <xdr:sp macro="" textlink="">
      <xdr:nvSpPr>
        <xdr:cNvPr id="12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0000000}"/>
            </a:ext>
          </a:extLst>
        </xdr:cNvPr>
        <xdr:cNvSpPr>
          <a:spLocks noChangeArrowheads="1"/>
        </xdr:cNvSpPr>
      </xdr:nvSpPr>
      <xdr:spPr bwMode="auto">
        <a:xfrm>
          <a:off x="8994322" y="3607527"/>
          <a:ext cx="183697" cy="17145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125187</xdr:colOff>
      <xdr:row>17</xdr:row>
      <xdr:rowOff>315685</xdr:rowOff>
    </xdr:from>
    <xdr:to>
      <xdr:col>25</xdr:col>
      <xdr:colOff>308884</xdr:colOff>
      <xdr:row>18</xdr:row>
      <xdr:rowOff>182335</xdr:rowOff>
    </xdr:to>
    <xdr:sp macro="" textlink="">
      <xdr:nvSpPr>
        <xdr:cNvPr id="12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1000000}"/>
            </a:ext>
          </a:extLst>
        </xdr:cNvPr>
        <xdr:cNvSpPr>
          <a:spLocks noChangeArrowheads="1"/>
        </xdr:cNvSpPr>
      </xdr:nvSpPr>
      <xdr:spPr bwMode="auto">
        <a:xfrm>
          <a:off x="9078687" y="3752305"/>
          <a:ext cx="183697" cy="17907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25</xdr:col>
      <xdr:colOff>195943</xdr:colOff>
      <xdr:row>18</xdr:row>
      <xdr:rowOff>168728</xdr:rowOff>
    </xdr:from>
    <xdr:to>
      <xdr:col>26</xdr:col>
      <xdr:colOff>12247</xdr:colOff>
      <xdr:row>19</xdr:row>
      <xdr:rowOff>35379</xdr:rowOff>
    </xdr:to>
    <xdr:sp macro="" textlink="">
      <xdr:nvSpPr>
        <xdr:cNvPr id="13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2000000}"/>
            </a:ext>
          </a:extLst>
        </xdr:cNvPr>
        <xdr:cNvSpPr>
          <a:spLocks noChangeArrowheads="1"/>
        </xdr:cNvSpPr>
      </xdr:nvSpPr>
      <xdr:spPr bwMode="auto">
        <a:xfrm>
          <a:off x="9149443" y="3917768"/>
          <a:ext cx="174444" cy="17145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29</xdr:col>
      <xdr:colOff>293913</xdr:colOff>
      <xdr:row>17</xdr:row>
      <xdr:rowOff>21771</xdr:rowOff>
    </xdr:from>
    <xdr:to>
      <xdr:col>30</xdr:col>
      <xdr:colOff>110217</xdr:colOff>
      <xdr:row>17</xdr:row>
      <xdr:rowOff>214993</xdr:rowOff>
    </xdr:to>
    <xdr:sp macro="" textlink="">
      <xdr:nvSpPr>
        <xdr:cNvPr id="13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3000000}"/>
            </a:ext>
          </a:extLst>
        </xdr:cNvPr>
        <xdr:cNvSpPr>
          <a:spLocks noChangeArrowheads="1"/>
        </xdr:cNvSpPr>
      </xdr:nvSpPr>
      <xdr:spPr bwMode="auto">
        <a:xfrm>
          <a:off x="10679973" y="3466011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25</xdr:col>
      <xdr:colOff>283029</xdr:colOff>
      <xdr:row>18</xdr:row>
      <xdr:rowOff>296635</xdr:rowOff>
    </xdr:from>
    <xdr:to>
      <xdr:col>26</xdr:col>
      <xdr:colOff>99333</xdr:colOff>
      <xdr:row>19</xdr:row>
      <xdr:rowOff>163286</xdr:rowOff>
    </xdr:to>
    <xdr:sp macro="" textlink="">
      <xdr:nvSpPr>
        <xdr:cNvPr id="13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4000000}"/>
            </a:ext>
          </a:extLst>
        </xdr:cNvPr>
        <xdr:cNvSpPr>
          <a:spLocks noChangeArrowheads="1"/>
        </xdr:cNvSpPr>
      </xdr:nvSpPr>
      <xdr:spPr bwMode="auto">
        <a:xfrm>
          <a:off x="9236529" y="4045675"/>
          <a:ext cx="174444" cy="17145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26</xdr:col>
      <xdr:colOff>72431</xdr:colOff>
      <xdr:row>17</xdr:row>
      <xdr:rowOff>214993</xdr:rowOff>
    </xdr:from>
    <xdr:to>
      <xdr:col>30</xdr:col>
      <xdr:colOff>18369</xdr:colOff>
      <xdr:row>19</xdr:row>
      <xdr:rowOff>134989</xdr:rowOff>
    </xdr:to>
    <xdr:cxnSp macro="">
      <xdr:nvCxnSpPr>
        <xdr:cNvPr id="133" name="Straight Connector 272">
          <a:extLst>
            <a:ext uri="{FF2B5EF4-FFF2-40B4-BE49-F238E27FC236}">
              <a16:creationId xmlns:a16="http://schemas.microsoft.com/office/drawing/2014/main" id="{00000000-0008-0000-1800-000085000000}"/>
            </a:ext>
          </a:extLst>
        </xdr:cNvPr>
        <xdr:cNvCxnSpPr>
          <a:stCxn id="131" idx="4"/>
          <a:endCxn id="132" idx="5"/>
        </xdr:cNvCxnSpPr>
      </xdr:nvCxnSpPr>
      <xdr:spPr>
        <a:xfrm flipH="1">
          <a:off x="9384071" y="3659233"/>
          <a:ext cx="1378498" cy="5295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12247</xdr:colOff>
      <xdr:row>17</xdr:row>
      <xdr:rowOff>214993</xdr:rowOff>
    </xdr:from>
    <xdr:to>
      <xdr:col>30</xdr:col>
      <xdr:colOff>18369</xdr:colOff>
      <xdr:row>18</xdr:row>
      <xdr:rowOff>265339</xdr:rowOff>
    </xdr:to>
    <xdr:cxnSp macro="">
      <xdr:nvCxnSpPr>
        <xdr:cNvPr id="134" name="Straight Connector 273">
          <a:extLst>
            <a:ext uri="{FF2B5EF4-FFF2-40B4-BE49-F238E27FC236}">
              <a16:creationId xmlns:a16="http://schemas.microsoft.com/office/drawing/2014/main" id="{00000000-0008-0000-1800-000086000000}"/>
            </a:ext>
          </a:extLst>
        </xdr:cNvPr>
        <xdr:cNvCxnSpPr>
          <a:stCxn id="131" idx="4"/>
          <a:endCxn id="130" idx="6"/>
        </xdr:cNvCxnSpPr>
      </xdr:nvCxnSpPr>
      <xdr:spPr>
        <a:xfrm flipH="1">
          <a:off x="9323887" y="3659233"/>
          <a:ext cx="1438682" cy="3551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159518</xdr:colOff>
      <xdr:row>10</xdr:row>
      <xdr:rowOff>181256</xdr:rowOff>
    </xdr:from>
    <xdr:to>
      <xdr:col>24</xdr:col>
      <xdr:colOff>209237</xdr:colOff>
      <xdr:row>16</xdr:row>
      <xdr:rowOff>88168</xdr:rowOff>
    </xdr:to>
    <xdr:cxnSp macro="">
      <xdr:nvCxnSpPr>
        <xdr:cNvPr id="135" name="Straight Connector 274">
          <a:extLst>
            <a:ext uri="{FF2B5EF4-FFF2-40B4-BE49-F238E27FC236}">
              <a16:creationId xmlns:a16="http://schemas.microsoft.com/office/drawing/2014/main" id="{00000000-0008-0000-1800-000087000000}"/>
            </a:ext>
          </a:extLst>
        </xdr:cNvPr>
        <xdr:cNvCxnSpPr>
          <a:stCxn id="125" idx="1"/>
        </xdr:cNvCxnSpPr>
      </xdr:nvCxnSpPr>
      <xdr:spPr>
        <a:xfrm flipH="1" flipV="1">
          <a:off x="8038598" y="2086256"/>
          <a:ext cx="765999" cy="11413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268060</xdr:colOff>
      <xdr:row>10</xdr:row>
      <xdr:rowOff>194582</xdr:rowOff>
    </xdr:from>
    <xdr:to>
      <xdr:col>26</xdr:col>
      <xdr:colOff>124449</xdr:colOff>
      <xdr:row>15</xdr:row>
      <xdr:rowOff>171085</xdr:rowOff>
    </xdr:to>
    <xdr:cxnSp macro="">
      <xdr:nvCxnSpPr>
        <xdr:cNvPr id="136" name="Straight Connector 275">
          <a:extLst>
            <a:ext uri="{FF2B5EF4-FFF2-40B4-BE49-F238E27FC236}">
              <a16:creationId xmlns:a16="http://schemas.microsoft.com/office/drawing/2014/main" id="{00000000-0008-0000-1800-000088000000}"/>
            </a:ext>
          </a:extLst>
        </xdr:cNvPr>
        <xdr:cNvCxnSpPr>
          <a:stCxn id="70" idx="1"/>
        </xdr:cNvCxnSpPr>
      </xdr:nvCxnSpPr>
      <xdr:spPr>
        <a:xfrm flipH="1" flipV="1">
          <a:off x="8147140" y="2099582"/>
          <a:ext cx="1288949" cy="10052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353787</xdr:colOff>
      <xdr:row>24</xdr:row>
      <xdr:rowOff>13609</xdr:rowOff>
    </xdr:from>
    <xdr:to>
      <xdr:col>11</xdr:col>
      <xdr:colOff>321204</xdr:colOff>
      <xdr:row>25</xdr:row>
      <xdr:rowOff>13609</xdr:rowOff>
    </xdr:to>
    <xdr:pic>
      <xdr:nvPicPr>
        <xdr:cNvPr id="137" name="Picture 284">
          <a:extLst>
            <a:ext uri="{FF2B5EF4-FFF2-40B4-BE49-F238E27FC236}">
              <a16:creationId xmlns:a16="http://schemas.microsoft.com/office/drawing/2014/main" id="{00000000-0008-0000-18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047" y="5629549"/>
          <a:ext cx="683697" cy="39624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12</xdr:col>
      <xdr:colOff>108857</xdr:colOff>
      <xdr:row>22</xdr:row>
      <xdr:rowOff>40821</xdr:rowOff>
    </xdr:from>
    <xdr:to>
      <xdr:col>12</xdr:col>
      <xdr:colOff>285750</xdr:colOff>
      <xdr:row>22</xdr:row>
      <xdr:rowOff>108857</xdr:rowOff>
    </xdr:to>
    <xdr:sp macro="" textlink="">
      <xdr:nvSpPr>
        <xdr:cNvPr id="138" name="Rectangle 285">
          <a:extLst>
            <a:ext uri="{FF2B5EF4-FFF2-40B4-BE49-F238E27FC236}">
              <a16:creationId xmlns:a16="http://schemas.microsoft.com/office/drawing/2014/main" id="{00000000-0008-0000-1800-00008A000000}"/>
            </a:ext>
          </a:extLst>
        </xdr:cNvPr>
        <xdr:cNvSpPr/>
      </xdr:nvSpPr>
      <xdr:spPr>
        <a:xfrm>
          <a:off x="4406537" y="5214801"/>
          <a:ext cx="176893" cy="68036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40822</xdr:colOff>
      <xdr:row>23</xdr:row>
      <xdr:rowOff>204105</xdr:rowOff>
    </xdr:from>
    <xdr:to>
      <xdr:col>7</xdr:col>
      <xdr:colOff>224519</xdr:colOff>
      <xdr:row>24</xdr:row>
      <xdr:rowOff>166006</xdr:rowOff>
    </xdr:to>
    <xdr:sp macro="" textlink="">
      <xdr:nvSpPr>
        <xdr:cNvPr id="13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B000000}"/>
            </a:ext>
          </a:extLst>
        </xdr:cNvPr>
        <xdr:cNvSpPr>
          <a:spLocks noChangeArrowheads="1"/>
        </xdr:cNvSpPr>
      </xdr:nvSpPr>
      <xdr:spPr bwMode="auto">
        <a:xfrm>
          <a:off x="2547802" y="5599065"/>
          <a:ext cx="183697" cy="18288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8</xdr:col>
      <xdr:colOff>302078</xdr:colOff>
      <xdr:row>25</xdr:row>
      <xdr:rowOff>315686</xdr:rowOff>
    </xdr:from>
    <xdr:to>
      <xdr:col>9</xdr:col>
      <xdr:colOff>118382</xdr:colOff>
      <xdr:row>26</xdr:row>
      <xdr:rowOff>100693</xdr:rowOff>
    </xdr:to>
    <xdr:sp macro="" textlink="">
      <xdr:nvSpPr>
        <xdr:cNvPr id="14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C000000}"/>
            </a:ext>
          </a:extLst>
        </xdr:cNvPr>
        <xdr:cNvSpPr>
          <a:spLocks noChangeArrowheads="1"/>
        </xdr:cNvSpPr>
      </xdr:nvSpPr>
      <xdr:spPr bwMode="auto">
        <a:xfrm>
          <a:off x="3167198" y="6327866"/>
          <a:ext cx="174444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9</xdr:col>
      <xdr:colOff>114300</xdr:colOff>
      <xdr:row>25</xdr:row>
      <xdr:rowOff>318407</xdr:rowOff>
    </xdr:from>
    <xdr:to>
      <xdr:col>9</xdr:col>
      <xdr:colOff>297997</xdr:colOff>
      <xdr:row>26</xdr:row>
      <xdr:rowOff>103414</xdr:rowOff>
    </xdr:to>
    <xdr:sp macro="" textlink="">
      <xdr:nvSpPr>
        <xdr:cNvPr id="14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D000000}"/>
            </a:ext>
          </a:extLst>
        </xdr:cNvPr>
        <xdr:cNvSpPr>
          <a:spLocks noChangeArrowheads="1"/>
        </xdr:cNvSpPr>
      </xdr:nvSpPr>
      <xdr:spPr bwMode="auto">
        <a:xfrm>
          <a:off x="3337560" y="6330587"/>
          <a:ext cx="183697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9</xdr:col>
      <xdr:colOff>280307</xdr:colOff>
      <xdr:row>25</xdr:row>
      <xdr:rowOff>307521</xdr:rowOff>
    </xdr:from>
    <xdr:to>
      <xdr:col>10</xdr:col>
      <xdr:colOff>96611</xdr:colOff>
      <xdr:row>26</xdr:row>
      <xdr:rowOff>92528</xdr:rowOff>
    </xdr:to>
    <xdr:sp macro="" textlink="">
      <xdr:nvSpPr>
        <xdr:cNvPr id="14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E000000}"/>
            </a:ext>
          </a:extLst>
        </xdr:cNvPr>
        <xdr:cNvSpPr>
          <a:spLocks noChangeArrowheads="1"/>
        </xdr:cNvSpPr>
      </xdr:nvSpPr>
      <xdr:spPr bwMode="auto">
        <a:xfrm>
          <a:off x="3503567" y="6319701"/>
          <a:ext cx="174444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10</xdr:col>
      <xdr:colOff>78921</xdr:colOff>
      <xdr:row>25</xdr:row>
      <xdr:rowOff>310243</xdr:rowOff>
    </xdr:from>
    <xdr:to>
      <xdr:col>10</xdr:col>
      <xdr:colOff>262618</xdr:colOff>
      <xdr:row>26</xdr:row>
      <xdr:rowOff>95250</xdr:rowOff>
    </xdr:to>
    <xdr:sp macro="" textlink="">
      <xdr:nvSpPr>
        <xdr:cNvPr id="14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8F000000}"/>
            </a:ext>
          </a:extLst>
        </xdr:cNvPr>
        <xdr:cNvSpPr>
          <a:spLocks noChangeArrowheads="1"/>
        </xdr:cNvSpPr>
      </xdr:nvSpPr>
      <xdr:spPr bwMode="auto">
        <a:xfrm>
          <a:off x="3660321" y="6322423"/>
          <a:ext cx="183697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10</xdr:col>
      <xdr:colOff>244928</xdr:colOff>
      <xdr:row>25</xdr:row>
      <xdr:rowOff>312965</xdr:rowOff>
    </xdr:from>
    <xdr:to>
      <xdr:col>11</xdr:col>
      <xdr:colOff>61233</xdr:colOff>
      <xdr:row>26</xdr:row>
      <xdr:rowOff>97972</xdr:rowOff>
    </xdr:to>
    <xdr:sp macro="" textlink="">
      <xdr:nvSpPr>
        <xdr:cNvPr id="14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0000000}"/>
            </a:ext>
          </a:extLst>
        </xdr:cNvPr>
        <xdr:cNvSpPr>
          <a:spLocks noChangeArrowheads="1"/>
        </xdr:cNvSpPr>
      </xdr:nvSpPr>
      <xdr:spPr bwMode="auto">
        <a:xfrm>
          <a:off x="3826328" y="6325145"/>
          <a:ext cx="174445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11</xdr:col>
      <xdr:colOff>43544</xdr:colOff>
      <xdr:row>25</xdr:row>
      <xdr:rowOff>329293</xdr:rowOff>
    </xdr:from>
    <xdr:to>
      <xdr:col>11</xdr:col>
      <xdr:colOff>227241</xdr:colOff>
      <xdr:row>26</xdr:row>
      <xdr:rowOff>114300</xdr:rowOff>
    </xdr:to>
    <xdr:sp macro="" textlink="">
      <xdr:nvSpPr>
        <xdr:cNvPr id="14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1000000}"/>
            </a:ext>
          </a:extLst>
        </xdr:cNvPr>
        <xdr:cNvSpPr>
          <a:spLocks noChangeArrowheads="1"/>
        </xdr:cNvSpPr>
      </xdr:nvSpPr>
      <xdr:spPr bwMode="auto">
        <a:xfrm>
          <a:off x="3983084" y="6341473"/>
          <a:ext cx="183697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11</xdr:col>
      <xdr:colOff>223158</xdr:colOff>
      <xdr:row>25</xdr:row>
      <xdr:rowOff>332014</xdr:rowOff>
    </xdr:from>
    <xdr:to>
      <xdr:col>12</xdr:col>
      <xdr:colOff>39462</xdr:colOff>
      <xdr:row>26</xdr:row>
      <xdr:rowOff>117021</xdr:rowOff>
    </xdr:to>
    <xdr:sp macro="" textlink="">
      <xdr:nvSpPr>
        <xdr:cNvPr id="14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2000000}"/>
            </a:ext>
          </a:extLst>
        </xdr:cNvPr>
        <xdr:cNvSpPr>
          <a:spLocks noChangeArrowheads="1"/>
        </xdr:cNvSpPr>
      </xdr:nvSpPr>
      <xdr:spPr bwMode="auto">
        <a:xfrm>
          <a:off x="4162698" y="6344194"/>
          <a:ext cx="174444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12</xdr:col>
      <xdr:colOff>48986</xdr:colOff>
      <xdr:row>25</xdr:row>
      <xdr:rowOff>334736</xdr:rowOff>
    </xdr:from>
    <xdr:to>
      <xdr:col>12</xdr:col>
      <xdr:colOff>232683</xdr:colOff>
      <xdr:row>26</xdr:row>
      <xdr:rowOff>119743</xdr:rowOff>
    </xdr:to>
    <xdr:sp macro="" textlink="">
      <xdr:nvSpPr>
        <xdr:cNvPr id="14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3000000}"/>
            </a:ext>
          </a:extLst>
        </xdr:cNvPr>
        <xdr:cNvSpPr>
          <a:spLocks noChangeArrowheads="1"/>
        </xdr:cNvSpPr>
      </xdr:nvSpPr>
      <xdr:spPr bwMode="auto">
        <a:xfrm>
          <a:off x="4346666" y="6346916"/>
          <a:ext cx="183697" cy="181247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A-10</a:t>
          </a:r>
        </a:p>
      </xdr:txBody>
    </xdr:sp>
    <xdr:clientData/>
  </xdr:twoCellAnchor>
  <xdr:twoCellAnchor>
    <xdr:from>
      <xdr:col>12</xdr:col>
      <xdr:colOff>51707</xdr:colOff>
      <xdr:row>26</xdr:row>
      <xdr:rowOff>106135</xdr:rowOff>
    </xdr:from>
    <xdr:to>
      <xdr:col>12</xdr:col>
      <xdr:colOff>235404</xdr:colOff>
      <xdr:row>26</xdr:row>
      <xdr:rowOff>299357</xdr:rowOff>
    </xdr:to>
    <xdr:sp macro="" textlink="">
      <xdr:nvSpPr>
        <xdr:cNvPr id="14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4000000}"/>
            </a:ext>
          </a:extLst>
        </xdr:cNvPr>
        <xdr:cNvSpPr>
          <a:spLocks noChangeArrowheads="1"/>
        </xdr:cNvSpPr>
      </xdr:nvSpPr>
      <xdr:spPr bwMode="auto">
        <a:xfrm>
          <a:off x="4349387" y="6514555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11</xdr:col>
      <xdr:colOff>217715</xdr:colOff>
      <xdr:row>26</xdr:row>
      <xdr:rowOff>108856</xdr:rowOff>
    </xdr:from>
    <xdr:to>
      <xdr:col>12</xdr:col>
      <xdr:colOff>34019</xdr:colOff>
      <xdr:row>26</xdr:row>
      <xdr:rowOff>302078</xdr:rowOff>
    </xdr:to>
    <xdr:sp macro="" textlink="">
      <xdr:nvSpPr>
        <xdr:cNvPr id="14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5000000}"/>
            </a:ext>
          </a:extLst>
        </xdr:cNvPr>
        <xdr:cNvSpPr>
          <a:spLocks noChangeArrowheads="1"/>
        </xdr:cNvSpPr>
      </xdr:nvSpPr>
      <xdr:spPr bwMode="auto">
        <a:xfrm>
          <a:off x="4157255" y="6517276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A-12</a:t>
          </a:r>
        </a:p>
      </xdr:txBody>
    </xdr:sp>
    <xdr:clientData/>
  </xdr:twoCellAnchor>
  <xdr:twoCellAnchor>
    <xdr:from>
      <xdr:col>11</xdr:col>
      <xdr:colOff>43543</xdr:colOff>
      <xdr:row>26</xdr:row>
      <xdr:rowOff>84363</xdr:rowOff>
    </xdr:from>
    <xdr:to>
      <xdr:col>11</xdr:col>
      <xdr:colOff>227240</xdr:colOff>
      <xdr:row>26</xdr:row>
      <xdr:rowOff>277585</xdr:rowOff>
    </xdr:to>
    <xdr:sp macro="" textlink="">
      <xdr:nvSpPr>
        <xdr:cNvPr id="15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6000000}"/>
            </a:ext>
          </a:extLst>
        </xdr:cNvPr>
        <xdr:cNvSpPr>
          <a:spLocks noChangeArrowheads="1"/>
        </xdr:cNvSpPr>
      </xdr:nvSpPr>
      <xdr:spPr bwMode="auto">
        <a:xfrm>
          <a:off x="3983083" y="6492783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10</xdr:col>
      <xdr:colOff>236764</xdr:colOff>
      <xdr:row>26</xdr:row>
      <xdr:rowOff>87085</xdr:rowOff>
    </xdr:from>
    <xdr:to>
      <xdr:col>11</xdr:col>
      <xdr:colOff>53069</xdr:colOff>
      <xdr:row>26</xdr:row>
      <xdr:rowOff>280307</xdr:rowOff>
    </xdr:to>
    <xdr:sp macro="" textlink="">
      <xdr:nvSpPr>
        <xdr:cNvPr id="15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7000000}"/>
            </a:ext>
          </a:extLst>
        </xdr:cNvPr>
        <xdr:cNvSpPr>
          <a:spLocks noChangeArrowheads="1"/>
        </xdr:cNvSpPr>
      </xdr:nvSpPr>
      <xdr:spPr bwMode="auto">
        <a:xfrm>
          <a:off x="3818164" y="6495505"/>
          <a:ext cx="17444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A-14</a:t>
          </a:r>
        </a:p>
      </xdr:txBody>
    </xdr:sp>
    <xdr:clientData/>
  </xdr:twoCellAnchor>
  <xdr:twoCellAnchor>
    <xdr:from>
      <xdr:col>10</xdr:col>
      <xdr:colOff>48986</xdr:colOff>
      <xdr:row>26</xdr:row>
      <xdr:rowOff>76199</xdr:rowOff>
    </xdr:from>
    <xdr:to>
      <xdr:col>10</xdr:col>
      <xdr:colOff>232683</xdr:colOff>
      <xdr:row>26</xdr:row>
      <xdr:rowOff>269421</xdr:rowOff>
    </xdr:to>
    <xdr:sp macro="" textlink="">
      <xdr:nvSpPr>
        <xdr:cNvPr id="15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8000000}"/>
            </a:ext>
          </a:extLst>
        </xdr:cNvPr>
        <xdr:cNvSpPr>
          <a:spLocks noChangeArrowheads="1"/>
        </xdr:cNvSpPr>
      </xdr:nvSpPr>
      <xdr:spPr bwMode="auto">
        <a:xfrm>
          <a:off x="3630386" y="6484619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A-15</a:t>
          </a:r>
        </a:p>
      </xdr:txBody>
    </xdr:sp>
    <xdr:clientData/>
  </xdr:twoCellAnchor>
  <xdr:twoCellAnchor>
    <xdr:from>
      <xdr:col>9</xdr:col>
      <xdr:colOff>255814</xdr:colOff>
      <xdr:row>26</xdr:row>
      <xdr:rowOff>78921</xdr:rowOff>
    </xdr:from>
    <xdr:to>
      <xdr:col>10</xdr:col>
      <xdr:colOff>72118</xdr:colOff>
      <xdr:row>26</xdr:row>
      <xdr:rowOff>272143</xdr:rowOff>
    </xdr:to>
    <xdr:sp macro="" textlink="">
      <xdr:nvSpPr>
        <xdr:cNvPr id="15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9000000}"/>
            </a:ext>
          </a:extLst>
        </xdr:cNvPr>
        <xdr:cNvSpPr>
          <a:spLocks noChangeArrowheads="1"/>
        </xdr:cNvSpPr>
      </xdr:nvSpPr>
      <xdr:spPr bwMode="auto">
        <a:xfrm>
          <a:off x="3479074" y="6487341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A-16</a:t>
          </a:r>
        </a:p>
      </xdr:txBody>
    </xdr:sp>
    <xdr:clientData/>
  </xdr:twoCellAnchor>
  <xdr:twoCellAnchor>
    <xdr:from>
      <xdr:col>9</xdr:col>
      <xdr:colOff>95250</xdr:colOff>
      <xdr:row>26</xdr:row>
      <xdr:rowOff>95250</xdr:rowOff>
    </xdr:from>
    <xdr:to>
      <xdr:col>9</xdr:col>
      <xdr:colOff>278947</xdr:colOff>
      <xdr:row>26</xdr:row>
      <xdr:rowOff>288472</xdr:rowOff>
    </xdr:to>
    <xdr:sp macro="" textlink="">
      <xdr:nvSpPr>
        <xdr:cNvPr id="15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A000000}"/>
            </a:ext>
          </a:extLst>
        </xdr:cNvPr>
        <xdr:cNvSpPr>
          <a:spLocks noChangeArrowheads="1"/>
        </xdr:cNvSpPr>
      </xdr:nvSpPr>
      <xdr:spPr bwMode="auto">
        <a:xfrm>
          <a:off x="3318510" y="6503670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A-17</a:t>
          </a:r>
        </a:p>
      </xdr:txBody>
    </xdr:sp>
    <xdr:clientData/>
  </xdr:twoCellAnchor>
  <xdr:twoCellAnchor>
    <xdr:from>
      <xdr:col>8</xdr:col>
      <xdr:colOff>288471</xdr:colOff>
      <xdr:row>26</xdr:row>
      <xdr:rowOff>97971</xdr:rowOff>
    </xdr:from>
    <xdr:to>
      <xdr:col>9</xdr:col>
      <xdr:colOff>104775</xdr:colOff>
      <xdr:row>26</xdr:row>
      <xdr:rowOff>291193</xdr:rowOff>
    </xdr:to>
    <xdr:sp macro="" textlink="">
      <xdr:nvSpPr>
        <xdr:cNvPr id="15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B000000}"/>
            </a:ext>
          </a:extLst>
        </xdr:cNvPr>
        <xdr:cNvSpPr>
          <a:spLocks noChangeArrowheads="1"/>
        </xdr:cNvSpPr>
      </xdr:nvSpPr>
      <xdr:spPr bwMode="auto">
        <a:xfrm>
          <a:off x="3153591" y="6506391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A-18</a:t>
          </a:r>
        </a:p>
      </xdr:txBody>
    </xdr:sp>
    <xdr:clientData/>
  </xdr:twoCellAnchor>
  <xdr:twoCellAnchor>
    <xdr:from>
      <xdr:col>8</xdr:col>
      <xdr:colOff>291193</xdr:colOff>
      <xdr:row>26</xdr:row>
      <xdr:rowOff>304799</xdr:rowOff>
    </xdr:from>
    <xdr:to>
      <xdr:col>9</xdr:col>
      <xdr:colOff>107497</xdr:colOff>
      <xdr:row>26</xdr:row>
      <xdr:rowOff>498021</xdr:rowOff>
    </xdr:to>
    <xdr:sp macro="" textlink="">
      <xdr:nvSpPr>
        <xdr:cNvPr id="15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C000000}"/>
            </a:ext>
          </a:extLst>
        </xdr:cNvPr>
        <xdr:cNvSpPr>
          <a:spLocks noChangeArrowheads="1"/>
        </xdr:cNvSpPr>
      </xdr:nvSpPr>
      <xdr:spPr bwMode="auto">
        <a:xfrm>
          <a:off x="3156313" y="6713219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A-19</a:t>
          </a:r>
        </a:p>
      </xdr:txBody>
    </xdr:sp>
    <xdr:clientData/>
  </xdr:twoCellAnchor>
  <xdr:twoCellAnchor>
    <xdr:from>
      <xdr:col>11</xdr:col>
      <xdr:colOff>89807</xdr:colOff>
      <xdr:row>22</xdr:row>
      <xdr:rowOff>89806</xdr:rowOff>
    </xdr:from>
    <xdr:to>
      <xdr:col>11</xdr:col>
      <xdr:colOff>273504</xdr:colOff>
      <xdr:row>23</xdr:row>
      <xdr:rowOff>51706</xdr:rowOff>
    </xdr:to>
    <xdr:sp macro="" textlink="">
      <xdr:nvSpPr>
        <xdr:cNvPr id="15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D000000}"/>
            </a:ext>
          </a:extLst>
        </xdr:cNvPr>
        <xdr:cNvSpPr>
          <a:spLocks noChangeArrowheads="1"/>
        </xdr:cNvSpPr>
      </xdr:nvSpPr>
      <xdr:spPr bwMode="auto">
        <a:xfrm>
          <a:off x="4029347" y="5263786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A-21</a:t>
          </a:r>
        </a:p>
      </xdr:txBody>
    </xdr:sp>
    <xdr:clientData/>
  </xdr:twoCellAnchor>
  <xdr:twoCellAnchor>
    <xdr:from>
      <xdr:col>12</xdr:col>
      <xdr:colOff>92529</xdr:colOff>
      <xdr:row>22</xdr:row>
      <xdr:rowOff>133350</xdr:rowOff>
    </xdr:from>
    <xdr:to>
      <xdr:col>12</xdr:col>
      <xdr:colOff>276226</xdr:colOff>
      <xdr:row>23</xdr:row>
      <xdr:rowOff>95250</xdr:rowOff>
    </xdr:to>
    <xdr:sp macro="" textlink="">
      <xdr:nvSpPr>
        <xdr:cNvPr id="15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E000000}"/>
            </a:ext>
          </a:extLst>
        </xdr:cNvPr>
        <xdr:cNvSpPr>
          <a:spLocks noChangeArrowheads="1"/>
        </xdr:cNvSpPr>
      </xdr:nvSpPr>
      <xdr:spPr bwMode="auto">
        <a:xfrm>
          <a:off x="4390209" y="5307330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A-23</a:t>
          </a:r>
        </a:p>
      </xdr:txBody>
    </xdr:sp>
    <xdr:clientData/>
  </xdr:twoCellAnchor>
  <xdr:twoCellAnchor>
    <xdr:from>
      <xdr:col>10</xdr:col>
      <xdr:colOff>258536</xdr:colOff>
      <xdr:row>22</xdr:row>
      <xdr:rowOff>95249</xdr:rowOff>
    </xdr:from>
    <xdr:to>
      <xdr:col>11</xdr:col>
      <xdr:colOff>74841</xdr:colOff>
      <xdr:row>23</xdr:row>
      <xdr:rowOff>57149</xdr:rowOff>
    </xdr:to>
    <xdr:sp macro="" textlink="">
      <xdr:nvSpPr>
        <xdr:cNvPr id="15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9F000000}"/>
            </a:ext>
          </a:extLst>
        </xdr:cNvPr>
        <xdr:cNvSpPr>
          <a:spLocks noChangeArrowheads="1"/>
        </xdr:cNvSpPr>
      </xdr:nvSpPr>
      <xdr:spPr bwMode="auto">
        <a:xfrm>
          <a:off x="3839936" y="5269229"/>
          <a:ext cx="174445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A-25</a:t>
          </a:r>
        </a:p>
      </xdr:txBody>
    </xdr:sp>
    <xdr:clientData/>
  </xdr:twoCellAnchor>
  <xdr:twoCellAnchor>
    <xdr:from>
      <xdr:col>10</xdr:col>
      <xdr:colOff>57151</xdr:colOff>
      <xdr:row>22</xdr:row>
      <xdr:rowOff>84364</xdr:rowOff>
    </xdr:from>
    <xdr:to>
      <xdr:col>10</xdr:col>
      <xdr:colOff>240848</xdr:colOff>
      <xdr:row>23</xdr:row>
      <xdr:rowOff>46264</xdr:rowOff>
    </xdr:to>
    <xdr:sp macro="" textlink="">
      <xdr:nvSpPr>
        <xdr:cNvPr id="16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0000000}"/>
            </a:ext>
          </a:extLst>
        </xdr:cNvPr>
        <xdr:cNvSpPr>
          <a:spLocks noChangeArrowheads="1"/>
        </xdr:cNvSpPr>
      </xdr:nvSpPr>
      <xdr:spPr bwMode="auto">
        <a:xfrm>
          <a:off x="3638551" y="5258344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A-26</a:t>
          </a:r>
        </a:p>
      </xdr:txBody>
    </xdr:sp>
    <xdr:clientData/>
  </xdr:twoCellAnchor>
  <xdr:twoCellAnchor>
    <xdr:from>
      <xdr:col>9</xdr:col>
      <xdr:colOff>100692</xdr:colOff>
      <xdr:row>26</xdr:row>
      <xdr:rowOff>291193</xdr:rowOff>
    </xdr:from>
    <xdr:to>
      <xdr:col>9</xdr:col>
      <xdr:colOff>284389</xdr:colOff>
      <xdr:row>26</xdr:row>
      <xdr:rowOff>484415</xdr:rowOff>
    </xdr:to>
    <xdr:sp macro="" textlink="">
      <xdr:nvSpPr>
        <xdr:cNvPr id="16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1000000}"/>
            </a:ext>
          </a:extLst>
        </xdr:cNvPr>
        <xdr:cNvSpPr>
          <a:spLocks noChangeArrowheads="1"/>
        </xdr:cNvSpPr>
      </xdr:nvSpPr>
      <xdr:spPr bwMode="auto">
        <a:xfrm>
          <a:off x="3323952" y="6699613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A-28</a:t>
          </a:r>
        </a:p>
      </xdr:txBody>
    </xdr:sp>
    <xdr:clientData/>
  </xdr:twoCellAnchor>
  <xdr:twoCellAnchor>
    <xdr:from>
      <xdr:col>9</xdr:col>
      <xdr:colOff>280307</xdr:colOff>
      <xdr:row>26</xdr:row>
      <xdr:rowOff>293914</xdr:rowOff>
    </xdr:from>
    <xdr:to>
      <xdr:col>10</xdr:col>
      <xdr:colOff>96611</xdr:colOff>
      <xdr:row>26</xdr:row>
      <xdr:rowOff>487136</xdr:rowOff>
    </xdr:to>
    <xdr:sp macro="" textlink="">
      <xdr:nvSpPr>
        <xdr:cNvPr id="16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2000000}"/>
            </a:ext>
          </a:extLst>
        </xdr:cNvPr>
        <xdr:cNvSpPr>
          <a:spLocks noChangeArrowheads="1"/>
        </xdr:cNvSpPr>
      </xdr:nvSpPr>
      <xdr:spPr bwMode="auto">
        <a:xfrm>
          <a:off x="3503567" y="6702334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A-29</a:t>
          </a:r>
        </a:p>
      </xdr:txBody>
    </xdr:sp>
    <xdr:clientData/>
  </xdr:twoCellAnchor>
  <xdr:twoCellAnchor>
    <xdr:from>
      <xdr:col>10</xdr:col>
      <xdr:colOff>92528</xdr:colOff>
      <xdr:row>26</xdr:row>
      <xdr:rowOff>296635</xdr:rowOff>
    </xdr:from>
    <xdr:to>
      <xdr:col>10</xdr:col>
      <xdr:colOff>276225</xdr:colOff>
      <xdr:row>26</xdr:row>
      <xdr:rowOff>489857</xdr:rowOff>
    </xdr:to>
    <xdr:sp macro="" textlink="">
      <xdr:nvSpPr>
        <xdr:cNvPr id="16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3000000}"/>
            </a:ext>
          </a:extLst>
        </xdr:cNvPr>
        <xdr:cNvSpPr>
          <a:spLocks noChangeArrowheads="1"/>
        </xdr:cNvSpPr>
      </xdr:nvSpPr>
      <xdr:spPr bwMode="auto">
        <a:xfrm>
          <a:off x="3673928" y="6705055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A-30</a:t>
          </a:r>
        </a:p>
      </xdr:txBody>
    </xdr:sp>
    <xdr:clientData/>
  </xdr:twoCellAnchor>
  <xdr:twoCellAnchor>
    <xdr:from>
      <xdr:col>10</xdr:col>
      <xdr:colOff>258535</xdr:colOff>
      <xdr:row>26</xdr:row>
      <xdr:rowOff>299356</xdr:rowOff>
    </xdr:from>
    <xdr:to>
      <xdr:col>11</xdr:col>
      <xdr:colOff>74840</xdr:colOff>
      <xdr:row>26</xdr:row>
      <xdr:rowOff>492578</xdr:rowOff>
    </xdr:to>
    <xdr:sp macro="" textlink="">
      <xdr:nvSpPr>
        <xdr:cNvPr id="16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4000000}"/>
            </a:ext>
          </a:extLst>
        </xdr:cNvPr>
        <xdr:cNvSpPr>
          <a:spLocks noChangeArrowheads="1"/>
        </xdr:cNvSpPr>
      </xdr:nvSpPr>
      <xdr:spPr bwMode="auto">
        <a:xfrm>
          <a:off x="3839935" y="6707776"/>
          <a:ext cx="17444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A-31</a:t>
          </a:r>
        </a:p>
      </xdr:txBody>
    </xdr:sp>
    <xdr:clientData/>
  </xdr:twoCellAnchor>
  <xdr:twoCellAnchor>
    <xdr:from>
      <xdr:col>11</xdr:col>
      <xdr:colOff>97972</xdr:colOff>
      <xdr:row>26</xdr:row>
      <xdr:rowOff>315685</xdr:rowOff>
    </xdr:from>
    <xdr:to>
      <xdr:col>11</xdr:col>
      <xdr:colOff>281669</xdr:colOff>
      <xdr:row>26</xdr:row>
      <xdr:rowOff>508907</xdr:rowOff>
    </xdr:to>
    <xdr:sp macro="" textlink="">
      <xdr:nvSpPr>
        <xdr:cNvPr id="16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5000000}"/>
            </a:ext>
          </a:extLst>
        </xdr:cNvPr>
        <xdr:cNvSpPr>
          <a:spLocks noChangeArrowheads="1"/>
        </xdr:cNvSpPr>
      </xdr:nvSpPr>
      <xdr:spPr bwMode="auto">
        <a:xfrm>
          <a:off x="4037512" y="6724105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A-35</a:t>
          </a:r>
        </a:p>
      </xdr:txBody>
    </xdr:sp>
    <xdr:clientData/>
  </xdr:twoCellAnchor>
  <xdr:twoCellAnchor>
    <xdr:from>
      <xdr:col>14</xdr:col>
      <xdr:colOff>73478</xdr:colOff>
      <xdr:row>20</xdr:row>
      <xdr:rowOff>427263</xdr:rowOff>
    </xdr:from>
    <xdr:to>
      <xdr:col>14</xdr:col>
      <xdr:colOff>257175</xdr:colOff>
      <xdr:row>21</xdr:row>
      <xdr:rowOff>185057</xdr:rowOff>
    </xdr:to>
    <xdr:sp macro="" textlink="">
      <xdr:nvSpPr>
        <xdr:cNvPr id="166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6000000}"/>
            </a:ext>
          </a:extLst>
        </xdr:cNvPr>
        <xdr:cNvSpPr>
          <a:spLocks noChangeArrowheads="1"/>
        </xdr:cNvSpPr>
      </xdr:nvSpPr>
      <xdr:spPr bwMode="auto">
        <a:xfrm>
          <a:off x="5087438" y="4877343"/>
          <a:ext cx="183697" cy="184514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A-33</a:t>
          </a:r>
        </a:p>
      </xdr:txBody>
    </xdr:sp>
    <xdr:clientData/>
  </xdr:twoCellAnchor>
  <xdr:twoCellAnchor>
    <xdr:from>
      <xdr:col>17</xdr:col>
      <xdr:colOff>361949</xdr:colOff>
      <xdr:row>26</xdr:row>
      <xdr:rowOff>103414</xdr:rowOff>
    </xdr:from>
    <xdr:to>
      <xdr:col>18</xdr:col>
      <xdr:colOff>178254</xdr:colOff>
      <xdr:row>26</xdr:row>
      <xdr:rowOff>296636</xdr:rowOff>
    </xdr:to>
    <xdr:sp macro="" textlink="">
      <xdr:nvSpPr>
        <xdr:cNvPr id="16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7000000}"/>
            </a:ext>
          </a:extLst>
        </xdr:cNvPr>
        <xdr:cNvSpPr>
          <a:spLocks noChangeArrowheads="1"/>
        </xdr:cNvSpPr>
      </xdr:nvSpPr>
      <xdr:spPr bwMode="auto">
        <a:xfrm>
          <a:off x="6450329" y="6511834"/>
          <a:ext cx="17444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17</xdr:col>
      <xdr:colOff>65314</xdr:colOff>
      <xdr:row>26</xdr:row>
      <xdr:rowOff>296635</xdr:rowOff>
    </xdr:from>
    <xdr:to>
      <xdr:col>17</xdr:col>
      <xdr:colOff>249011</xdr:colOff>
      <xdr:row>26</xdr:row>
      <xdr:rowOff>489857</xdr:rowOff>
    </xdr:to>
    <xdr:sp macro="" textlink="">
      <xdr:nvSpPr>
        <xdr:cNvPr id="16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8000000}"/>
            </a:ext>
          </a:extLst>
        </xdr:cNvPr>
        <xdr:cNvSpPr>
          <a:spLocks noChangeArrowheads="1"/>
        </xdr:cNvSpPr>
      </xdr:nvSpPr>
      <xdr:spPr bwMode="auto">
        <a:xfrm>
          <a:off x="6153694" y="6705055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16</xdr:col>
      <xdr:colOff>204107</xdr:colOff>
      <xdr:row>26</xdr:row>
      <xdr:rowOff>299357</xdr:rowOff>
    </xdr:from>
    <xdr:to>
      <xdr:col>17</xdr:col>
      <xdr:colOff>20411</xdr:colOff>
      <xdr:row>26</xdr:row>
      <xdr:rowOff>492579</xdr:rowOff>
    </xdr:to>
    <xdr:sp macro="" textlink="">
      <xdr:nvSpPr>
        <xdr:cNvPr id="16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9000000}"/>
            </a:ext>
          </a:extLst>
        </xdr:cNvPr>
        <xdr:cNvSpPr>
          <a:spLocks noChangeArrowheads="1"/>
        </xdr:cNvSpPr>
      </xdr:nvSpPr>
      <xdr:spPr bwMode="auto">
        <a:xfrm>
          <a:off x="5934347" y="6707777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19</xdr:col>
      <xdr:colOff>315687</xdr:colOff>
      <xdr:row>23</xdr:row>
      <xdr:rowOff>84363</xdr:rowOff>
    </xdr:from>
    <xdr:to>
      <xdr:col>20</xdr:col>
      <xdr:colOff>131991</xdr:colOff>
      <xdr:row>24</xdr:row>
      <xdr:rowOff>46264</xdr:rowOff>
    </xdr:to>
    <xdr:sp macro="" textlink="">
      <xdr:nvSpPr>
        <xdr:cNvPr id="17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AA000000}"/>
            </a:ext>
          </a:extLst>
        </xdr:cNvPr>
        <xdr:cNvSpPr>
          <a:spLocks noChangeArrowheads="1"/>
        </xdr:cNvSpPr>
      </xdr:nvSpPr>
      <xdr:spPr bwMode="auto">
        <a:xfrm>
          <a:off x="7120347" y="5479323"/>
          <a:ext cx="174444" cy="18288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7</xdr:col>
      <xdr:colOff>211224</xdr:colOff>
      <xdr:row>24</xdr:row>
      <xdr:rowOff>1081</xdr:rowOff>
    </xdr:from>
    <xdr:to>
      <xdr:col>9</xdr:col>
      <xdr:colOff>149678</xdr:colOff>
      <xdr:row>24</xdr:row>
      <xdr:rowOff>217714</xdr:rowOff>
    </xdr:to>
    <xdr:cxnSp macro="">
      <xdr:nvCxnSpPr>
        <xdr:cNvPr id="171" name="Straight Connector 322">
          <a:extLst>
            <a:ext uri="{FF2B5EF4-FFF2-40B4-BE49-F238E27FC236}">
              <a16:creationId xmlns:a16="http://schemas.microsoft.com/office/drawing/2014/main" id="{00000000-0008-0000-1800-0000AB000000}"/>
            </a:ext>
          </a:extLst>
        </xdr:cNvPr>
        <xdr:cNvCxnSpPr/>
      </xdr:nvCxnSpPr>
      <xdr:spPr>
        <a:xfrm>
          <a:off x="2718204" y="5617021"/>
          <a:ext cx="654734" cy="2166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281669</xdr:colOff>
      <xdr:row>21</xdr:row>
      <xdr:rowOff>88446</xdr:rowOff>
    </xdr:from>
    <xdr:to>
      <xdr:col>14</xdr:col>
      <xdr:colOff>73478</xdr:colOff>
      <xdr:row>26</xdr:row>
      <xdr:rowOff>412296</xdr:rowOff>
    </xdr:to>
    <xdr:cxnSp macro="">
      <xdr:nvCxnSpPr>
        <xdr:cNvPr id="172" name="Straight Connector 325">
          <a:extLst>
            <a:ext uri="{FF2B5EF4-FFF2-40B4-BE49-F238E27FC236}">
              <a16:creationId xmlns:a16="http://schemas.microsoft.com/office/drawing/2014/main" id="{00000000-0008-0000-1800-0000AC000000}"/>
            </a:ext>
          </a:extLst>
        </xdr:cNvPr>
        <xdr:cNvCxnSpPr>
          <a:stCxn id="166" idx="2"/>
          <a:endCxn id="165" idx="6"/>
        </xdr:cNvCxnSpPr>
      </xdr:nvCxnSpPr>
      <xdr:spPr>
        <a:xfrm flipH="1">
          <a:off x="4221209" y="4965246"/>
          <a:ext cx="866229" cy="18554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141889</xdr:colOff>
      <xdr:row>23</xdr:row>
      <xdr:rowOff>19520</xdr:rowOff>
    </xdr:from>
    <xdr:to>
      <xdr:col>10</xdr:col>
      <xdr:colOff>84053</xdr:colOff>
      <xdr:row>24</xdr:row>
      <xdr:rowOff>204952</xdr:rowOff>
    </xdr:to>
    <xdr:cxnSp macro="">
      <xdr:nvCxnSpPr>
        <xdr:cNvPr id="173" name="Straight Connector 326">
          <a:extLst>
            <a:ext uri="{FF2B5EF4-FFF2-40B4-BE49-F238E27FC236}">
              <a16:creationId xmlns:a16="http://schemas.microsoft.com/office/drawing/2014/main" id="{00000000-0008-0000-1800-0000AD000000}"/>
            </a:ext>
          </a:extLst>
        </xdr:cNvPr>
        <xdr:cNvCxnSpPr>
          <a:endCxn id="160" idx="3"/>
        </xdr:cNvCxnSpPr>
      </xdr:nvCxnSpPr>
      <xdr:spPr>
        <a:xfrm flipV="1">
          <a:off x="3365149" y="5414480"/>
          <a:ext cx="300304" cy="4064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197617</xdr:colOff>
      <xdr:row>24</xdr:row>
      <xdr:rowOff>137709</xdr:rowOff>
    </xdr:from>
    <xdr:to>
      <xdr:col>8</xdr:col>
      <xdr:colOff>328980</xdr:colOff>
      <xdr:row>25</xdr:row>
      <xdr:rowOff>343983</xdr:rowOff>
    </xdr:to>
    <xdr:cxnSp macro="">
      <xdr:nvCxnSpPr>
        <xdr:cNvPr id="174" name="Straight Connector 327">
          <a:extLst>
            <a:ext uri="{FF2B5EF4-FFF2-40B4-BE49-F238E27FC236}">
              <a16:creationId xmlns:a16="http://schemas.microsoft.com/office/drawing/2014/main" id="{00000000-0008-0000-1800-0000AE000000}"/>
            </a:ext>
          </a:extLst>
        </xdr:cNvPr>
        <xdr:cNvCxnSpPr>
          <a:stCxn id="139" idx="5"/>
          <a:endCxn id="140" idx="1"/>
        </xdr:cNvCxnSpPr>
      </xdr:nvCxnSpPr>
      <xdr:spPr>
        <a:xfrm>
          <a:off x="2704597" y="5753649"/>
          <a:ext cx="489503" cy="6025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205781</xdr:colOff>
      <xdr:row>21</xdr:row>
      <xdr:rowOff>88446</xdr:rowOff>
    </xdr:from>
    <xdr:to>
      <xdr:col>14</xdr:col>
      <xdr:colOff>73478</xdr:colOff>
      <xdr:row>25</xdr:row>
      <xdr:rowOff>363033</xdr:rowOff>
    </xdr:to>
    <xdr:cxnSp macro="">
      <xdr:nvCxnSpPr>
        <xdr:cNvPr id="175" name="Straight Connector 338">
          <a:extLst>
            <a:ext uri="{FF2B5EF4-FFF2-40B4-BE49-F238E27FC236}">
              <a16:creationId xmlns:a16="http://schemas.microsoft.com/office/drawing/2014/main" id="{00000000-0008-0000-1800-0000AF000000}"/>
            </a:ext>
          </a:extLst>
        </xdr:cNvPr>
        <xdr:cNvCxnSpPr>
          <a:stCxn id="147" idx="7"/>
          <a:endCxn id="166" idx="2"/>
        </xdr:cNvCxnSpPr>
      </xdr:nvCxnSpPr>
      <xdr:spPr>
        <a:xfrm flipV="1">
          <a:off x="4503461" y="4965246"/>
          <a:ext cx="583977" cy="14099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140835</xdr:colOff>
      <xdr:row>23</xdr:row>
      <xdr:rowOff>66953</xdr:rowOff>
    </xdr:from>
    <xdr:to>
      <xdr:col>12</xdr:col>
      <xdr:colOff>249324</xdr:colOff>
      <xdr:row>25</xdr:row>
      <xdr:rowOff>334736</xdr:rowOff>
    </xdr:to>
    <xdr:cxnSp macro="">
      <xdr:nvCxnSpPr>
        <xdr:cNvPr id="176" name="Straight Connector 339">
          <a:extLst>
            <a:ext uri="{FF2B5EF4-FFF2-40B4-BE49-F238E27FC236}">
              <a16:creationId xmlns:a16="http://schemas.microsoft.com/office/drawing/2014/main" id="{00000000-0008-0000-1800-0000B0000000}"/>
            </a:ext>
          </a:extLst>
        </xdr:cNvPr>
        <xdr:cNvCxnSpPr>
          <a:stCxn id="158" idx="5"/>
          <a:endCxn id="147" idx="0"/>
        </xdr:cNvCxnSpPr>
      </xdr:nvCxnSpPr>
      <xdr:spPr>
        <a:xfrm flipH="1">
          <a:off x="4438515" y="5461913"/>
          <a:ext cx="108489" cy="8850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108858</xdr:colOff>
      <xdr:row>26</xdr:row>
      <xdr:rowOff>40820</xdr:rowOff>
    </xdr:from>
    <xdr:to>
      <xdr:col>14</xdr:col>
      <xdr:colOff>292555</xdr:colOff>
      <xdr:row>26</xdr:row>
      <xdr:rowOff>234042</xdr:rowOff>
    </xdr:to>
    <xdr:sp macro="" textlink="">
      <xdr:nvSpPr>
        <xdr:cNvPr id="17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1000000}"/>
            </a:ext>
          </a:extLst>
        </xdr:cNvPr>
        <xdr:cNvSpPr>
          <a:spLocks noChangeArrowheads="1"/>
        </xdr:cNvSpPr>
      </xdr:nvSpPr>
      <xdr:spPr bwMode="auto">
        <a:xfrm>
          <a:off x="5122818" y="6449240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</a:t>
          </a:r>
        </a:p>
      </xdr:txBody>
    </xdr:sp>
    <xdr:clientData/>
  </xdr:twoCellAnchor>
  <xdr:twoCellAnchor>
    <xdr:from>
      <xdr:col>15</xdr:col>
      <xdr:colOff>152400</xdr:colOff>
      <xdr:row>26</xdr:row>
      <xdr:rowOff>97971</xdr:rowOff>
    </xdr:from>
    <xdr:to>
      <xdr:col>15</xdr:col>
      <xdr:colOff>336097</xdr:colOff>
      <xdr:row>26</xdr:row>
      <xdr:rowOff>291193</xdr:rowOff>
    </xdr:to>
    <xdr:sp macro="" textlink="">
      <xdr:nvSpPr>
        <xdr:cNvPr id="17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2000000}"/>
            </a:ext>
          </a:extLst>
        </xdr:cNvPr>
        <xdr:cNvSpPr>
          <a:spLocks noChangeArrowheads="1"/>
        </xdr:cNvSpPr>
      </xdr:nvSpPr>
      <xdr:spPr bwMode="auto">
        <a:xfrm>
          <a:off x="5524500" y="6506391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A-2</a:t>
          </a:r>
        </a:p>
      </xdr:txBody>
    </xdr:sp>
    <xdr:clientData/>
  </xdr:twoCellAnchor>
  <xdr:twoCellAnchor>
    <xdr:from>
      <xdr:col>15</xdr:col>
      <xdr:colOff>345622</xdr:colOff>
      <xdr:row>26</xdr:row>
      <xdr:rowOff>100692</xdr:rowOff>
    </xdr:from>
    <xdr:to>
      <xdr:col>16</xdr:col>
      <xdr:colOff>161926</xdr:colOff>
      <xdr:row>26</xdr:row>
      <xdr:rowOff>293914</xdr:rowOff>
    </xdr:to>
    <xdr:sp macro="" textlink="">
      <xdr:nvSpPr>
        <xdr:cNvPr id="17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3000000}"/>
            </a:ext>
          </a:extLst>
        </xdr:cNvPr>
        <xdr:cNvSpPr>
          <a:spLocks noChangeArrowheads="1"/>
        </xdr:cNvSpPr>
      </xdr:nvSpPr>
      <xdr:spPr bwMode="auto">
        <a:xfrm>
          <a:off x="5717722" y="6509112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A-3</a:t>
          </a:r>
        </a:p>
      </xdr:txBody>
    </xdr:sp>
    <xdr:clientData/>
  </xdr:twoCellAnchor>
  <xdr:twoCellAnchor>
    <xdr:from>
      <xdr:col>16</xdr:col>
      <xdr:colOff>157843</xdr:colOff>
      <xdr:row>26</xdr:row>
      <xdr:rowOff>89807</xdr:rowOff>
    </xdr:from>
    <xdr:to>
      <xdr:col>16</xdr:col>
      <xdr:colOff>341540</xdr:colOff>
      <xdr:row>26</xdr:row>
      <xdr:rowOff>283029</xdr:rowOff>
    </xdr:to>
    <xdr:sp macro="" textlink="">
      <xdr:nvSpPr>
        <xdr:cNvPr id="18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4000000}"/>
            </a:ext>
          </a:extLst>
        </xdr:cNvPr>
        <xdr:cNvSpPr>
          <a:spLocks noChangeArrowheads="1"/>
        </xdr:cNvSpPr>
      </xdr:nvSpPr>
      <xdr:spPr bwMode="auto">
        <a:xfrm>
          <a:off x="5888083" y="6498227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16</xdr:col>
      <xdr:colOff>351064</xdr:colOff>
      <xdr:row>26</xdr:row>
      <xdr:rowOff>106135</xdr:rowOff>
    </xdr:from>
    <xdr:to>
      <xdr:col>17</xdr:col>
      <xdr:colOff>167368</xdr:colOff>
      <xdr:row>26</xdr:row>
      <xdr:rowOff>299357</xdr:rowOff>
    </xdr:to>
    <xdr:sp macro="" textlink="">
      <xdr:nvSpPr>
        <xdr:cNvPr id="18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5000000}"/>
            </a:ext>
          </a:extLst>
        </xdr:cNvPr>
        <xdr:cNvSpPr>
          <a:spLocks noChangeArrowheads="1"/>
        </xdr:cNvSpPr>
      </xdr:nvSpPr>
      <xdr:spPr bwMode="auto">
        <a:xfrm>
          <a:off x="6081304" y="6514555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17</xdr:col>
      <xdr:colOff>163285</xdr:colOff>
      <xdr:row>26</xdr:row>
      <xdr:rowOff>108857</xdr:rowOff>
    </xdr:from>
    <xdr:to>
      <xdr:col>17</xdr:col>
      <xdr:colOff>346982</xdr:colOff>
      <xdr:row>26</xdr:row>
      <xdr:rowOff>302079</xdr:rowOff>
    </xdr:to>
    <xdr:sp macro="" textlink="">
      <xdr:nvSpPr>
        <xdr:cNvPr id="18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6000000}"/>
            </a:ext>
          </a:extLst>
        </xdr:cNvPr>
        <xdr:cNvSpPr>
          <a:spLocks noChangeArrowheads="1"/>
        </xdr:cNvSpPr>
      </xdr:nvSpPr>
      <xdr:spPr bwMode="auto">
        <a:xfrm>
          <a:off x="6251665" y="6517277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18</xdr:col>
      <xdr:colOff>193222</xdr:colOff>
      <xdr:row>26</xdr:row>
      <xdr:rowOff>125185</xdr:rowOff>
    </xdr:from>
    <xdr:to>
      <xdr:col>19</xdr:col>
      <xdr:colOff>9526</xdr:colOff>
      <xdr:row>26</xdr:row>
      <xdr:rowOff>318407</xdr:rowOff>
    </xdr:to>
    <xdr:sp macro="" textlink="">
      <xdr:nvSpPr>
        <xdr:cNvPr id="18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7000000}"/>
            </a:ext>
          </a:extLst>
        </xdr:cNvPr>
        <xdr:cNvSpPr>
          <a:spLocks noChangeArrowheads="1"/>
        </xdr:cNvSpPr>
      </xdr:nvSpPr>
      <xdr:spPr bwMode="auto">
        <a:xfrm>
          <a:off x="6639742" y="6533605"/>
          <a:ext cx="17444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17</xdr:col>
      <xdr:colOff>92216</xdr:colOff>
      <xdr:row>24</xdr:row>
      <xdr:rowOff>46264</xdr:rowOff>
    </xdr:from>
    <xdr:to>
      <xdr:col>20</xdr:col>
      <xdr:colOff>40143</xdr:colOff>
      <xdr:row>26</xdr:row>
      <xdr:rowOff>461560</xdr:rowOff>
    </xdr:to>
    <xdr:cxnSp macro="">
      <xdr:nvCxnSpPr>
        <xdr:cNvPr id="184" name="Straight Connector 358">
          <a:extLst>
            <a:ext uri="{FF2B5EF4-FFF2-40B4-BE49-F238E27FC236}">
              <a16:creationId xmlns:a16="http://schemas.microsoft.com/office/drawing/2014/main" id="{00000000-0008-0000-1800-0000B8000000}"/>
            </a:ext>
          </a:extLst>
        </xdr:cNvPr>
        <xdr:cNvCxnSpPr>
          <a:stCxn id="168" idx="3"/>
          <a:endCxn id="170" idx="4"/>
        </xdr:cNvCxnSpPr>
      </xdr:nvCxnSpPr>
      <xdr:spPr>
        <a:xfrm flipV="1">
          <a:off x="6180596" y="5662204"/>
          <a:ext cx="1022347" cy="12077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292555</xdr:colOff>
      <xdr:row>26</xdr:row>
      <xdr:rowOff>97971</xdr:rowOff>
    </xdr:from>
    <xdr:to>
      <xdr:col>15</xdr:col>
      <xdr:colOff>244249</xdr:colOff>
      <xdr:row>26</xdr:row>
      <xdr:rowOff>137431</xdr:rowOff>
    </xdr:to>
    <xdr:cxnSp macro="">
      <xdr:nvCxnSpPr>
        <xdr:cNvPr id="185" name="Straight Connector 359">
          <a:extLst>
            <a:ext uri="{FF2B5EF4-FFF2-40B4-BE49-F238E27FC236}">
              <a16:creationId xmlns:a16="http://schemas.microsoft.com/office/drawing/2014/main" id="{00000000-0008-0000-1800-0000B9000000}"/>
            </a:ext>
          </a:extLst>
        </xdr:cNvPr>
        <xdr:cNvCxnSpPr>
          <a:stCxn id="178" idx="0"/>
          <a:endCxn id="177" idx="6"/>
        </xdr:cNvCxnSpPr>
      </xdr:nvCxnSpPr>
      <xdr:spPr>
        <a:xfrm flipH="1">
          <a:off x="5306515" y="6506391"/>
          <a:ext cx="309834" cy="39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360902</xdr:colOff>
      <xdr:row>24</xdr:row>
      <xdr:rowOff>46264</xdr:rowOff>
    </xdr:from>
    <xdr:to>
      <xdr:col>20</xdr:col>
      <xdr:colOff>40143</xdr:colOff>
      <xdr:row>26</xdr:row>
      <xdr:rowOff>327654</xdr:rowOff>
    </xdr:to>
    <xdr:cxnSp macro="">
      <xdr:nvCxnSpPr>
        <xdr:cNvPr id="186" name="Straight Connector 362">
          <a:extLst>
            <a:ext uri="{FF2B5EF4-FFF2-40B4-BE49-F238E27FC236}">
              <a16:creationId xmlns:a16="http://schemas.microsoft.com/office/drawing/2014/main" id="{00000000-0008-0000-1800-0000BA000000}"/>
            </a:ext>
          </a:extLst>
        </xdr:cNvPr>
        <xdr:cNvCxnSpPr>
          <a:stCxn id="170" idx="4"/>
          <a:endCxn id="169" idx="7"/>
        </xdr:cNvCxnSpPr>
      </xdr:nvCxnSpPr>
      <xdr:spPr>
        <a:xfrm flipH="1">
          <a:off x="6091142" y="5662204"/>
          <a:ext cx="1111801" cy="1073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54428</xdr:colOff>
      <xdr:row>25</xdr:row>
      <xdr:rowOff>40823</xdr:rowOff>
    </xdr:from>
    <xdr:to>
      <xdr:col>24</xdr:col>
      <xdr:colOff>238125</xdr:colOff>
      <xdr:row>25</xdr:row>
      <xdr:rowOff>234045</xdr:rowOff>
    </xdr:to>
    <xdr:sp macro="" textlink="">
      <xdr:nvSpPr>
        <xdr:cNvPr id="187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B000000}"/>
            </a:ext>
          </a:extLst>
        </xdr:cNvPr>
        <xdr:cNvSpPr>
          <a:spLocks noChangeArrowheads="1"/>
        </xdr:cNvSpPr>
      </xdr:nvSpPr>
      <xdr:spPr bwMode="auto">
        <a:xfrm>
          <a:off x="8649788" y="6053003"/>
          <a:ext cx="183697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A-4</a:t>
          </a:r>
        </a:p>
      </xdr:txBody>
    </xdr:sp>
    <xdr:clientData/>
  </xdr:twoCellAnchor>
  <xdr:twoCellAnchor>
    <xdr:from>
      <xdr:col>22</xdr:col>
      <xdr:colOff>111579</xdr:colOff>
      <xdr:row>26</xdr:row>
      <xdr:rowOff>492579</xdr:rowOff>
    </xdr:from>
    <xdr:to>
      <xdr:col>22</xdr:col>
      <xdr:colOff>295276</xdr:colOff>
      <xdr:row>27</xdr:row>
      <xdr:rowOff>100694</xdr:rowOff>
    </xdr:to>
    <xdr:sp macro="" textlink="">
      <xdr:nvSpPr>
        <xdr:cNvPr id="188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C000000}"/>
            </a:ext>
          </a:extLst>
        </xdr:cNvPr>
        <xdr:cNvSpPr>
          <a:spLocks noChangeArrowheads="1"/>
        </xdr:cNvSpPr>
      </xdr:nvSpPr>
      <xdr:spPr bwMode="auto">
        <a:xfrm>
          <a:off x="7990659" y="6900999"/>
          <a:ext cx="183697" cy="179615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</a:rPr>
            <a:t>A-2</a:t>
          </a:r>
          <a:endParaRPr lang="en-US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141514</xdr:colOff>
      <xdr:row>24</xdr:row>
      <xdr:rowOff>277586</xdr:rowOff>
    </xdr:from>
    <xdr:to>
      <xdr:col>24</xdr:col>
      <xdr:colOff>325211</xdr:colOff>
      <xdr:row>25</xdr:row>
      <xdr:rowOff>62594</xdr:rowOff>
    </xdr:to>
    <xdr:sp macro="" textlink="">
      <xdr:nvSpPr>
        <xdr:cNvPr id="189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D000000}"/>
            </a:ext>
          </a:extLst>
        </xdr:cNvPr>
        <xdr:cNvSpPr>
          <a:spLocks noChangeArrowheads="1"/>
        </xdr:cNvSpPr>
      </xdr:nvSpPr>
      <xdr:spPr bwMode="auto">
        <a:xfrm>
          <a:off x="8736874" y="5893526"/>
          <a:ext cx="183697" cy="181248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A-5</a:t>
          </a:r>
        </a:p>
      </xdr:txBody>
    </xdr:sp>
    <xdr:clientData/>
  </xdr:twoCellAnchor>
  <xdr:twoCellAnchor>
    <xdr:from>
      <xdr:col>24</xdr:col>
      <xdr:colOff>239485</xdr:colOff>
      <xdr:row>24</xdr:row>
      <xdr:rowOff>130629</xdr:rowOff>
    </xdr:from>
    <xdr:to>
      <xdr:col>25</xdr:col>
      <xdr:colOff>55790</xdr:colOff>
      <xdr:row>24</xdr:row>
      <xdr:rowOff>323851</xdr:rowOff>
    </xdr:to>
    <xdr:sp macro="" textlink="">
      <xdr:nvSpPr>
        <xdr:cNvPr id="190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E000000}"/>
            </a:ext>
          </a:extLst>
        </xdr:cNvPr>
        <xdr:cNvSpPr>
          <a:spLocks noChangeArrowheads="1"/>
        </xdr:cNvSpPr>
      </xdr:nvSpPr>
      <xdr:spPr bwMode="auto">
        <a:xfrm>
          <a:off x="8834845" y="5746569"/>
          <a:ext cx="174445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A-6</a:t>
          </a:r>
        </a:p>
      </xdr:txBody>
    </xdr:sp>
    <xdr:clientData/>
  </xdr:twoCellAnchor>
  <xdr:twoCellAnchor>
    <xdr:from>
      <xdr:col>24</xdr:col>
      <xdr:colOff>310243</xdr:colOff>
      <xdr:row>23</xdr:row>
      <xdr:rowOff>214993</xdr:rowOff>
    </xdr:from>
    <xdr:to>
      <xdr:col>25</xdr:col>
      <xdr:colOff>126548</xdr:colOff>
      <xdr:row>24</xdr:row>
      <xdr:rowOff>176894</xdr:rowOff>
    </xdr:to>
    <xdr:sp macro="" textlink="">
      <xdr:nvSpPr>
        <xdr:cNvPr id="191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BF000000}"/>
            </a:ext>
          </a:extLst>
        </xdr:cNvPr>
        <xdr:cNvSpPr>
          <a:spLocks noChangeArrowheads="1"/>
        </xdr:cNvSpPr>
      </xdr:nvSpPr>
      <xdr:spPr bwMode="auto">
        <a:xfrm>
          <a:off x="8905603" y="5609953"/>
          <a:ext cx="174445" cy="18288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A-7</a:t>
          </a:r>
        </a:p>
      </xdr:txBody>
    </xdr:sp>
    <xdr:clientData/>
  </xdr:twoCellAnchor>
  <xdr:twoCellAnchor>
    <xdr:from>
      <xdr:col>25</xdr:col>
      <xdr:colOff>27215</xdr:colOff>
      <xdr:row>23</xdr:row>
      <xdr:rowOff>81643</xdr:rowOff>
    </xdr:from>
    <xdr:to>
      <xdr:col>25</xdr:col>
      <xdr:colOff>210912</xdr:colOff>
      <xdr:row>24</xdr:row>
      <xdr:rowOff>43544</xdr:rowOff>
    </xdr:to>
    <xdr:sp macro="" textlink="">
      <xdr:nvSpPr>
        <xdr:cNvPr id="192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0000000}"/>
            </a:ext>
          </a:extLst>
        </xdr:cNvPr>
        <xdr:cNvSpPr>
          <a:spLocks noChangeArrowheads="1"/>
        </xdr:cNvSpPr>
      </xdr:nvSpPr>
      <xdr:spPr bwMode="auto">
        <a:xfrm>
          <a:off x="8980715" y="5476603"/>
          <a:ext cx="183697" cy="182881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A-8</a:t>
          </a:r>
        </a:p>
      </xdr:txBody>
    </xdr:sp>
    <xdr:clientData/>
  </xdr:twoCellAnchor>
  <xdr:twoCellAnchor>
    <xdr:from>
      <xdr:col>25</xdr:col>
      <xdr:colOff>111580</xdr:colOff>
      <xdr:row>22</xdr:row>
      <xdr:rowOff>179615</xdr:rowOff>
    </xdr:from>
    <xdr:to>
      <xdr:col>25</xdr:col>
      <xdr:colOff>295277</xdr:colOff>
      <xdr:row>23</xdr:row>
      <xdr:rowOff>141515</xdr:rowOff>
    </xdr:to>
    <xdr:sp macro="" textlink="">
      <xdr:nvSpPr>
        <xdr:cNvPr id="193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1000000}"/>
            </a:ext>
          </a:extLst>
        </xdr:cNvPr>
        <xdr:cNvSpPr>
          <a:spLocks noChangeArrowheads="1"/>
        </xdr:cNvSpPr>
      </xdr:nvSpPr>
      <xdr:spPr bwMode="auto">
        <a:xfrm>
          <a:off x="9065080" y="5353595"/>
          <a:ext cx="183697" cy="182880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A-9</a:t>
          </a:r>
        </a:p>
      </xdr:txBody>
    </xdr:sp>
    <xdr:clientData/>
  </xdr:twoCellAnchor>
  <xdr:twoCellAnchor>
    <xdr:from>
      <xdr:col>25</xdr:col>
      <xdr:colOff>195944</xdr:colOff>
      <xdr:row>22</xdr:row>
      <xdr:rowOff>32658</xdr:rowOff>
    </xdr:from>
    <xdr:to>
      <xdr:col>26</xdr:col>
      <xdr:colOff>12248</xdr:colOff>
      <xdr:row>22</xdr:row>
      <xdr:rowOff>225880</xdr:rowOff>
    </xdr:to>
    <xdr:sp macro="" textlink="">
      <xdr:nvSpPr>
        <xdr:cNvPr id="194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2000000}"/>
            </a:ext>
          </a:extLst>
        </xdr:cNvPr>
        <xdr:cNvSpPr>
          <a:spLocks noChangeArrowheads="1"/>
        </xdr:cNvSpPr>
      </xdr:nvSpPr>
      <xdr:spPr bwMode="auto">
        <a:xfrm>
          <a:off x="9149444" y="5206638"/>
          <a:ext cx="174444" cy="18560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A-13</a:t>
          </a:r>
        </a:p>
      </xdr:txBody>
    </xdr:sp>
    <xdr:clientData/>
  </xdr:twoCellAnchor>
  <xdr:twoCellAnchor>
    <xdr:from>
      <xdr:col>29</xdr:col>
      <xdr:colOff>361950</xdr:colOff>
      <xdr:row>24</xdr:row>
      <xdr:rowOff>62593</xdr:rowOff>
    </xdr:from>
    <xdr:to>
      <xdr:col>30</xdr:col>
      <xdr:colOff>178254</xdr:colOff>
      <xdr:row>24</xdr:row>
      <xdr:rowOff>255815</xdr:rowOff>
    </xdr:to>
    <xdr:sp macro="" textlink="">
      <xdr:nvSpPr>
        <xdr:cNvPr id="195" name="Oval 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3000000}"/>
            </a:ext>
          </a:extLst>
        </xdr:cNvPr>
        <xdr:cNvSpPr>
          <a:spLocks noChangeArrowheads="1"/>
        </xdr:cNvSpPr>
      </xdr:nvSpPr>
      <xdr:spPr bwMode="auto">
        <a:xfrm>
          <a:off x="10740390" y="5678533"/>
          <a:ext cx="182064" cy="193222"/>
        </a:xfrm>
        <a:prstGeom prst="ellipse">
          <a:avLst/>
        </a:prstGeom>
        <a:solidFill>
          <a:srgbClr val="FF99CC"/>
        </a:solidFill>
        <a:ln w="9525">
          <a:solidFill>
            <a:srgbClr val="000000"/>
          </a:solidFill>
          <a:round/>
          <a:headEnd/>
          <a:tailEnd/>
        </a:ln>
      </xdr:spPr>
      <xdr:txBody>
        <a:bodyPr lIns="0" tIns="0" rIns="0" bIns="0" anchor="ctr"/>
        <a:lstStyle/>
        <a:p>
          <a:pPr algn="ctr"/>
          <a:r>
            <a:rPr lang="en-US" sz="500" b="1">
              <a:solidFill>
                <a:sysClr val="windowText" lastClr="000000"/>
              </a:solidFill>
            </a:rPr>
            <a:t>A-11</a:t>
          </a:r>
        </a:p>
      </xdr:txBody>
    </xdr:sp>
    <xdr:clientData/>
  </xdr:twoCellAnchor>
  <xdr:twoCellAnchor>
    <xdr:from>
      <xdr:col>26</xdr:col>
      <xdr:colOff>12248</xdr:colOff>
      <xdr:row>22</xdr:row>
      <xdr:rowOff>129269</xdr:rowOff>
    </xdr:from>
    <xdr:to>
      <xdr:col>30</xdr:col>
      <xdr:colOff>95250</xdr:colOff>
      <xdr:row>24</xdr:row>
      <xdr:rowOff>122464</xdr:rowOff>
    </xdr:to>
    <xdr:cxnSp macro="">
      <xdr:nvCxnSpPr>
        <xdr:cNvPr id="196" name="Straight Connector 375">
          <a:extLst>
            <a:ext uri="{FF2B5EF4-FFF2-40B4-BE49-F238E27FC236}">
              <a16:creationId xmlns:a16="http://schemas.microsoft.com/office/drawing/2014/main" id="{00000000-0008-0000-1800-0000C4000000}"/>
            </a:ext>
          </a:extLst>
        </xdr:cNvPr>
        <xdr:cNvCxnSpPr>
          <a:endCxn id="194" idx="6"/>
        </xdr:cNvCxnSpPr>
      </xdr:nvCxnSpPr>
      <xdr:spPr>
        <a:xfrm flipH="1" flipV="1">
          <a:off x="9323888" y="5303249"/>
          <a:ext cx="1515562" cy="4351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222847</xdr:colOff>
      <xdr:row>22</xdr:row>
      <xdr:rowOff>224798</xdr:rowOff>
    </xdr:from>
    <xdr:to>
      <xdr:col>30</xdr:col>
      <xdr:colOff>86406</xdr:colOff>
      <xdr:row>24</xdr:row>
      <xdr:rowOff>62593</xdr:rowOff>
    </xdr:to>
    <xdr:cxnSp macro="">
      <xdr:nvCxnSpPr>
        <xdr:cNvPr id="197" name="Straight Connector 376">
          <a:extLst>
            <a:ext uri="{FF2B5EF4-FFF2-40B4-BE49-F238E27FC236}">
              <a16:creationId xmlns:a16="http://schemas.microsoft.com/office/drawing/2014/main" id="{00000000-0008-0000-1800-0000C5000000}"/>
            </a:ext>
          </a:extLst>
        </xdr:cNvPr>
        <xdr:cNvCxnSpPr>
          <a:stCxn id="195" idx="0"/>
        </xdr:cNvCxnSpPr>
      </xdr:nvCxnSpPr>
      <xdr:spPr>
        <a:xfrm flipH="1" flipV="1">
          <a:off x="9176347" y="5391158"/>
          <a:ext cx="1654259" cy="287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295276</xdr:colOff>
      <xdr:row>25</xdr:row>
      <xdr:rowOff>282694</xdr:rowOff>
    </xdr:from>
    <xdr:to>
      <xdr:col>26</xdr:col>
      <xdr:colOff>142797</xdr:colOff>
      <xdr:row>27</xdr:row>
      <xdr:rowOff>4083</xdr:rowOff>
    </xdr:to>
    <xdr:cxnSp macro="">
      <xdr:nvCxnSpPr>
        <xdr:cNvPr id="198" name="Straight Connector 377">
          <a:extLst>
            <a:ext uri="{FF2B5EF4-FFF2-40B4-BE49-F238E27FC236}">
              <a16:creationId xmlns:a16="http://schemas.microsoft.com/office/drawing/2014/main" id="{00000000-0008-0000-1800-0000C6000000}"/>
            </a:ext>
          </a:extLst>
        </xdr:cNvPr>
        <xdr:cNvCxnSpPr>
          <a:stCxn id="71" idx="3"/>
          <a:endCxn id="188" idx="6"/>
        </xdr:cNvCxnSpPr>
      </xdr:nvCxnSpPr>
      <xdr:spPr>
        <a:xfrm flipH="1">
          <a:off x="8174356" y="6294874"/>
          <a:ext cx="1280081" cy="6891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295276</xdr:colOff>
      <xdr:row>25</xdr:row>
      <xdr:rowOff>205748</xdr:rowOff>
    </xdr:from>
    <xdr:to>
      <xdr:col>24</xdr:col>
      <xdr:colOff>81330</xdr:colOff>
      <xdr:row>27</xdr:row>
      <xdr:rowOff>4083</xdr:rowOff>
    </xdr:to>
    <xdr:cxnSp macro="">
      <xdr:nvCxnSpPr>
        <xdr:cNvPr id="199" name="Straight Connector 378">
          <a:extLst>
            <a:ext uri="{FF2B5EF4-FFF2-40B4-BE49-F238E27FC236}">
              <a16:creationId xmlns:a16="http://schemas.microsoft.com/office/drawing/2014/main" id="{00000000-0008-0000-1800-0000C7000000}"/>
            </a:ext>
          </a:extLst>
        </xdr:cNvPr>
        <xdr:cNvCxnSpPr>
          <a:stCxn id="187" idx="3"/>
          <a:endCxn id="188" idx="6"/>
        </xdr:cNvCxnSpPr>
      </xdr:nvCxnSpPr>
      <xdr:spPr>
        <a:xfrm flipH="1">
          <a:off x="8174356" y="6217928"/>
          <a:ext cx="502334" cy="766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29937</xdr:colOff>
      <xdr:row>11</xdr:row>
      <xdr:rowOff>84364</xdr:rowOff>
    </xdr:from>
    <xdr:to>
      <xdr:col>6</xdr:col>
      <xdr:colOff>163287</xdr:colOff>
      <xdr:row>12</xdr:row>
      <xdr:rowOff>0</xdr:rowOff>
    </xdr:to>
    <xdr:sp macro="" textlink="">
      <xdr:nvSpPr>
        <xdr:cNvPr id="200" name="Oval 38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8000000}"/>
            </a:ext>
          </a:extLst>
        </xdr:cNvPr>
        <xdr:cNvSpPr>
          <a:spLocks noChangeArrowheads="1"/>
        </xdr:cNvSpPr>
      </xdr:nvSpPr>
      <xdr:spPr bwMode="auto">
        <a:xfrm>
          <a:off x="2178777" y="2195104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12</xdr:row>
      <xdr:rowOff>13608</xdr:rowOff>
    </xdr:from>
    <xdr:to>
      <xdr:col>6</xdr:col>
      <xdr:colOff>160564</xdr:colOff>
      <xdr:row>12</xdr:row>
      <xdr:rowOff>133351</xdr:rowOff>
    </xdr:to>
    <xdr:sp macro="" textlink="">
      <xdr:nvSpPr>
        <xdr:cNvPr id="201" name="Oval 40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9000000}"/>
            </a:ext>
          </a:extLst>
        </xdr:cNvPr>
        <xdr:cNvSpPr>
          <a:spLocks noChangeArrowheads="1"/>
        </xdr:cNvSpPr>
      </xdr:nvSpPr>
      <xdr:spPr bwMode="auto">
        <a:xfrm>
          <a:off x="2176054" y="2330088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29936</xdr:colOff>
      <xdr:row>12</xdr:row>
      <xdr:rowOff>166008</xdr:rowOff>
    </xdr:from>
    <xdr:to>
      <xdr:col>6</xdr:col>
      <xdr:colOff>163286</xdr:colOff>
      <xdr:row>13</xdr:row>
      <xdr:rowOff>81643</xdr:rowOff>
    </xdr:to>
    <xdr:sp macro="" textlink="">
      <xdr:nvSpPr>
        <xdr:cNvPr id="202" name="Oval 40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A000000}"/>
            </a:ext>
          </a:extLst>
        </xdr:cNvPr>
        <xdr:cNvSpPr>
          <a:spLocks noChangeArrowheads="1"/>
        </xdr:cNvSpPr>
      </xdr:nvSpPr>
      <xdr:spPr bwMode="auto">
        <a:xfrm>
          <a:off x="2178776" y="2482488"/>
          <a:ext cx="133350" cy="12137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32657</xdr:colOff>
      <xdr:row>13</xdr:row>
      <xdr:rowOff>114300</xdr:rowOff>
    </xdr:from>
    <xdr:to>
      <xdr:col>6</xdr:col>
      <xdr:colOff>166007</xdr:colOff>
      <xdr:row>14</xdr:row>
      <xdr:rowOff>29936</xdr:rowOff>
    </xdr:to>
    <xdr:sp macro="" textlink="">
      <xdr:nvSpPr>
        <xdr:cNvPr id="203" name="Oval 40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B000000}"/>
            </a:ext>
          </a:extLst>
        </xdr:cNvPr>
        <xdr:cNvSpPr>
          <a:spLocks noChangeArrowheads="1"/>
        </xdr:cNvSpPr>
      </xdr:nvSpPr>
      <xdr:spPr bwMode="auto">
        <a:xfrm>
          <a:off x="2181497" y="2636520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35379</xdr:colOff>
      <xdr:row>14</xdr:row>
      <xdr:rowOff>48985</xdr:rowOff>
    </xdr:from>
    <xdr:to>
      <xdr:col>6</xdr:col>
      <xdr:colOff>168729</xdr:colOff>
      <xdr:row>14</xdr:row>
      <xdr:rowOff>168728</xdr:rowOff>
    </xdr:to>
    <xdr:sp macro="" textlink="">
      <xdr:nvSpPr>
        <xdr:cNvPr id="204" name="Oval 40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C000000}"/>
            </a:ext>
          </a:extLst>
        </xdr:cNvPr>
        <xdr:cNvSpPr>
          <a:spLocks noChangeArrowheads="1"/>
        </xdr:cNvSpPr>
      </xdr:nvSpPr>
      <xdr:spPr bwMode="auto">
        <a:xfrm>
          <a:off x="2184219" y="2776945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24493</xdr:colOff>
      <xdr:row>14</xdr:row>
      <xdr:rowOff>187778</xdr:rowOff>
    </xdr:from>
    <xdr:to>
      <xdr:col>6</xdr:col>
      <xdr:colOff>157843</xdr:colOff>
      <xdr:row>15</xdr:row>
      <xdr:rowOff>103414</xdr:rowOff>
    </xdr:to>
    <xdr:sp macro="" textlink="">
      <xdr:nvSpPr>
        <xdr:cNvPr id="205" name="Oval 40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D000000}"/>
            </a:ext>
          </a:extLst>
        </xdr:cNvPr>
        <xdr:cNvSpPr>
          <a:spLocks noChangeArrowheads="1"/>
        </xdr:cNvSpPr>
      </xdr:nvSpPr>
      <xdr:spPr bwMode="auto">
        <a:xfrm>
          <a:off x="2173333" y="2915738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27214</xdr:colOff>
      <xdr:row>15</xdr:row>
      <xdr:rowOff>122465</xdr:rowOff>
    </xdr:from>
    <xdr:to>
      <xdr:col>6</xdr:col>
      <xdr:colOff>160564</xdr:colOff>
      <xdr:row>16</xdr:row>
      <xdr:rowOff>38101</xdr:rowOff>
    </xdr:to>
    <xdr:sp macro="" textlink="">
      <xdr:nvSpPr>
        <xdr:cNvPr id="206" name="Oval 40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CE000000}"/>
            </a:ext>
          </a:extLst>
        </xdr:cNvPr>
        <xdr:cNvSpPr>
          <a:spLocks noChangeArrowheads="1"/>
        </xdr:cNvSpPr>
      </xdr:nvSpPr>
      <xdr:spPr bwMode="auto">
        <a:xfrm>
          <a:off x="2176054" y="3056165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</xdr:col>
      <xdr:colOff>326571</xdr:colOff>
      <xdr:row>8</xdr:row>
      <xdr:rowOff>68034</xdr:rowOff>
    </xdr:from>
    <xdr:ext cx="1197429" cy="272143"/>
    <xdr:sp macro="" textlink="">
      <xdr:nvSpPr>
        <xdr:cNvPr id="207" name="TextBox 407">
          <a:extLst>
            <a:ext uri="{FF2B5EF4-FFF2-40B4-BE49-F238E27FC236}">
              <a16:creationId xmlns:a16="http://schemas.microsoft.com/office/drawing/2014/main" id="{00000000-0008-0000-1800-0000CF000000}"/>
            </a:ext>
          </a:extLst>
        </xdr:cNvPr>
        <xdr:cNvSpPr txBox="1"/>
      </xdr:nvSpPr>
      <xdr:spPr>
        <a:xfrm>
          <a:off x="7489371" y="1561554"/>
          <a:ext cx="1197429" cy="272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oneCellAnchor>
    <xdr:from>
      <xdr:col>23</xdr:col>
      <xdr:colOff>27214</xdr:colOff>
      <xdr:row>7</xdr:row>
      <xdr:rowOff>190500</xdr:rowOff>
    </xdr:from>
    <xdr:ext cx="1197429" cy="285750"/>
    <xdr:sp macro="" textlink="">
      <xdr:nvSpPr>
        <xdr:cNvPr id="208" name="TextBox 408">
          <a:extLst>
            <a:ext uri="{FF2B5EF4-FFF2-40B4-BE49-F238E27FC236}">
              <a16:creationId xmlns:a16="http://schemas.microsoft.com/office/drawing/2014/main" id="{00000000-0008-0000-1800-0000D0000000}"/>
            </a:ext>
          </a:extLst>
        </xdr:cNvPr>
        <xdr:cNvSpPr txBox="1"/>
      </xdr:nvSpPr>
      <xdr:spPr>
        <a:xfrm>
          <a:off x="8264434" y="1478280"/>
          <a:ext cx="1197429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th-TH" sz="1100"/>
        </a:p>
      </xdr:txBody>
    </xdr:sp>
    <xdr:clientData/>
  </xdr:oneCellAnchor>
  <xdr:twoCellAnchor>
    <xdr:from>
      <xdr:col>7</xdr:col>
      <xdr:colOff>13607</xdr:colOff>
      <xdr:row>12</xdr:row>
      <xdr:rowOff>13607</xdr:rowOff>
    </xdr:from>
    <xdr:to>
      <xdr:col>7</xdr:col>
      <xdr:colOff>146957</xdr:colOff>
      <xdr:row>12</xdr:row>
      <xdr:rowOff>133350</xdr:rowOff>
    </xdr:to>
    <xdr:sp macro="" textlink="">
      <xdr:nvSpPr>
        <xdr:cNvPr id="209" name="Oval 40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1000000}"/>
            </a:ext>
          </a:extLst>
        </xdr:cNvPr>
        <xdr:cNvSpPr>
          <a:spLocks noChangeArrowheads="1"/>
        </xdr:cNvSpPr>
      </xdr:nvSpPr>
      <xdr:spPr bwMode="auto">
        <a:xfrm>
          <a:off x="2520587" y="2330087"/>
          <a:ext cx="133350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16329</xdr:colOff>
      <xdr:row>11</xdr:row>
      <xdr:rowOff>97972</xdr:rowOff>
    </xdr:from>
    <xdr:to>
      <xdr:col>7</xdr:col>
      <xdr:colOff>149679</xdr:colOff>
      <xdr:row>12</xdr:row>
      <xdr:rowOff>13608</xdr:rowOff>
    </xdr:to>
    <xdr:sp macro="" textlink="">
      <xdr:nvSpPr>
        <xdr:cNvPr id="210" name="Oval 41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2000000}"/>
            </a:ext>
          </a:extLst>
        </xdr:cNvPr>
        <xdr:cNvSpPr>
          <a:spLocks noChangeArrowheads="1"/>
        </xdr:cNvSpPr>
      </xdr:nvSpPr>
      <xdr:spPr bwMode="auto">
        <a:xfrm>
          <a:off x="2523309" y="2208712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5443</xdr:colOff>
      <xdr:row>12</xdr:row>
      <xdr:rowOff>155122</xdr:rowOff>
    </xdr:from>
    <xdr:to>
      <xdr:col>7</xdr:col>
      <xdr:colOff>138793</xdr:colOff>
      <xdr:row>13</xdr:row>
      <xdr:rowOff>70757</xdr:rowOff>
    </xdr:to>
    <xdr:sp macro="" textlink="">
      <xdr:nvSpPr>
        <xdr:cNvPr id="211" name="Oval 41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3000000}"/>
            </a:ext>
          </a:extLst>
        </xdr:cNvPr>
        <xdr:cNvSpPr>
          <a:spLocks noChangeArrowheads="1"/>
        </xdr:cNvSpPr>
      </xdr:nvSpPr>
      <xdr:spPr bwMode="auto">
        <a:xfrm>
          <a:off x="2512423" y="2471602"/>
          <a:ext cx="133350" cy="12137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361950</xdr:colOff>
      <xdr:row>13</xdr:row>
      <xdr:rowOff>76200</xdr:rowOff>
    </xdr:from>
    <xdr:to>
      <xdr:col>7</xdr:col>
      <xdr:colOff>127907</xdr:colOff>
      <xdr:row>13</xdr:row>
      <xdr:rowOff>195943</xdr:rowOff>
    </xdr:to>
    <xdr:sp macro="" textlink="">
      <xdr:nvSpPr>
        <xdr:cNvPr id="212" name="Oval 41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4000000}"/>
            </a:ext>
          </a:extLst>
        </xdr:cNvPr>
        <xdr:cNvSpPr>
          <a:spLocks noChangeArrowheads="1"/>
        </xdr:cNvSpPr>
      </xdr:nvSpPr>
      <xdr:spPr bwMode="auto">
        <a:xfrm>
          <a:off x="2503170" y="2598420"/>
          <a:ext cx="13171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6</xdr:col>
      <xdr:colOff>364672</xdr:colOff>
      <xdr:row>14</xdr:row>
      <xdr:rowOff>10886</xdr:rowOff>
    </xdr:from>
    <xdr:to>
      <xdr:col>7</xdr:col>
      <xdr:colOff>130629</xdr:colOff>
      <xdr:row>14</xdr:row>
      <xdr:rowOff>130629</xdr:rowOff>
    </xdr:to>
    <xdr:sp macro="" textlink="">
      <xdr:nvSpPr>
        <xdr:cNvPr id="213" name="Oval 41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5000000}"/>
            </a:ext>
          </a:extLst>
        </xdr:cNvPr>
        <xdr:cNvSpPr>
          <a:spLocks noChangeArrowheads="1"/>
        </xdr:cNvSpPr>
      </xdr:nvSpPr>
      <xdr:spPr bwMode="auto">
        <a:xfrm>
          <a:off x="2505892" y="2738846"/>
          <a:ext cx="131717" cy="1197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0</xdr:colOff>
      <xdr:row>14</xdr:row>
      <xdr:rowOff>163286</xdr:rowOff>
    </xdr:from>
    <xdr:to>
      <xdr:col>7</xdr:col>
      <xdr:colOff>133350</xdr:colOff>
      <xdr:row>15</xdr:row>
      <xdr:rowOff>78922</xdr:rowOff>
    </xdr:to>
    <xdr:sp macro="" textlink="">
      <xdr:nvSpPr>
        <xdr:cNvPr id="214" name="Oval 41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6000000}"/>
            </a:ext>
          </a:extLst>
        </xdr:cNvPr>
        <xdr:cNvSpPr>
          <a:spLocks noChangeArrowheads="1"/>
        </xdr:cNvSpPr>
      </xdr:nvSpPr>
      <xdr:spPr bwMode="auto">
        <a:xfrm>
          <a:off x="2506980" y="2891246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7</xdr:col>
      <xdr:colOff>2721</xdr:colOff>
      <xdr:row>15</xdr:row>
      <xdr:rowOff>111579</xdr:rowOff>
    </xdr:from>
    <xdr:to>
      <xdr:col>7</xdr:col>
      <xdr:colOff>136071</xdr:colOff>
      <xdr:row>16</xdr:row>
      <xdr:rowOff>27215</xdr:rowOff>
    </xdr:to>
    <xdr:sp macro="" textlink="">
      <xdr:nvSpPr>
        <xdr:cNvPr id="215" name="Oval 41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D7000000}"/>
            </a:ext>
          </a:extLst>
        </xdr:cNvPr>
        <xdr:cNvSpPr>
          <a:spLocks noChangeArrowheads="1"/>
        </xdr:cNvSpPr>
      </xdr:nvSpPr>
      <xdr:spPr bwMode="auto">
        <a:xfrm>
          <a:off x="2509701" y="3045279"/>
          <a:ext cx="133350" cy="12137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6</xdr:col>
      <xdr:colOff>27214</xdr:colOff>
      <xdr:row>25</xdr:row>
      <xdr:rowOff>40821</xdr:rowOff>
    </xdr:from>
    <xdr:to>
      <xdr:col>7</xdr:col>
      <xdr:colOff>272143</xdr:colOff>
      <xdr:row>27</xdr:row>
      <xdr:rowOff>68036</xdr:rowOff>
    </xdr:to>
    <xdr:pic>
      <xdr:nvPicPr>
        <xdr:cNvPr id="216" name="Picture 3">
          <a:extLst>
            <a:ext uri="{FF2B5EF4-FFF2-40B4-BE49-F238E27FC236}">
              <a16:creationId xmlns:a16="http://schemas.microsoft.com/office/drawing/2014/main" id="{00000000-0008-0000-18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76054" y="6053001"/>
          <a:ext cx="603069" cy="9949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326571</xdr:colOff>
      <xdr:row>16</xdr:row>
      <xdr:rowOff>27215</xdr:rowOff>
    </xdr:from>
    <xdr:to>
      <xdr:col>7</xdr:col>
      <xdr:colOff>149678</xdr:colOff>
      <xdr:row>16</xdr:row>
      <xdr:rowOff>244929</xdr:rowOff>
    </xdr:to>
    <xdr:sp macro="" textlink="">
      <xdr:nvSpPr>
        <xdr:cNvPr id="217" name="Down Arrow 423">
          <a:extLst>
            <a:ext uri="{FF2B5EF4-FFF2-40B4-BE49-F238E27FC236}">
              <a16:creationId xmlns:a16="http://schemas.microsoft.com/office/drawing/2014/main" id="{00000000-0008-0000-1800-0000D9000000}"/>
            </a:ext>
          </a:extLst>
        </xdr:cNvPr>
        <xdr:cNvSpPr/>
      </xdr:nvSpPr>
      <xdr:spPr>
        <a:xfrm rot="10800000" flipV="1">
          <a:off x="2475411" y="3166655"/>
          <a:ext cx="181247" cy="21771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31295</xdr:colOff>
      <xdr:row>24</xdr:row>
      <xdr:rowOff>176892</xdr:rowOff>
    </xdr:from>
    <xdr:to>
      <xdr:col>7</xdr:col>
      <xdr:colOff>204107</xdr:colOff>
      <xdr:row>25</xdr:row>
      <xdr:rowOff>0</xdr:rowOff>
    </xdr:to>
    <xdr:sp macro="" textlink="">
      <xdr:nvSpPr>
        <xdr:cNvPr id="218" name="Down Arrow 427">
          <a:extLst>
            <a:ext uri="{FF2B5EF4-FFF2-40B4-BE49-F238E27FC236}">
              <a16:creationId xmlns:a16="http://schemas.microsoft.com/office/drawing/2014/main" id="{00000000-0008-0000-1800-0000DA000000}"/>
            </a:ext>
          </a:extLst>
        </xdr:cNvPr>
        <xdr:cNvSpPr/>
      </xdr:nvSpPr>
      <xdr:spPr>
        <a:xfrm rot="10800000">
          <a:off x="2538275" y="5792832"/>
          <a:ext cx="172812" cy="219348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81642</xdr:colOff>
      <xdr:row>19</xdr:row>
      <xdr:rowOff>68035</xdr:rowOff>
    </xdr:from>
    <xdr:to>
      <xdr:col>14</xdr:col>
      <xdr:colOff>258536</xdr:colOff>
      <xdr:row>19</xdr:row>
      <xdr:rowOff>217712</xdr:rowOff>
    </xdr:to>
    <xdr:sp macro="" textlink="">
      <xdr:nvSpPr>
        <xdr:cNvPr id="219" name="Down Arrow 435">
          <a:extLst>
            <a:ext uri="{FF2B5EF4-FFF2-40B4-BE49-F238E27FC236}">
              <a16:creationId xmlns:a16="http://schemas.microsoft.com/office/drawing/2014/main" id="{00000000-0008-0000-1800-0000DB000000}"/>
            </a:ext>
          </a:extLst>
        </xdr:cNvPr>
        <xdr:cNvSpPr/>
      </xdr:nvSpPr>
      <xdr:spPr>
        <a:xfrm rot="10800000">
          <a:off x="5095602" y="4121875"/>
          <a:ext cx="176894" cy="14967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81640</xdr:colOff>
      <xdr:row>14</xdr:row>
      <xdr:rowOff>149678</xdr:rowOff>
    </xdr:from>
    <xdr:to>
      <xdr:col>14</xdr:col>
      <xdr:colOff>244928</xdr:colOff>
      <xdr:row>15</xdr:row>
      <xdr:rowOff>108856</xdr:rowOff>
    </xdr:to>
    <xdr:sp macro="" textlink="">
      <xdr:nvSpPr>
        <xdr:cNvPr id="220" name="Down Arrow 436">
          <a:extLst>
            <a:ext uri="{FF2B5EF4-FFF2-40B4-BE49-F238E27FC236}">
              <a16:creationId xmlns:a16="http://schemas.microsoft.com/office/drawing/2014/main" id="{00000000-0008-0000-1800-0000DC000000}"/>
            </a:ext>
          </a:extLst>
        </xdr:cNvPr>
        <xdr:cNvSpPr/>
      </xdr:nvSpPr>
      <xdr:spPr>
        <a:xfrm rot="10800000">
          <a:off x="5095600" y="2877638"/>
          <a:ext cx="163288" cy="164918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246950</xdr:colOff>
      <xdr:row>24</xdr:row>
      <xdr:rowOff>284197</xdr:rowOff>
    </xdr:from>
    <xdr:to>
      <xdr:col>30</xdr:col>
      <xdr:colOff>87068</xdr:colOff>
      <xdr:row>25</xdr:row>
      <xdr:rowOff>105893</xdr:rowOff>
    </xdr:to>
    <xdr:sp macro="" textlink="">
      <xdr:nvSpPr>
        <xdr:cNvPr id="221" name="Down Arrow 437">
          <a:extLst>
            <a:ext uri="{FF2B5EF4-FFF2-40B4-BE49-F238E27FC236}">
              <a16:creationId xmlns:a16="http://schemas.microsoft.com/office/drawing/2014/main" id="{00000000-0008-0000-1800-0000DD000000}"/>
            </a:ext>
          </a:extLst>
        </xdr:cNvPr>
        <xdr:cNvSpPr/>
      </xdr:nvSpPr>
      <xdr:spPr>
        <a:xfrm rot="12548364" flipV="1">
          <a:off x="10633010" y="5900137"/>
          <a:ext cx="198258" cy="217936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73027</xdr:colOff>
      <xdr:row>24</xdr:row>
      <xdr:rowOff>31496</xdr:rowOff>
    </xdr:from>
    <xdr:to>
      <xdr:col>20</xdr:col>
      <xdr:colOff>267153</xdr:colOff>
      <xdr:row>24</xdr:row>
      <xdr:rowOff>227018</xdr:rowOff>
    </xdr:to>
    <xdr:sp macro="" textlink="">
      <xdr:nvSpPr>
        <xdr:cNvPr id="222" name="Down Arrow 438">
          <a:extLst>
            <a:ext uri="{FF2B5EF4-FFF2-40B4-BE49-F238E27FC236}">
              <a16:creationId xmlns:a16="http://schemas.microsoft.com/office/drawing/2014/main" id="{00000000-0008-0000-1800-0000DE000000}"/>
            </a:ext>
          </a:extLst>
        </xdr:cNvPr>
        <xdr:cNvSpPr/>
      </xdr:nvSpPr>
      <xdr:spPr>
        <a:xfrm rot="9301160" flipV="1">
          <a:off x="7235827" y="5647436"/>
          <a:ext cx="194126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78922</xdr:colOff>
      <xdr:row>21</xdr:row>
      <xdr:rowOff>204106</xdr:rowOff>
    </xdr:from>
    <xdr:to>
      <xdr:col>14</xdr:col>
      <xdr:colOff>258536</xdr:colOff>
      <xdr:row>22</xdr:row>
      <xdr:rowOff>65313</xdr:rowOff>
    </xdr:to>
    <xdr:sp macro="" textlink="">
      <xdr:nvSpPr>
        <xdr:cNvPr id="223" name="Down Arrow 439">
          <a:extLst>
            <a:ext uri="{FF2B5EF4-FFF2-40B4-BE49-F238E27FC236}">
              <a16:creationId xmlns:a16="http://schemas.microsoft.com/office/drawing/2014/main" id="{00000000-0008-0000-1800-0000DF000000}"/>
            </a:ext>
          </a:extLst>
        </xdr:cNvPr>
        <xdr:cNvSpPr/>
      </xdr:nvSpPr>
      <xdr:spPr>
        <a:xfrm rot="10800000" flipV="1">
          <a:off x="5092882" y="5080906"/>
          <a:ext cx="179614" cy="158387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108857</xdr:colOff>
      <xdr:row>25</xdr:row>
      <xdr:rowOff>302077</xdr:rowOff>
    </xdr:from>
    <xdr:to>
      <xdr:col>14</xdr:col>
      <xdr:colOff>288471</xdr:colOff>
      <xdr:row>26</xdr:row>
      <xdr:rowOff>40819</xdr:rowOff>
    </xdr:to>
    <xdr:sp macro="" textlink="">
      <xdr:nvSpPr>
        <xdr:cNvPr id="224" name="Down Arrow 457">
          <a:extLst>
            <a:ext uri="{FF2B5EF4-FFF2-40B4-BE49-F238E27FC236}">
              <a16:creationId xmlns:a16="http://schemas.microsoft.com/office/drawing/2014/main" id="{00000000-0008-0000-1800-0000E0000000}"/>
            </a:ext>
          </a:extLst>
        </xdr:cNvPr>
        <xdr:cNvSpPr/>
      </xdr:nvSpPr>
      <xdr:spPr>
        <a:xfrm rot="10800000" flipV="1">
          <a:off x="5122817" y="6314257"/>
          <a:ext cx="179614" cy="134982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20</xdr:col>
      <xdr:colOff>180193</xdr:colOff>
      <xdr:row>16</xdr:row>
      <xdr:rowOff>282707</xdr:rowOff>
    </xdr:from>
    <xdr:to>
      <xdr:col>20</xdr:col>
      <xdr:colOff>348894</xdr:colOff>
      <xdr:row>17</xdr:row>
      <xdr:rowOff>103273</xdr:rowOff>
    </xdr:to>
    <xdr:sp macro="" textlink="">
      <xdr:nvSpPr>
        <xdr:cNvPr id="225" name="Down Arrow 458">
          <a:extLst>
            <a:ext uri="{FF2B5EF4-FFF2-40B4-BE49-F238E27FC236}">
              <a16:creationId xmlns:a16="http://schemas.microsoft.com/office/drawing/2014/main" id="{00000000-0008-0000-1800-0000E1000000}"/>
            </a:ext>
          </a:extLst>
        </xdr:cNvPr>
        <xdr:cNvSpPr/>
      </xdr:nvSpPr>
      <xdr:spPr>
        <a:xfrm rot="12647192">
          <a:off x="7342993" y="3422147"/>
          <a:ext cx="168701" cy="125366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11</xdr:row>
      <xdr:rowOff>95249</xdr:rowOff>
    </xdr:from>
    <xdr:to>
      <xdr:col>22</xdr:col>
      <xdr:colOff>141487</xdr:colOff>
      <xdr:row>12</xdr:row>
      <xdr:rowOff>38279</xdr:rowOff>
    </xdr:to>
    <xdr:sp macro="" textlink="">
      <xdr:nvSpPr>
        <xdr:cNvPr id="226" name="Down Arrow 459">
          <a:extLst>
            <a:ext uri="{FF2B5EF4-FFF2-40B4-BE49-F238E27FC236}">
              <a16:creationId xmlns:a16="http://schemas.microsoft.com/office/drawing/2014/main" id="{00000000-0008-0000-1800-0000E2000000}"/>
            </a:ext>
          </a:extLst>
        </xdr:cNvPr>
        <xdr:cNvSpPr/>
      </xdr:nvSpPr>
      <xdr:spPr>
        <a:xfrm rot="12647192">
          <a:off x="7861119" y="2205989"/>
          <a:ext cx="159448" cy="148770"/>
        </a:xfrm>
        <a:prstGeom prst="downArrow">
          <a:avLst/>
        </a:prstGeom>
        <a:solidFill>
          <a:schemeClr val="bg1">
            <a:lumMod val="8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21</xdr:col>
      <xdr:colOff>340179</xdr:colOff>
      <xdr:row>26</xdr:row>
      <xdr:rowOff>353785</xdr:rowOff>
    </xdr:from>
    <xdr:to>
      <xdr:col>22</xdr:col>
      <xdr:colOff>166912</xdr:colOff>
      <xdr:row>26</xdr:row>
      <xdr:rowOff>549307</xdr:rowOff>
    </xdr:to>
    <xdr:sp macro="" textlink="">
      <xdr:nvSpPr>
        <xdr:cNvPr id="227" name="Down Arrow 460">
          <a:extLst>
            <a:ext uri="{FF2B5EF4-FFF2-40B4-BE49-F238E27FC236}">
              <a16:creationId xmlns:a16="http://schemas.microsoft.com/office/drawing/2014/main" id="{00000000-0008-0000-1800-0000E3000000}"/>
            </a:ext>
          </a:extLst>
        </xdr:cNvPr>
        <xdr:cNvSpPr/>
      </xdr:nvSpPr>
      <xdr:spPr>
        <a:xfrm rot="9301160" flipV="1">
          <a:off x="7861119" y="6762205"/>
          <a:ext cx="184873" cy="195522"/>
        </a:xfrm>
        <a:prstGeom prst="downArrow">
          <a:avLst>
            <a:gd name="adj1" fmla="val 50000"/>
            <a:gd name="adj2" fmla="val 58408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29</xdr:col>
      <xdr:colOff>210527</xdr:colOff>
      <xdr:row>16</xdr:row>
      <xdr:rowOff>176046</xdr:rowOff>
    </xdr:from>
    <xdr:to>
      <xdr:col>30</xdr:col>
      <xdr:colOff>52274</xdr:colOff>
      <xdr:row>17</xdr:row>
      <xdr:rowOff>18460</xdr:rowOff>
    </xdr:to>
    <xdr:sp macro="" textlink="">
      <xdr:nvSpPr>
        <xdr:cNvPr id="228" name="Down Arrow 471">
          <a:extLst>
            <a:ext uri="{FF2B5EF4-FFF2-40B4-BE49-F238E27FC236}">
              <a16:creationId xmlns:a16="http://schemas.microsoft.com/office/drawing/2014/main" id="{00000000-0008-0000-1800-0000E4000000}"/>
            </a:ext>
          </a:extLst>
        </xdr:cNvPr>
        <xdr:cNvSpPr/>
      </xdr:nvSpPr>
      <xdr:spPr>
        <a:xfrm rot="19560778" flipV="1">
          <a:off x="10596587" y="3315486"/>
          <a:ext cx="199887" cy="147214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14</xdr:col>
      <xdr:colOff>81644</xdr:colOff>
      <xdr:row>15</xdr:row>
      <xdr:rowOff>163286</xdr:rowOff>
    </xdr:from>
    <xdr:to>
      <xdr:col>14</xdr:col>
      <xdr:colOff>241055</xdr:colOff>
      <xdr:row>16</xdr:row>
      <xdr:rowOff>116090</xdr:rowOff>
    </xdr:to>
    <xdr:sp macro="" textlink="">
      <xdr:nvSpPr>
        <xdr:cNvPr id="229" name="Oval 47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E5000000}"/>
            </a:ext>
          </a:extLst>
        </xdr:cNvPr>
        <xdr:cNvSpPr>
          <a:spLocks noChangeArrowheads="1"/>
        </xdr:cNvSpPr>
      </xdr:nvSpPr>
      <xdr:spPr bwMode="auto">
        <a:xfrm>
          <a:off x="5095604" y="3096986"/>
          <a:ext cx="159411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84365</xdr:colOff>
      <xdr:row>16</xdr:row>
      <xdr:rowOff>152400</xdr:rowOff>
    </xdr:from>
    <xdr:to>
      <xdr:col>14</xdr:col>
      <xdr:colOff>243776</xdr:colOff>
      <xdr:row>16</xdr:row>
      <xdr:rowOff>309311</xdr:rowOff>
    </xdr:to>
    <xdr:sp macro="" textlink="">
      <xdr:nvSpPr>
        <xdr:cNvPr id="230" name="Oval 47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E6000000}"/>
            </a:ext>
          </a:extLst>
        </xdr:cNvPr>
        <xdr:cNvSpPr>
          <a:spLocks noChangeArrowheads="1"/>
        </xdr:cNvSpPr>
      </xdr:nvSpPr>
      <xdr:spPr bwMode="auto">
        <a:xfrm>
          <a:off x="5098325" y="3291840"/>
          <a:ext cx="159411" cy="14929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87086</xdr:colOff>
      <xdr:row>17</xdr:row>
      <xdr:rowOff>32657</xdr:rowOff>
    </xdr:from>
    <xdr:to>
      <xdr:col>14</xdr:col>
      <xdr:colOff>246497</xdr:colOff>
      <xdr:row>17</xdr:row>
      <xdr:rowOff>189568</xdr:rowOff>
    </xdr:to>
    <xdr:sp macro="" textlink="">
      <xdr:nvSpPr>
        <xdr:cNvPr id="231" name="Oval 47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E7000000}"/>
            </a:ext>
          </a:extLst>
        </xdr:cNvPr>
        <xdr:cNvSpPr>
          <a:spLocks noChangeArrowheads="1"/>
        </xdr:cNvSpPr>
      </xdr:nvSpPr>
      <xdr:spPr bwMode="auto">
        <a:xfrm>
          <a:off x="5101046" y="3476897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89808</xdr:colOff>
      <xdr:row>17</xdr:row>
      <xdr:rowOff>239486</xdr:rowOff>
    </xdr:from>
    <xdr:to>
      <xdr:col>14</xdr:col>
      <xdr:colOff>249219</xdr:colOff>
      <xdr:row>18</xdr:row>
      <xdr:rowOff>69825</xdr:rowOff>
    </xdr:to>
    <xdr:sp macro="" textlink="">
      <xdr:nvSpPr>
        <xdr:cNvPr id="232" name="Oval 47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E8000000}"/>
            </a:ext>
          </a:extLst>
        </xdr:cNvPr>
        <xdr:cNvSpPr>
          <a:spLocks noChangeArrowheads="1"/>
        </xdr:cNvSpPr>
      </xdr:nvSpPr>
      <xdr:spPr bwMode="auto">
        <a:xfrm>
          <a:off x="5103768" y="3683726"/>
          <a:ext cx="159411" cy="13513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78922</xdr:colOff>
      <xdr:row>18</xdr:row>
      <xdr:rowOff>133350</xdr:rowOff>
    </xdr:from>
    <xdr:to>
      <xdr:col>14</xdr:col>
      <xdr:colOff>238333</xdr:colOff>
      <xdr:row>18</xdr:row>
      <xdr:rowOff>290261</xdr:rowOff>
    </xdr:to>
    <xdr:sp macro="" textlink="">
      <xdr:nvSpPr>
        <xdr:cNvPr id="233" name="Oval 4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E9000000}"/>
            </a:ext>
          </a:extLst>
        </xdr:cNvPr>
        <xdr:cNvSpPr>
          <a:spLocks noChangeArrowheads="1"/>
        </xdr:cNvSpPr>
      </xdr:nvSpPr>
      <xdr:spPr bwMode="auto">
        <a:xfrm>
          <a:off x="5092882" y="3882390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9</xdr:col>
      <xdr:colOff>72113</xdr:colOff>
      <xdr:row>7</xdr:row>
      <xdr:rowOff>149678</xdr:rowOff>
    </xdr:from>
    <xdr:ext cx="1742514" cy="405432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00000000-0008-0000-1800-0000EA000000}"/>
            </a:ext>
          </a:extLst>
        </xdr:cNvPr>
        <xdr:cNvSpPr/>
      </xdr:nvSpPr>
      <xdr:spPr>
        <a:xfrm>
          <a:off x="3295373" y="1437458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</a:t>
          </a:r>
        </a:p>
      </xdr:txBody>
    </xdr:sp>
    <xdr:clientData/>
  </xdr:oneCellAnchor>
  <xdr:oneCellAnchor>
    <xdr:from>
      <xdr:col>16</xdr:col>
      <xdr:colOff>54428</xdr:colOff>
      <xdr:row>7</xdr:row>
      <xdr:rowOff>108858</xdr:rowOff>
    </xdr:from>
    <xdr:ext cx="1742514" cy="405432"/>
    <xdr:sp macro="" textlink="">
      <xdr:nvSpPr>
        <xdr:cNvPr id="235" name="Rectangle 249">
          <a:extLst>
            <a:ext uri="{FF2B5EF4-FFF2-40B4-BE49-F238E27FC236}">
              <a16:creationId xmlns:a16="http://schemas.microsoft.com/office/drawing/2014/main" id="{00000000-0008-0000-1800-0000EB000000}"/>
            </a:ext>
          </a:extLst>
        </xdr:cNvPr>
        <xdr:cNvSpPr/>
      </xdr:nvSpPr>
      <xdr:spPr>
        <a:xfrm>
          <a:off x="5784668" y="1396638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</a:t>
          </a:r>
        </a:p>
      </xdr:txBody>
    </xdr:sp>
    <xdr:clientData/>
  </xdr:oneCellAnchor>
  <xdr:oneCellAnchor>
    <xdr:from>
      <xdr:col>22</xdr:col>
      <xdr:colOff>26085</xdr:colOff>
      <xdr:row>16</xdr:row>
      <xdr:rowOff>81405</xdr:rowOff>
    </xdr:from>
    <xdr:ext cx="449036" cy="1413149"/>
    <xdr:sp macro="" textlink="">
      <xdr:nvSpPr>
        <xdr:cNvPr id="236" name="Rectangle 250">
          <a:extLst>
            <a:ext uri="{FF2B5EF4-FFF2-40B4-BE49-F238E27FC236}">
              <a16:creationId xmlns:a16="http://schemas.microsoft.com/office/drawing/2014/main" id="{00000000-0008-0000-1800-0000EC000000}"/>
            </a:ext>
          </a:extLst>
        </xdr:cNvPr>
        <xdr:cNvSpPr/>
      </xdr:nvSpPr>
      <xdr:spPr>
        <a:xfrm rot="14552981">
          <a:off x="7423108" y="3702902"/>
          <a:ext cx="141314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22</xdr:col>
      <xdr:colOff>123707</xdr:colOff>
      <xdr:row>20</xdr:row>
      <xdr:rowOff>207709</xdr:rowOff>
    </xdr:from>
    <xdr:ext cx="449036" cy="1105879"/>
    <xdr:sp macro="" textlink="">
      <xdr:nvSpPr>
        <xdr:cNvPr id="237" name="Rectangle 251">
          <a:extLst>
            <a:ext uri="{FF2B5EF4-FFF2-40B4-BE49-F238E27FC236}">
              <a16:creationId xmlns:a16="http://schemas.microsoft.com/office/drawing/2014/main" id="{00000000-0008-0000-1800-0000ED000000}"/>
            </a:ext>
          </a:extLst>
        </xdr:cNvPr>
        <xdr:cNvSpPr/>
      </xdr:nvSpPr>
      <xdr:spPr>
        <a:xfrm rot="18146001">
          <a:off x="7674365" y="4993831"/>
          <a:ext cx="1105879" cy="449036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6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Process3</a:t>
          </a:r>
        </a:p>
      </xdr:txBody>
    </xdr:sp>
    <xdr:clientData/>
  </xdr:oneCellAnchor>
  <xdr:oneCellAnchor>
    <xdr:from>
      <xdr:col>8</xdr:col>
      <xdr:colOff>353784</xdr:colOff>
      <xdr:row>28</xdr:row>
      <xdr:rowOff>258537</xdr:rowOff>
    </xdr:from>
    <xdr:ext cx="1433985" cy="405432"/>
    <xdr:sp macro="" textlink="">
      <xdr:nvSpPr>
        <xdr:cNvPr id="238" name="Rectangle 252">
          <a:extLst>
            <a:ext uri="{FF2B5EF4-FFF2-40B4-BE49-F238E27FC236}">
              <a16:creationId xmlns:a16="http://schemas.microsoft.com/office/drawing/2014/main" id="{00000000-0008-0000-1800-0000EE000000}"/>
            </a:ext>
          </a:extLst>
        </xdr:cNvPr>
        <xdr:cNvSpPr/>
      </xdr:nvSpPr>
      <xdr:spPr>
        <a:xfrm>
          <a:off x="3218904" y="7543257"/>
          <a:ext cx="1433985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Process1</a:t>
          </a:r>
        </a:p>
      </xdr:txBody>
    </xdr:sp>
    <xdr:clientData/>
  </xdr:oneCellAnchor>
  <xdr:oneCellAnchor>
    <xdr:from>
      <xdr:col>15</xdr:col>
      <xdr:colOff>179613</xdr:colOff>
      <xdr:row>28</xdr:row>
      <xdr:rowOff>247650</xdr:rowOff>
    </xdr:from>
    <xdr:ext cx="1742514" cy="405432"/>
    <xdr:sp macro="" textlink="">
      <xdr:nvSpPr>
        <xdr:cNvPr id="239" name="Rectangle 253">
          <a:extLst>
            <a:ext uri="{FF2B5EF4-FFF2-40B4-BE49-F238E27FC236}">
              <a16:creationId xmlns:a16="http://schemas.microsoft.com/office/drawing/2014/main" id="{00000000-0008-0000-1800-0000EF000000}"/>
            </a:ext>
          </a:extLst>
        </xdr:cNvPr>
        <xdr:cNvSpPr/>
      </xdr:nvSpPr>
      <xdr:spPr>
        <a:xfrm>
          <a:off x="5551713" y="7532370"/>
          <a:ext cx="1742514" cy="405432"/>
        </a:xfrm>
        <a:prstGeom prst="rect">
          <a:avLst/>
        </a:prstGeom>
        <a:noFill/>
        <a:ln w="3175">
          <a:noFill/>
        </a:ln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1800" b="1" i="0" u="sng" cap="none" spc="0">
              <a:ln w="3175">
                <a:solidFill>
                  <a:srgbClr val="FF0000"/>
                </a:solidFill>
                <a:prstDash val="solid"/>
              </a:ln>
              <a:solidFill>
                <a:schemeClr val="tx1"/>
              </a:solidFill>
              <a:effectLst/>
              <a:latin typeface="Century Gothic" panose="020B0502020202020204" pitchFamily="34" charset="0"/>
            </a:rPr>
            <a:t> Process2</a:t>
          </a:r>
        </a:p>
      </xdr:txBody>
    </xdr:sp>
    <xdr:clientData/>
  </xdr:oneCellAnchor>
  <xdr:twoCellAnchor>
    <xdr:from>
      <xdr:col>14</xdr:col>
      <xdr:colOff>108856</xdr:colOff>
      <xdr:row>22</xdr:row>
      <xdr:rowOff>108857</xdr:rowOff>
    </xdr:from>
    <xdr:to>
      <xdr:col>14</xdr:col>
      <xdr:colOff>268267</xdr:colOff>
      <xdr:row>23</xdr:row>
      <xdr:rowOff>34446</xdr:rowOff>
    </xdr:to>
    <xdr:sp macro="" textlink="">
      <xdr:nvSpPr>
        <xdr:cNvPr id="240" name="Oval 2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0000000}"/>
            </a:ext>
          </a:extLst>
        </xdr:cNvPr>
        <xdr:cNvSpPr>
          <a:spLocks noChangeArrowheads="1"/>
        </xdr:cNvSpPr>
      </xdr:nvSpPr>
      <xdr:spPr bwMode="auto">
        <a:xfrm>
          <a:off x="5122816" y="5282837"/>
          <a:ext cx="159411" cy="14656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111579</xdr:colOff>
      <xdr:row>23</xdr:row>
      <xdr:rowOff>70756</xdr:rowOff>
    </xdr:from>
    <xdr:to>
      <xdr:col>14</xdr:col>
      <xdr:colOff>270990</xdr:colOff>
      <xdr:row>23</xdr:row>
      <xdr:rowOff>227667</xdr:rowOff>
    </xdr:to>
    <xdr:sp macro="" textlink="">
      <xdr:nvSpPr>
        <xdr:cNvPr id="241" name="Oval 2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1000000}"/>
            </a:ext>
          </a:extLst>
        </xdr:cNvPr>
        <xdr:cNvSpPr>
          <a:spLocks noChangeArrowheads="1"/>
        </xdr:cNvSpPr>
      </xdr:nvSpPr>
      <xdr:spPr bwMode="auto">
        <a:xfrm>
          <a:off x="5125539" y="5465716"/>
          <a:ext cx="159411" cy="14929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114302</xdr:colOff>
      <xdr:row>24</xdr:row>
      <xdr:rowOff>46263</xdr:rowOff>
    </xdr:from>
    <xdr:to>
      <xdr:col>14</xdr:col>
      <xdr:colOff>273713</xdr:colOff>
      <xdr:row>24</xdr:row>
      <xdr:rowOff>203174</xdr:rowOff>
    </xdr:to>
    <xdr:sp macro="" textlink="">
      <xdr:nvSpPr>
        <xdr:cNvPr id="242" name="Oval 25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2000000}"/>
            </a:ext>
          </a:extLst>
        </xdr:cNvPr>
        <xdr:cNvSpPr>
          <a:spLocks noChangeArrowheads="1"/>
        </xdr:cNvSpPr>
      </xdr:nvSpPr>
      <xdr:spPr bwMode="auto">
        <a:xfrm>
          <a:off x="5128262" y="5662203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117025</xdr:colOff>
      <xdr:row>24</xdr:row>
      <xdr:rowOff>239484</xdr:rowOff>
    </xdr:from>
    <xdr:to>
      <xdr:col>14</xdr:col>
      <xdr:colOff>276436</xdr:colOff>
      <xdr:row>24</xdr:row>
      <xdr:rowOff>396395</xdr:rowOff>
    </xdr:to>
    <xdr:sp macro="" textlink="">
      <xdr:nvSpPr>
        <xdr:cNvPr id="243" name="Oval 25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3000000}"/>
            </a:ext>
          </a:extLst>
        </xdr:cNvPr>
        <xdr:cNvSpPr>
          <a:spLocks noChangeArrowheads="1"/>
        </xdr:cNvSpPr>
      </xdr:nvSpPr>
      <xdr:spPr bwMode="auto">
        <a:xfrm>
          <a:off x="5130985" y="5855424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</xdr:col>
      <xdr:colOff>119748</xdr:colOff>
      <xdr:row>25</xdr:row>
      <xdr:rowOff>38098</xdr:rowOff>
    </xdr:from>
    <xdr:to>
      <xdr:col>14</xdr:col>
      <xdr:colOff>279159</xdr:colOff>
      <xdr:row>25</xdr:row>
      <xdr:rowOff>195009</xdr:rowOff>
    </xdr:to>
    <xdr:sp macro="" textlink="">
      <xdr:nvSpPr>
        <xdr:cNvPr id="244" name="Oval 25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4000000}"/>
            </a:ext>
          </a:extLst>
        </xdr:cNvPr>
        <xdr:cNvSpPr>
          <a:spLocks noChangeArrowheads="1"/>
        </xdr:cNvSpPr>
      </xdr:nvSpPr>
      <xdr:spPr bwMode="auto">
        <a:xfrm>
          <a:off x="5133708" y="6050278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258536</xdr:colOff>
      <xdr:row>26</xdr:row>
      <xdr:rowOff>108857</xdr:rowOff>
    </xdr:from>
    <xdr:to>
      <xdr:col>22</xdr:col>
      <xdr:colOff>50554</xdr:colOff>
      <xdr:row>26</xdr:row>
      <xdr:rowOff>265768</xdr:rowOff>
    </xdr:to>
    <xdr:sp macro="" textlink="">
      <xdr:nvSpPr>
        <xdr:cNvPr id="245" name="Oval 26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5000000}"/>
            </a:ext>
          </a:extLst>
        </xdr:cNvPr>
        <xdr:cNvSpPr>
          <a:spLocks noChangeArrowheads="1"/>
        </xdr:cNvSpPr>
      </xdr:nvSpPr>
      <xdr:spPr bwMode="auto">
        <a:xfrm>
          <a:off x="7779476" y="6517277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152400</xdr:colOff>
      <xdr:row>25</xdr:row>
      <xdr:rowOff>342900</xdr:rowOff>
    </xdr:from>
    <xdr:to>
      <xdr:col>21</xdr:col>
      <xdr:colOff>311811</xdr:colOff>
      <xdr:row>26</xdr:row>
      <xdr:rowOff>91596</xdr:rowOff>
    </xdr:to>
    <xdr:sp macro="" textlink="">
      <xdr:nvSpPr>
        <xdr:cNvPr id="246" name="Oval 26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6000000}"/>
            </a:ext>
          </a:extLst>
        </xdr:cNvPr>
        <xdr:cNvSpPr>
          <a:spLocks noChangeArrowheads="1"/>
        </xdr:cNvSpPr>
      </xdr:nvSpPr>
      <xdr:spPr bwMode="auto">
        <a:xfrm>
          <a:off x="7673340" y="6355080"/>
          <a:ext cx="159411" cy="14493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46264</xdr:colOff>
      <xdr:row>25</xdr:row>
      <xdr:rowOff>168729</xdr:rowOff>
    </xdr:from>
    <xdr:to>
      <xdr:col>21</xdr:col>
      <xdr:colOff>205675</xdr:colOff>
      <xdr:row>25</xdr:row>
      <xdr:rowOff>325640</xdr:rowOff>
    </xdr:to>
    <xdr:sp macro="" textlink="">
      <xdr:nvSpPr>
        <xdr:cNvPr id="247" name="Oval 27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7000000}"/>
            </a:ext>
          </a:extLst>
        </xdr:cNvPr>
        <xdr:cNvSpPr>
          <a:spLocks noChangeArrowheads="1"/>
        </xdr:cNvSpPr>
      </xdr:nvSpPr>
      <xdr:spPr bwMode="auto">
        <a:xfrm>
          <a:off x="7567204" y="6180909"/>
          <a:ext cx="159411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307522</xdr:colOff>
      <xdr:row>25</xdr:row>
      <xdr:rowOff>8164</xdr:rowOff>
    </xdr:from>
    <xdr:to>
      <xdr:col>21</xdr:col>
      <xdr:colOff>99540</xdr:colOff>
      <xdr:row>25</xdr:row>
      <xdr:rowOff>165075</xdr:rowOff>
    </xdr:to>
    <xdr:sp macro="" textlink="">
      <xdr:nvSpPr>
        <xdr:cNvPr id="248" name="Oval 27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8000000}"/>
            </a:ext>
          </a:extLst>
        </xdr:cNvPr>
        <xdr:cNvSpPr>
          <a:spLocks noChangeArrowheads="1"/>
        </xdr:cNvSpPr>
      </xdr:nvSpPr>
      <xdr:spPr bwMode="auto">
        <a:xfrm>
          <a:off x="7470322" y="6020344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214993</xdr:colOff>
      <xdr:row>24</xdr:row>
      <xdr:rowOff>242207</xdr:rowOff>
    </xdr:from>
    <xdr:to>
      <xdr:col>21</xdr:col>
      <xdr:colOff>7011</xdr:colOff>
      <xdr:row>24</xdr:row>
      <xdr:rowOff>399118</xdr:rowOff>
    </xdr:to>
    <xdr:sp macro="" textlink="">
      <xdr:nvSpPr>
        <xdr:cNvPr id="249" name="Oval 27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9000000}"/>
            </a:ext>
          </a:extLst>
        </xdr:cNvPr>
        <xdr:cNvSpPr>
          <a:spLocks noChangeArrowheads="1"/>
        </xdr:cNvSpPr>
      </xdr:nvSpPr>
      <xdr:spPr bwMode="auto">
        <a:xfrm>
          <a:off x="7377793" y="5858147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244928</xdr:colOff>
      <xdr:row>12</xdr:row>
      <xdr:rowOff>81644</xdr:rowOff>
    </xdr:from>
    <xdr:to>
      <xdr:col>22</xdr:col>
      <xdr:colOff>36946</xdr:colOff>
      <xdr:row>13</xdr:row>
      <xdr:rowOff>34447</xdr:rowOff>
    </xdr:to>
    <xdr:sp macro="" textlink="">
      <xdr:nvSpPr>
        <xdr:cNvPr id="250" name="Oval 27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A000000}"/>
            </a:ext>
          </a:extLst>
        </xdr:cNvPr>
        <xdr:cNvSpPr>
          <a:spLocks noChangeArrowheads="1"/>
        </xdr:cNvSpPr>
      </xdr:nvSpPr>
      <xdr:spPr bwMode="auto">
        <a:xfrm>
          <a:off x="7765868" y="2398124"/>
          <a:ext cx="150158" cy="15854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152401</xdr:colOff>
      <xdr:row>13</xdr:row>
      <xdr:rowOff>84364</xdr:rowOff>
    </xdr:from>
    <xdr:to>
      <xdr:col>21</xdr:col>
      <xdr:colOff>311812</xdr:colOff>
      <xdr:row>14</xdr:row>
      <xdr:rowOff>37168</xdr:rowOff>
    </xdr:to>
    <xdr:sp macro="" textlink="">
      <xdr:nvSpPr>
        <xdr:cNvPr id="251" name="Oval 27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B000000}"/>
            </a:ext>
          </a:extLst>
        </xdr:cNvPr>
        <xdr:cNvSpPr>
          <a:spLocks noChangeArrowheads="1"/>
        </xdr:cNvSpPr>
      </xdr:nvSpPr>
      <xdr:spPr bwMode="auto">
        <a:xfrm>
          <a:off x="7673341" y="2606584"/>
          <a:ext cx="159411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21</xdr:col>
      <xdr:colOff>87086</xdr:colOff>
      <xdr:row>14</xdr:row>
      <xdr:rowOff>73478</xdr:rowOff>
    </xdr:from>
    <xdr:to>
      <xdr:col>21</xdr:col>
      <xdr:colOff>246497</xdr:colOff>
      <xdr:row>15</xdr:row>
      <xdr:rowOff>26282</xdr:rowOff>
    </xdr:to>
    <xdr:sp macro="" textlink="">
      <xdr:nvSpPr>
        <xdr:cNvPr id="252" name="Oval 27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C000000}"/>
            </a:ext>
          </a:extLst>
        </xdr:cNvPr>
        <xdr:cNvSpPr>
          <a:spLocks noChangeArrowheads="1"/>
        </xdr:cNvSpPr>
      </xdr:nvSpPr>
      <xdr:spPr bwMode="auto">
        <a:xfrm>
          <a:off x="7608026" y="2801438"/>
          <a:ext cx="159411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348344</xdr:colOff>
      <xdr:row>15</xdr:row>
      <xdr:rowOff>48986</xdr:rowOff>
    </xdr:from>
    <xdr:to>
      <xdr:col>21</xdr:col>
      <xdr:colOff>140362</xdr:colOff>
      <xdr:row>16</xdr:row>
      <xdr:rowOff>1790</xdr:rowOff>
    </xdr:to>
    <xdr:sp macro="" textlink="">
      <xdr:nvSpPr>
        <xdr:cNvPr id="253" name="Oval 28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D000000}"/>
            </a:ext>
          </a:extLst>
        </xdr:cNvPr>
        <xdr:cNvSpPr>
          <a:spLocks noChangeArrowheads="1"/>
        </xdr:cNvSpPr>
      </xdr:nvSpPr>
      <xdr:spPr bwMode="auto">
        <a:xfrm>
          <a:off x="7511144" y="2982686"/>
          <a:ext cx="150158" cy="158544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</xdr:col>
      <xdr:colOff>269423</xdr:colOff>
      <xdr:row>16</xdr:row>
      <xdr:rowOff>24493</xdr:rowOff>
    </xdr:from>
    <xdr:to>
      <xdr:col>21</xdr:col>
      <xdr:colOff>61441</xdr:colOff>
      <xdr:row>16</xdr:row>
      <xdr:rowOff>181404</xdr:rowOff>
    </xdr:to>
    <xdr:sp macro="" textlink="">
      <xdr:nvSpPr>
        <xdr:cNvPr id="254" name="Oval 28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E000000}"/>
            </a:ext>
          </a:extLst>
        </xdr:cNvPr>
        <xdr:cNvSpPr>
          <a:spLocks noChangeArrowheads="1"/>
        </xdr:cNvSpPr>
      </xdr:nvSpPr>
      <xdr:spPr bwMode="auto">
        <a:xfrm>
          <a:off x="7432223" y="3163933"/>
          <a:ext cx="150158" cy="156911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338808</xdr:colOff>
      <xdr:row>12</xdr:row>
      <xdr:rowOff>56650</xdr:rowOff>
    </xdr:from>
    <xdr:to>
      <xdr:col>28</xdr:col>
      <xdr:colOff>90004</xdr:colOff>
      <xdr:row>12</xdr:row>
      <xdr:rowOff>172740</xdr:rowOff>
    </xdr:to>
    <xdr:sp macro="" textlink="">
      <xdr:nvSpPr>
        <xdr:cNvPr id="255" name="Oval 28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FF000000}"/>
            </a:ext>
          </a:extLst>
        </xdr:cNvPr>
        <xdr:cNvSpPr>
          <a:spLocks noChangeArrowheads="1"/>
        </xdr:cNvSpPr>
      </xdr:nvSpPr>
      <xdr:spPr bwMode="auto">
        <a:xfrm>
          <a:off x="10008588" y="2373130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123815</xdr:colOff>
      <xdr:row>11</xdr:row>
      <xdr:rowOff>168229</xdr:rowOff>
    </xdr:from>
    <xdr:to>
      <xdr:col>28</xdr:col>
      <xdr:colOff>242404</xdr:colOff>
      <xdr:row>12</xdr:row>
      <xdr:rowOff>80212</xdr:rowOff>
    </xdr:to>
    <xdr:sp macro="" textlink="">
      <xdr:nvSpPr>
        <xdr:cNvPr id="256" name="Oval 28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0010000}"/>
            </a:ext>
          </a:extLst>
        </xdr:cNvPr>
        <xdr:cNvSpPr>
          <a:spLocks noChangeArrowheads="1"/>
        </xdr:cNvSpPr>
      </xdr:nvSpPr>
      <xdr:spPr bwMode="auto">
        <a:xfrm>
          <a:off x="10151735" y="2278969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44894</xdr:colOff>
      <xdr:row>12</xdr:row>
      <xdr:rowOff>170950</xdr:rowOff>
    </xdr:from>
    <xdr:to>
      <xdr:col>28</xdr:col>
      <xdr:colOff>163483</xdr:colOff>
      <xdr:row>13</xdr:row>
      <xdr:rowOff>82932</xdr:rowOff>
    </xdr:to>
    <xdr:sp macro="" textlink="">
      <xdr:nvSpPr>
        <xdr:cNvPr id="257" name="Oval 31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1010000}"/>
            </a:ext>
          </a:extLst>
        </xdr:cNvPr>
        <xdr:cNvSpPr>
          <a:spLocks noChangeArrowheads="1"/>
        </xdr:cNvSpPr>
      </xdr:nvSpPr>
      <xdr:spPr bwMode="auto">
        <a:xfrm>
          <a:off x="10072814" y="2487430"/>
          <a:ext cx="118589" cy="11772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183687</xdr:colOff>
      <xdr:row>14</xdr:row>
      <xdr:rowOff>37598</xdr:rowOff>
    </xdr:from>
    <xdr:to>
      <xdr:col>28</xdr:col>
      <xdr:colOff>302276</xdr:colOff>
      <xdr:row>14</xdr:row>
      <xdr:rowOff>153688</xdr:rowOff>
    </xdr:to>
    <xdr:sp macro="" textlink="">
      <xdr:nvSpPr>
        <xdr:cNvPr id="258" name="Oval 31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2010000}"/>
            </a:ext>
          </a:extLst>
        </xdr:cNvPr>
        <xdr:cNvSpPr>
          <a:spLocks noChangeArrowheads="1"/>
        </xdr:cNvSpPr>
      </xdr:nvSpPr>
      <xdr:spPr bwMode="auto">
        <a:xfrm>
          <a:off x="10211607" y="2765558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104766</xdr:colOff>
      <xdr:row>13</xdr:row>
      <xdr:rowOff>94749</xdr:rowOff>
    </xdr:from>
    <xdr:to>
      <xdr:col>28</xdr:col>
      <xdr:colOff>223355</xdr:colOff>
      <xdr:row>14</xdr:row>
      <xdr:rowOff>6732</xdr:rowOff>
    </xdr:to>
    <xdr:sp macro="" textlink="">
      <xdr:nvSpPr>
        <xdr:cNvPr id="259" name="Oval 32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3010000}"/>
            </a:ext>
          </a:extLst>
        </xdr:cNvPr>
        <xdr:cNvSpPr>
          <a:spLocks noChangeArrowheads="1"/>
        </xdr:cNvSpPr>
      </xdr:nvSpPr>
      <xdr:spPr bwMode="auto">
        <a:xfrm>
          <a:off x="10132686" y="2616969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257164</xdr:colOff>
      <xdr:row>14</xdr:row>
      <xdr:rowOff>151899</xdr:rowOff>
    </xdr:from>
    <xdr:to>
      <xdr:col>29</xdr:col>
      <xdr:colOff>8360</xdr:colOff>
      <xdr:row>15</xdr:row>
      <xdr:rowOff>63882</xdr:rowOff>
    </xdr:to>
    <xdr:sp macro="" textlink="">
      <xdr:nvSpPr>
        <xdr:cNvPr id="260" name="Oval 32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4010000}"/>
            </a:ext>
          </a:extLst>
        </xdr:cNvPr>
        <xdr:cNvSpPr>
          <a:spLocks noChangeArrowheads="1"/>
        </xdr:cNvSpPr>
      </xdr:nvSpPr>
      <xdr:spPr bwMode="auto">
        <a:xfrm>
          <a:off x="10285084" y="2879859"/>
          <a:ext cx="109336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341531</xdr:colOff>
      <xdr:row>15</xdr:row>
      <xdr:rowOff>86585</xdr:rowOff>
    </xdr:from>
    <xdr:to>
      <xdr:col>29</xdr:col>
      <xdr:colOff>92727</xdr:colOff>
      <xdr:row>15</xdr:row>
      <xdr:rowOff>202675</xdr:rowOff>
    </xdr:to>
    <xdr:sp macro="" textlink="">
      <xdr:nvSpPr>
        <xdr:cNvPr id="261" name="Oval 32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5010000}"/>
            </a:ext>
          </a:extLst>
        </xdr:cNvPr>
        <xdr:cNvSpPr>
          <a:spLocks noChangeArrowheads="1"/>
        </xdr:cNvSpPr>
      </xdr:nvSpPr>
      <xdr:spPr bwMode="auto">
        <a:xfrm>
          <a:off x="10369451" y="3020285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58502</xdr:colOff>
      <xdr:row>16</xdr:row>
      <xdr:rowOff>7664</xdr:rowOff>
    </xdr:from>
    <xdr:to>
      <xdr:col>29</xdr:col>
      <xdr:colOff>177091</xdr:colOff>
      <xdr:row>16</xdr:row>
      <xdr:rowOff>123754</xdr:rowOff>
    </xdr:to>
    <xdr:sp macro="" textlink="">
      <xdr:nvSpPr>
        <xdr:cNvPr id="262" name="Oval 32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6010000}"/>
            </a:ext>
          </a:extLst>
        </xdr:cNvPr>
        <xdr:cNvSpPr>
          <a:spLocks noChangeArrowheads="1"/>
        </xdr:cNvSpPr>
      </xdr:nvSpPr>
      <xdr:spPr bwMode="auto">
        <a:xfrm>
          <a:off x="10444562" y="314710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210901</xdr:colOff>
      <xdr:row>12</xdr:row>
      <xdr:rowOff>92028</xdr:rowOff>
    </xdr:from>
    <xdr:to>
      <xdr:col>28</xdr:col>
      <xdr:colOff>329490</xdr:colOff>
      <xdr:row>13</xdr:row>
      <xdr:rowOff>4010</xdr:rowOff>
    </xdr:to>
    <xdr:sp macro="" textlink="">
      <xdr:nvSpPr>
        <xdr:cNvPr id="263" name="Oval 328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7010000}"/>
            </a:ext>
          </a:extLst>
        </xdr:cNvPr>
        <xdr:cNvSpPr>
          <a:spLocks noChangeArrowheads="1"/>
        </xdr:cNvSpPr>
      </xdr:nvSpPr>
      <xdr:spPr bwMode="auto">
        <a:xfrm>
          <a:off x="10238821" y="2408508"/>
          <a:ext cx="118589" cy="117722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281659</xdr:colOff>
      <xdr:row>13</xdr:row>
      <xdr:rowOff>13106</xdr:rowOff>
    </xdr:from>
    <xdr:to>
      <xdr:col>29</xdr:col>
      <xdr:colOff>32855</xdr:colOff>
      <xdr:row>13</xdr:row>
      <xdr:rowOff>129196</xdr:rowOff>
    </xdr:to>
    <xdr:sp macro="" textlink="">
      <xdr:nvSpPr>
        <xdr:cNvPr id="264" name="Oval 32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8010000}"/>
            </a:ext>
          </a:extLst>
        </xdr:cNvPr>
        <xdr:cNvSpPr>
          <a:spLocks noChangeArrowheads="1"/>
        </xdr:cNvSpPr>
      </xdr:nvSpPr>
      <xdr:spPr bwMode="auto">
        <a:xfrm>
          <a:off x="10309579" y="2535326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366023</xdr:colOff>
      <xdr:row>13</xdr:row>
      <xdr:rowOff>124684</xdr:rowOff>
    </xdr:from>
    <xdr:to>
      <xdr:col>29</xdr:col>
      <xdr:colOff>117219</xdr:colOff>
      <xdr:row>14</xdr:row>
      <xdr:rowOff>36667</xdr:rowOff>
    </xdr:to>
    <xdr:sp macro="" textlink="">
      <xdr:nvSpPr>
        <xdr:cNvPr id="265" name="Oval 33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9010000}"/>
            </a:ext>
          </a:extLst>
        </xdr:cNvPr>
        <xdr:cNvSpPr>
          <a:spLocks noChangeArrowheads="1"/>
        </xdr:cNvSpPr>
      </xdr:nvSpPr>
      <xdr:spPr bwMode="auto">
        <a:xfrm>
          <a:off x="10386323" y="2646904"/>
          <a:ext cx="116956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69386</xdr:colOff>
      <xdr:row>14</xdr:row>
      <xdr:rowOff>59370</xdr:rowOff>
    </xdr:from>
    <xdr:to>
      <xdr:col>29</xdr:col>
      <xdr:colOff>187975</xdr:colOff>
      <xdr:row>14</xdr:row>
      <xdr:rowOff>175460</xdr:rowOff>
    </xdr:to>
    <xdr:sp macro="" textlink="">
      <xdr:nvSpPr>
        <xdr:cNvPr id="266" name="Oval 33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A010000}"/>
            </a:ext>
          </a:extLst>
        </xdr:cNvPr>
        <xdr:cNvSpPr>
          <a:spLocks noChangeArrowheads="1"/>
        </xdr:cNvSpPr>
      </xdr:nvSpPr>
      <xdr:spPr bwMode="auto">
        <a:xfrm>
          <a:off x="10455446" y="2787330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153751</xdr:colOff>
      <xdr:row>14</xdr:row>
      <xdr:rowOff>184556</xdr:rowOff>
    </xdr:from>
    <xdr:to>
      <xdr:col>29</xdr:col>
      <xdr:colOff>272340</xdr:colOff>
      <xdr:row>15</xdr:row>
      <xdr:rowOff>96539</xdr:rowOff>
    </xdr:to>
    <xdr:sp macro="" textlink="">
      <xdr:nvSpPr>
        <xdr:cNvPr id="267" name="Oval 33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B010000}"/>
            </a:ext>
          </a:extLst>
        </xdr:cNvPr>
        <xdr:cNvSpPr>
          <a:spLocks noChangeArrowheads="1"/>
        </xdr:cNvSpPr>
      </xdr:nvSpPr>
      <xdr:spPr bwMode="auto">
        <a:xfrm>
          <a:off x="10539811" y="2912516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224509</xdr:colOff>
      <xdr:row>15</xdr:row>
      <xdr:rowOff>105635</xdr:rowOff>
    </xdr:from>
    <xdr:to>
      <xdr:col>29</xdr:col>
      <xdr:colOff>343098</xdr:colOff>
      <xdr:row>16</xdr:row>
      <xdr:rowOff>17618</xdr:rowOff>
    </xdr:to>
    <xdr:sp macro="" textlink="">
      <xdr:nvSpPr>
        <xdr:cNvPr id="268" name="Oval 33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C010000}"/>
            </a:ext>
          </a:extLst>
        </xdr:cNvPr>
        <xdr:cNvSpPr>
          <a:spLocks noChangeArrowheads="1"/>
        </xdr:cNvSpPr>
      </xdr:nvSpPr>
      <xdr:spPr bwMode="auto">
        <a:xfrm>
          <a:off x="10610569" y="3039335"/>
          <a:ext cx="118589" cy="11772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40821</xdr:colOff>
      <xdr:row>25</xdr:row>
      <xdr:rowOff>81643</xdr:rowOff>
    </xdr:from>
    <xdr:to>
      <xdr:col>29</xdr:col>
      <xdr:colOff>159410</xdr:colOff>
      <xdr:row>25</xdr:row>
      <xdr:rowOff>197733</xdr:rowOff>
    </xdr:to>
    <xdr:sp macro="" textlink="">
      <xdr:nvSpPr>
        <xdr:cNvPr id="269" name="Oval 33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D010000}"/>
            </a:ext>
          </a:extLst>
        </xdr:cNvPr>
        <xdr:cNvSpPr>
          <a:spLocks noChangeArrowheads="1"/>
        </xdr:cNvSpPr>
      </xdr:nvSpPr>
      <xdr:spPr bwMode="auto">
        <a:xfrm>
          <a:off x="10426881" y="6093823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179615</xdr:colOff>
      <xdr:row>27</xdr:row>
      <xdr:rowOff>70756</xdr:rowOff>
    </xdr:from>
    <xdr:to>
      <xdr:col>28</xdr:col>
      <xdr:colOff>298204</xdr:colOff>
      <xdr:row>27</xdr:row>
      <xdr:rowOff>186846</xdr:rowOff>
    </xdr:to>
    <xdr:sp macro="" textlink="">
      <xdr:nvSpPr>
        <xdr:cNvPr id="270" name="Oval 33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E010000}"/>
            </a:ext>
          </a:extLst>
        </xdr:cNvPr>
        <xdr:cNvSpPr>
          <a:spLocks noChangeArrowheads="1"/>
        </xdr:cNvSpPr>
      </xdr:nvSpPr>
      <xdr:spPr bwMode="auto">
        <a:xfrm>
          <a:off x="10207535" y="7050676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250371</xdr:colOff>
      <xdr:row>26</xdr:row>
      <xdr:rowOff>522514</xdr:rowOff>
    </xdr:from>
    <xdr:to>
      <xdr:col>29</xdr:col>
      <xdr:colOff>1567</xdr:colOff>
      <xdr:row>27</xdr:row>
      <xdr:rowOff>53497</xdr:rowOff>
    </xdr:to>
    <xdr:sp macro="" textlink="">
      <xdr:nvSpPr>
        <xdr:cNvPr id="271" name="Oval 33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0F010000}"/>
            </a:ext>
          </a:extLst>
        </xdr:cNvPr>
        <xdr:cNvSpPr>
          <a:spLocks noChangeArrowheads="1"/>
        </xdr:cNvSpPr>
      </xdr:nvSpPr>
      <xdr:spPr bwMode="auto">
        <a:xfrm>
          <a:off x="10278291" y="6930934"/>
          <a:ext cx="109336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321129</xdr:colOff>
      <xdr:row>26</xdr:row>
      <xdr:rowOff>389163</xdr:rowOff>
    </xdr:from>
    <xdr:to>
      <xdr:col>29</xdr:col>
      <xdr:colOff>72325</xdr:colOff>
      <xdr:row>26</xdr:row>
      <xdr:rowOff>505253</xdr:rowOff>
    </xdr:to>
    <xdr:sp macro="" textlink="">
      <xdr:nvSpPr>
        <xdr:cNvPr id="272" name="Oval 33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0010000}"/>
            </a:ext>
          </a:extLst>
        </xdr:cNvPr>
        <xdr:cNvSpPr>
          <a:spLocks noChangeArrowheads="1"/>
        </xdr:cNvSpPr>
      </xdr:nvSpPr>
      <xdr:spPr bwMode="auto">
        <a:xfrm>
          <a:off x="10349049" y="6797583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38100</xdr:colOff>
      <xdr:row>26</xdr:row>
      <xdr:rowOff>228599</xdr:rowOff>
    </xdr:from>
    <xdr:to>
      <xdr:col>29</xdr:col>
      <xdr:colOff>156689</xdr:colOff>
      <xdr:row>26</xdr:row>
      <xdr:rowOff>344689</xdr:rowOff>
    </xdr:to>
    <xdr:sp macro="" textlink="">
      <xdr:nvSpPr>
        <xdr:cNvPr id="273" name="Oval 34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1010000}"/>
            </a:ext>
          </a:extLst>
        </xdr:cNvPr>
        <xdr:cNvSpPr>
          <a:spLocks noChangeArrowheads="1"/>
        </xdr:cNvSpPr>
      </xdr:nvSpPr>
      <xdr:spPr bwMode="auto">
        <a:xfrm>
          <a:off x="10424160" y="663701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108858</xdr:colOff>
      <xdr:row>26</xdr:row>
      <xdr:rowOff>40821</xdr:rowOff>
    </xdr:from>
    <xdr:to>
      <xdr:col>29</xdr:col>
      <xdr:colOff>227447</xdr:colOff>
      <xdr:row>26</xdr:row>
      <xdr:rowOff>156911</xdr:rowOff>
    </xdr:to>
    <xdr:sp macro="" textlink="">
      <xdr:nvSpPr>
        <xdr:cNvPr id="274" name="Oval 34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2010000}"/>
            </a:ext>
          </a:extLst>
        </xdr:cNvPr>
        <xdr:cNvSpPr>
          <a:spLocks noChangeArrowheads="1"/>
        </xdr:cNvSpPr>
      </xdr:nvSpPr>
      <xdr:spPr bwMode="auto">
        <a:xfrm>
          <a:off x="10494918" y="6449241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179614</xdr:colOff>
      <xdr:row>25</xdr:row>
      <xdr:rowOff>315686</xdr:rowOff>
    </xdr:from>
    <xdr:to>
      <xdr:col>29</xdr:col>
      <xdr:colOff>298203</xdr:colOff>
      <xdr:row>26</xdr:row>
      <xdr:rowOff>23561</xdr:rowOff>
    </xdr:to>
    <xdr:sp macro="" textlink="">
      <xdr:nvSpPr>
        <xdr:cNvPr id="275" name="Oval 34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3010000}"/>
            </a:ext>
          </a:extLst>
        </xdr:cNvPr>
        <xdr:cNvSpPr>
          <a:spLocks noChangeArrowheads="1"/>
        </xdr:cNvSpPr>
      </xdr:nvSpPr>
      <xdr:spPr bwMode="auto">
        <a:xfrm>
          <a:off x="10565674" y="6327866"/>
          <a:ext cx="118589" cy="10411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27</xdr:col>
      <xdr:colOff>345621</xdr:colOff>
      <xdr:row>26</xdr:row>
      <xdr:rowOff>536121</xdr:rowOff>
    </xdr:from>
    <xdr:to>
      <xdr:col>28</xdr:col>
      <xdr:colOff>96817</xdr:colOff>
      <xdr:row>27</xdr:row>
      <xdr:rowOff>67104</xdr:rowOff>
    </xdr:to>
    <xdr:sp macro="" textlink="">
      <xdr:nvSpPr>
        <xdr:cNvPr id="276" name="Oval 34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4010000}"/>
            </a:ext>
          </a:extLst>
        </xdr:cNvPr>
        <xdr:cNvSpPr>
          <a:spLocks noChangeArrowheads="1"/>
        </xdr:cNvSpPr>
      </xdr:nvSpPr>
      <xdr:spPr bwMode="auto">
        <a:xfrm>
          <a:off x="10015401" y="6944541"/>
          <a:ext cx="109336" cy="102483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35379</xdr:colOff>
      <xdr:row>26</xdr:row>
      <xdr:rowOff>389164</xdr:rowOff>
    </xdr:from>
    <xdr:to>
      <xdr:col>28</xdr:col>
      <xdr:colOff>153968</xdr:colOff>
      <xdr:row>26</xdr:row>
      <xdr:rowOff>505254</xdr:rowOff>
    </xdr:to>
    <xdr:sp macro="" textlink="">
      <xdr:nvSpPr>
        <xdr:cNvPr id="277" name="Oval 34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5010000}"/>
            </a:ext>
          </a:extLst>
        </xdr:cNvPr>
        <xdr:cNvSpPr>
          <a:spLocks noChangeArrowheads="1"/>
        </xdr:cNvSpPr>
      </xdr:nvSpPr>
      <xdr:spPr bwMode="auto">
        <a:xfrm>
          <a:off x="10063299" y="679758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106136</xdr:colOff>
      <xdr:row>26</xdr:row>
      <xdr:rowOff>255814</xdr:rowOff>
    </xdr:from>
    <xdr:to>
      <xdr:col>28</xdr:col>
      <xdr:colOff>224725</xdr:colOff>
      <xdr:row>26</xdr:row>
      <xdr:rowOff>371904</xdr:rowOff>
    </xdr:to>
    <xdr:sp macro="" textlink="">
      <xdr:nvSpPr>
        <xdr:cNvPr id="278" name="Oval 34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6010000}"/>
            </a:ext>
          </a:extLst>
        </xdr:cNvPr>
        <xdr:cNvSpPr>
          <a:spLocks noChangeArrowheads="1"/>
        </xdr:cNvSpPr>
      </xdr:nvSpPr>
      <xdr:spPr bwMode="auto">
        <a:xfrm>
          <a:off x="10134056" y="6664234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176893</xdr:colOff>
      <xdr:row>26</xdr:row>
      <xdr:rowOff>95249</xdr:rowOff>
    </xdr:from>
    <xdr:to>
      <xdr:col>28</xdr:col>
      <xdr:colOff>295482</xdr:colOff>
      <xdr:row>26</xdr:row>
      <xdr:rowOff>211339</xdr:rowOff>
    </xdr:to>
    <xdr:sp macro="" textlink="">
      <xdr:nvSpPr>
        <xdr:cNvPr id="279" name="Oval 34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7010000}"/>
            </a:ext>
          </a:extLst>
        </xdr:cNvPr>
        <xdr:cNvSpPr>
          <a:spLocks noChangeArrowheads="1"/>
        </xdr:cNvSpPr>
      </xdr:nvSpPr>
      <xdr:spPr bwMode="auto">
        <a:xfrm>
          <a:off x="10204813" y="6503669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261258</xdr:colOff>
      <xdr:row>25</xdr:row>
      <xdr:rowOff>356507</xdr:rowOff>
    </xdr:from>
    <xdr:to>
      <xdr:col>29</xdr:col>
      <xdr:colOff>12454</xdr:colOff>
      <xdr:row>26</xdr:row>
      <xdr:rowOff>64382</xdr:rowOff>
    </xdr:to>
    <xdr:sp macro="" textlink="">
      <xdr:nvSpPr>
        <xdr:cNvPr id="280" name="Oval 354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8010000}"/>
            </a:ext>
          </a:extLst>
        </xdr:cNvPr>
        <xdr:cNvSpPr>
          <a:spLocks noChangeArrowheads="1"/>
        </xdr:cNvSpPr>
      </xdr:nvSpPr>
      <xdr:spPr bwMode="auto">
        <a:xfrm>
          <a:off x="10289178" y="6368687"/>
          <a:ext cx="109336" cy="10411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28</xdr:col>
      <xdr:colOff>345621</xdr:colOff>
      <xdr:row>25</xdr:row>
      <xdr:rowOff>223157</xdr:rowOff>
    </xdr:from>
    <xdr:to>
      <xdr:col>29</xdr:col>
      <xdr:colOff>96817</xdr:colOff>
      <xdr:row>25</xdr:row>
      <xdr:rowOff>339247</xdr:rowOff>
    </xdr:to>
    <xdr:sp macro="" textlink="">
      <xdr:nvSpPr>
        <xdr:cNvPr id="281" name="Oval 355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9010000}"/>
            </a:ext>
          </a:extLst>
        </xdr:cNvPr>
        <xdr:cNvSpPr>
          <a:spLocks noChangeArrowheads="1"/>
        </xdr:cNvSpPr>
      </xdr:nvSpPr>
      <xdr:spPr bwMode="auto">
        <a:xfrm>
          <a:off x="10373541" y="6235337"/>
          <a:ext cx="109336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29</xdr:col>
      <xdr:colOff>239485</xdr:colOff>
      <xdr:row>25</xdr:row>
      <xdr:rowOff>185057</xdr:rowOff>
    </xdr:from>
    <xdr:to>
      <xdr:col>29</xdr:col>
      <xdr:colOff>358074</xdr:colOff>
      <xdr:row>25</xdr:row>
      <xdr:rowOff>301147</xdr:rowOff>
    </xdr:to>
    <xdr:sp macro="" textlink="">
      <xdr:nvSpPr>
        <xdr:cNvPr id="282" name="Oval 356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1A010000}"/>
            </a:ext>
          </a:extLst>
        </xdr:cNvPr>
        <xdr:cNvSpPr>
          <a:spLocks noChangeArrowheads="1"/>
        </xdr:cNvSpPr>
      </xdr:nvSpPr>
      <xdr:spPr bwMode="auto">
        <a:xfrm>
          <a:off x="10625545" y="6197237"/>
          <a:ext cx="118589" cy="116090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9525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8</xdr:col>
      <xdr:colOff>357866</xdr:colOff>
      <xdr:row>19</xdr:row>
      <xdr:rowOff>326572</xdr:rowOff>
    </xdr:from>
    <xdr:ext cx="1206955" cy="421822"/>
    <xdr:sp macro="" textlink="">
      <xdr:nvSpPr>
        <xdr:cNvPr id="283" name="TextBox 357">
          <a:extLst>
            <a:ext uri="{FF2B5EF4-FFF2-40B4-BE49-F238E27FC236}">
              <a16:creationId xmlns:a16="http://schemas.microsoft.com/office/drawing/2014/main" id="{00000000-0008-0000-1800-00001B010000}"/>
            </a:ext>
          </a:extLst>
        </xdr:cNvPr>
        <xdr:cNvSpPr txBox="1"/>
      </xdr:nvSpPr>
      <xdr:spPr>
        <a:xfrm>
          <a:off x="3222986" y="4380412"/>
          <a:ext cx="1206955" cy="4218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800">
              <a:solidFill>
                <a:srgbClr val="FF0000"/>
              </a:solidFill>
            </a:rPr>
            <a:t>Ultrasonic</a:t>
          </a:r>
          <a:endParaRPr lang="th-TH" sz="18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27214</xdr:colOff>
      <xdr:row>0</xdr:row>
      <xdr:rowOff>81642</xdr:rowOff>
    </xdr:from>
    <xdr:to>
      <xdr:col>2</xdr:col>
      <xdr:colOff>292553</xdr:colOff>
      <xdr:row>3</xdr:row>
      <xdr:rowOff>186417</xdr:rowOff>
    </xdr:to>
    <xdr:pic>
      <xdr:nvPicPr>
        <xdr:cNvPr id="284" name="Picture 7">
          <a:extLst>
            <a:ext uri="{FF2B5EF4-FFF2-40B4-BE49-F238E27FC236}">
              <a16:creationId xmlns:a16="http://schemas.microsoft.com/office/drawing/2014/main" id="{00000000-0008-0000-18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214" y="81642"/>
          <a:ext cx="981619" cy="676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13607</xdr:colOff>
      <xdr:row>27</xdr:row>
      <xdr:rowOff>54423</xdr:rowOff>
    </xdr:from>
    <xdr:to>
      <xdr:col>9</xdr:col>
      <xdr:colOff>353785</xdr:colOff>
      <xdr:row>28</xdr:row>
      <xdr:rowOff>158306</xdr:rowOff>
    </xdr:to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00000000-0008-0000-1800-00001D010000}"/>
            </a:ext>
          </a:extLst>
        </xdr:cNvPr>
        <xdr:cNvSpPr>
          <a:spLocks noChangeArrowheads="1"/>
        </xdr:cNvSpPr>
      </xdr:nvSpPr>
      <xdr:spPr bwMode="auto">
        <a:xfrm>
          <a:off x="3236867" y="7034343"/>
          <a:ext cx="340178" cy="408683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23175</xdr:colOff>
      <xdr:row>27</xdr:row>
      <xdr:rowOff>29933</xdr:rowOff>
    </xdr:from>
    <xdr:to>
      <xdr:col>16</xdr:col>
      <xdr:colOff>309768</xdr:colOff>
      <xdr:row>28</xdr:row>
      <xdr:rowOff>133816</xdr:rowOff>
    </xdr:to>
    <xdr:sp macro="" textlink="">
      <xdr:nvSpPr>
        <xdr:cNvPr id="286" name="AutoShape 2">
          <a:extLst>
            <a:ext uri="{FF2B5EF4-FFF2-40B4-BE49-F238E27FC236}">
              <a16:creationId xmlns:a16="http://schemas.microsoft.com/office/drawing/2014/main" id="{00000000-0008-0000-1800-00001E010000}"/>
            </a:ext>
          </a:extLst>
        </xdr:cNvPr>
        <xdr:cNvSpPr>
          <a:spLocks noChangeArrowheads="1"/>
        </xdr:cNvSpPr>
      </xdr:nvSpPr>
      <xdr:spPr bwMode="auto">
        <a:xfrm>
          <a:off x="5753415" y="7009853"/>
          <a:ext cx="286593" cy="408683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22</xdr:col>
      <xdr:colOff>267228</xdr:colOff>
      <xdr:row>23</xdr:row>
      <xdr:rowOff>211514</xdr:rowOff>
    </xdr:from>
    <xdr:to>
      <xdr:col>23</xdr:col>
      <xdr:colOff>303075</xdr:colOff>
      <xdr:row>24</xdr:row>
      <xdr:rowOff>271022</xdr:rowOff>
    </xdr:to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00000000-0008-0000-1800-00001F010000}"/>
            </a:ext>
          </a:extLst>
        </xdr:cNvPr>
        <xdr:cNvSpPr>
          <a:spLocks noChangeArrowheads="1"/>
        </xdr:cNvSpPr>
      </xdr:nvSpPr>
      <xdr:spPr bwMode="auto">
        <a:xfrm rot="18481623">
          <a:off x="8203058" y="5549724"/>
          <a:ext cx="280488" cy="393987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338823</xdr:colOff>
      <xdr:row>19</xdr:row>
      <xdr:rowOff>20397</xdr:rowOff>
    </xdr:from>
    <xdr:to>
      <xdr:col>25</xdr:col>
      <xdr:colOff>7278</xdr:colOff>
      <xdr:row>19</xdr:row>
      <xdr:rowOff>295598</xdr:rowOff>
    </xdr:to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00000000-0008-0000-1800-000020010000}"/>
            </a:ext>
          </a:extLst>
        </xdr:cNvPr>
        <xdr:cNvSpPr>
          <a:spLocks noChangeArrowheads="1"/>
        </xdr:cNvSpPr>
      </xdr:nvSpPr>
      <xdr:spPr bwMode="auto">
        <a:xfrm rot="14902534">
          <a:off x="8630810" y="4019470"/>
          <a:ext cx="275201" cy="384735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16</xdr:col>
      <xdr:colOff>91026</xdr:colOff>
      <xdr:row>10</xdr:row>
      <xdr:rowOff>54432</xdr:rowOff>
    </xdr:from>
    <xdr:to>
      <xdr:col>16</xdr:col>
      <xdr:colOff>339520</xdr:colOff>
      <xdr:row>12</xdr:row>
      <xdr:rowOff>49458</xdr:rowOff>
    </xdr:to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00000000-0008-0000-1800-000021010000}"/>
            </a:ext>
          </a:extLst>
        </xdr:cNvPr>
        <xdr:cNvSpPr>
          <a:spLocks noChangeArrowheads="1"/>
        </xdr:cNvSpPr>
      </xdr:nvSpPr>
      <xdr:spPr bwMode="auto">
        <a:xfrm>
          <a:off x="5821266" y="1959432"/>
          <a:ext cx="248494" cy="40650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8</xdr:col>
      <xdr:colOff>353410</xdr:colOff>
      <xdr:row>10</xdr:row>
      <xdr:rowOff>16331</xdr:rowOff>
    </xdr:from>
    <xdr:to>
      <xdr:col>9</xdr:col>
      <xdr:colOff>296260</xdr:colOff>
      <xdr:row>12</xdr:row>
      <xdr:rowOff>11357</xdr:rowOff>
    </xdr:to>
    <xdr:sp macro="" textlink="">
      <xdr:nvSpPr>
        <xdr:cNvPr id="290" name="AutoShape 2">
          <a:extLst>
            <a:ext uri="{FF2B5EF4-FFF2-40B4-BE49-F238E27FC236}">
              <a16:creationId xmlns:a16="http://schemas.microsoft.com/office/drawing/2014/main" id="{00000000-0008-0000-1800-000022010000}"/>
            </a:ext>
          </a:extLst>
        </xdr:cNvPr>
        <xdr:cNvSpPr>
          <a:spLocks noChangeArrowheads="1"/>
        </xdr:cNvSpPr>
      </xdr:nvSpPr>
      <xdr:spPr bwMode="auto">
        <a:xfrm>
          <a:off x="3218530" y="1921331"/>
          <a:ext cx="300990" cy="406506"/>
        </a:xfrm>
        <a:prstGeom prst="diamond">
          <a:avLst/>
        </a:prstGeom>
        <a:solidFill>
          <a:srgbClr val="FFFF00"/>
        </a:solidFill>
        <a:ln w="19050">
          <a:solidFill>
            <a:srgbClr val="FF6600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9</xdr:col>
      <xdr:colOff>344734</xdr:colOff>
      <xdr:row>10</xdr:row>
      <xdr:rowOff>7952</xdr:rowOff>
    </xdr:from>
    <xdr:to>
      <xdr:col>10</xdr:col>
      <xdr:colOff>345715</xdr:colOff>
      <xdr:row>12</xdr:row>
      <xdr:rowOff>2978</xdr:rowOff>
    </xdr:to>
    <xdr:sp macro="" textlink="">
      <xdr:nvSpPr>
        <xdr:cNvPr id="291" name="AutoShape 3">
          <a:extLst>
            <a:ext uri="{FF2B5EF4-FFF2-40B4-BE49-F238E27FC236}">
              <a16:creationId xmlns:a16="http://schemas.microsoft.com/office/drawing/2014/main" id="{00000000-0008-0000-1800-000023010000}"/>
            </a:ext>
          </a:extLst>
        </xdr:cNvPr>
        <xdr:cNvSpPr>
          <a:spLocks noChangeArrowheads="1"/>
        </xdr:cNvSpPr>
      </xdr:nvSpPr>
      <xdr:spPr bwMode="auto">
        <a:xfrm>
          <a:off x="3567994" y="1912952"/>
          <a:ext cx="359121" cy="40650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17</xdr:col>
      <xdr:colOff>22053</xdr:colOff>
      <xdr:row>10</xdr:row>
      <xdr:rowOff>13611</xdr:rowOff>
    </xdr:from>
    <xdr:to>
      <xdr:col>18</xdr:col>
      <xdr:colOff>23033</xdr:colOff>
      <xdr:row>12</xdr:row>
      <xdr:rowOff>8637</xdr:rowOff>
    </xdr:to>
    <xdr:sp macro="" textlink="">
      <xdr:nvSpPr>
        <xdr:cNvPr id="292" name="AutoShape 3">
          <a:extLst>
            <a:ext uri="{FF2B5EF4-FFF2-40B4-BE49-F238E27FC236}">
              <a16:creationId xmlns:a16="http://schemas.microsoft.com/office/drawing/2014/main" id="{00000000-0008-0000-1800-000024010000}"/>
            </a:ext>
          </a:extLst>
        </xdr:cNvPr>
        <xdr:cNvSpPr>
          <a:spLocks noChangeArrowheads="1"/>
        </xdr:cNvSpPr>
      </xdr:nvSpPr>
      <xdr:spPr bwMode="auto">
        <a:xfrm>
          <a:off x="6110433" y="1918611"/>
          <a:ext cx="359120" cy="406506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131156</xdr:colOff>
      <xdr:row>17</xdr:row>
      <xdr:rowOff>270684</xdr:rowOff>
    </xdr:from>
    <xdr:to>
      <xdr:col>24</xdr:col>
      <xdr:colOff>167003</xdr:colOff>
      <xdr:row>19</xdr:row>
      <xdr:rowOff>66</xdr:rowOff>
    </xdr:to>
    <xdr:sp macro="" textlink="">
      <xdr:nvSpPr>
        <xdr:cNvPr id="293" name="AutoShape 3">
          <a:extLst>
            <a:ext uri="{FF2B5EF4-FFF2-40B4-BE49-F238E27FC236}">
              <a16:creationId xmlns:a16="http://schemas.microsoft.com/office/drawing/2014/main" id="{00000000-0008-0000-1800-000025010000}"/>
            </a:ext>
          </a:extLst>
        </xdr:cNvPr>
        <xdr:cNvSpPr>
          <a:spLocks noChangeArrowheads="1"/>
        </xdr:cNvSpPr>
      </xdr:nvSpPr>
      <xdr:spPr bwMode="auto">
        <a:xfrm rot="14501506">
          <a:off x="8395879" y="3687421"/>
          <a:ext cx="338982" cy="393987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23</xdr:col>
      <xdr:colOff>155042</xdr:colOff>
      <xdr:row>22</xdr:row>
      <xdr:rowOff>101380</xdr:rowOff>
    </xdr:from>
    <xdr:to>
      <xdr:col>24</xdr:col>
      <xdr:colOff>190889</xdr:colOff>
      <xdr:row>24</xdr:row>
      <xdr:rowOff>7111</xdr:rowOff>
    </xdr:to>
    <xdr:sp macro="" textlink="">
      <xdr:nvSpPr>
        <xdr:cNvPr id="294" name="AutoShape 3">
          <a:extLst>
            <a:ext uri="{FF2B5EF4-FFF2-40B4-BE49-F238E27FC236}">
              <a16:creationId xmlns:a16="http://schemas.microsoft.com/office/drawing/2014/main" id="{00000000-0008-0000-1800-000026010000}"/>
            </a:ext>
          </a:extLst>
        </xdr:cNvPr>
        <xdr:cNvSpPr>
          <a:spLocks noChangeArrowheads="1"/>
        </xdr:cNvSpPr>
      </xdr:nvSpPr>
      <xdr:spPr bwMode="auto">
        <a:xfrm rot="18666121">
          <a:off x="8415410" y="5252212"/>
          <a:ext cx="347691" cy="393987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17</xdr:col>
      <xdr:colOff>23176</xdr:colOff>
      <xdr:row>27</xdr:row>
      <xdr:rowOff>43540</xdr:rowOff>
    </xdr:from>
    <xdr:to>
      <xdr:col>18</xdr:col>
      <xdr:colOff>24156</xdr:colOff>
      <xdr:row>28</xdr:row>
      <xdr:rowOff>147423</xdr:rowOff>
    </xdr:to>
    <xdr:sp macro="" textlink="">
      <xdr:nvSpPr>
        <xdr:cNvPr id="295" name="AutoShape 3">
          <a:extLst>
            <a:ext uri="{FF2B5EF4-FFF2-40B4-BE49-F238E27FC236}">
              <a16:creationId xmlns:a16="http://schemas.microsoft.com/office/drawing/2014/main" id="{00000000-0008-0000-1800-000027010000}"/>
            </a:ext>
          </a:extLst>
        </xdr:cNvPr>
        <xdr:cNvSpPr>
          <a:spLocks noChangeArrowheads="1"/>
        </xdr:cNvSpPr>
      </xdr:nvSpPr>
      <xdr:spPr bwMode="auto">
        <a:xfrm>
          <a:off x="6111556" y="7023460"/>
          <a:ext cx="359120" cy="408683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10</xdr:col>
      <xdr:colOff>33221</xdr:colOff>
      <xdr:row>27</xdr:row>
      <xdr:rowOff>68033</xdr:rowOff>
    </xdr:from>
    <xdr:to>
      <xdr:col>11</xdr:col>
      <xdr:colOff>34201</xdr:colOff>
      <xdr:row>28</xdr:row>
      <xdr:rowOff>171916</xdr:rowOff>
    </xdr:to>
    <xdr:sp macro="" textlink="">
      <xdr:nvSpPr>
        <xdr:cNvPr id="296" name="AutoShape 3">
          <a:extLst>
            <a:ext uri="{FF2B5EF4-FFF2-40B4-BE49-F238E27FC236}">
              <a16:creationId xmlns:a16="http://schemas.microsoft.com/office/drawing/2014/main" id="{00000000-0008-0000-1800-000028010000}"/>
            </a:ext>
          </a:extLst>
        </xdr:cNvPr>
        <xdr:cNvSpPr>
          <a:spLocks noChangeArrowheads="1"/>
        </xdr:cNvSpPr>
      </xdr:nvSpPr>
      <xdr:spPr bwMode="auto">
        <a:xfrm>
          <a:off x="3614621" y="7047953"/>
          <a:ext cx="359120" cy="408683"/>
        </a:xfrm>
        <a:prstGeom prst="plus">
          <a:avLst>
            <a:gd name="adj" fmla="val 25000"/>
          </a:avLst>
        </a:prstGeom>
        <a:solidFill>
          <a:srgbClr val="CCFFCC"/>
        </a:solidFill>
        <a:ln w="19050">
          <a:solidFill>
            <a:srgbClr val="339966"/>
          </a:solidFill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76389</xdr:colOff>
      <xdr:row>27</xdr:row>
      <xdr:rowOff>105481</xdr:rowOff>
    </xdr:from>
    <xdr:to>
      <xdr:col>12</xdr:col>
      <xdr:colOff>49173</xdr:colOff>
      <xdr:row>28</xdr:row>
      <xdr:rowOff>114110</xdr:rowOff>
    </xdr:to>
    <xdr:sp macro="" textlink="">
      <xdr:nvSpPr>
        <xdr:cNvPr id="297" name="Oval 387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9010000}"/>
            </a:ext>
          </a:extLst>
        </xdr:cNvPr>
        <xdr:cNvSpPr>
          <a:spLocks noChangeArrowheads="1"/>
        </xdr:cNvSpPr>
      </xdr:nvSpPr>
      <xdr:spPr bwMode="auto">
        <a:xfrm>
          <a:off x="4015929" y="7085401"/>
          <a:ext cx="330924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77603</xdr:colOff>
      <xdr:row>27</xdr:row>
      <xdr:rowOff>84361</xdr:rowOff>
    </xdr:from>
    <xdr:to>
      <xdr:col>19</xdr:col>
      <xdr:colOff>50388</xdr:colOff>
      <xdr:row>28</xdr:row>
      <xdr:rowOff>92990</xdr:rowOff>
    </xdr:to>
    <xdr:sp macro="" textlink="">
      <xdr:nvSpPr>
        <xdr:cNvPr id="298" name="Oval 389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A010000}"/>
            </a:ext>
          </a:extLst>
        </xdr:cNvPr>
        <xdr:cNvSpPr>
          <a:spLocks noChangeArrowheads="1"/>
        </xdr:cNvSpPr>
      </xdr:nvSpPr>
      <xdr:spPr bwMode="auto">
        <a:xfrm>
          <a:off x="6524123" y="7064281"/>
          <a:ext cx="330925" cy="31342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24</xdr:col>
      <xdr:colOff>50010</xdr:colOff>
      <xdr:row>21</xdr:row>
      <xdr:rowOff>43124</xdr:rowOff>
    </xdr:from>
    <xdr:to>
      <xdr:col>25</xdr:col>
      <xdr:colOff>22795</xdr:colOff>
      <xdr:row>22</xdr:row>
      <xdr:rowOff>65360</xdr:rowOff>
    </xdr:to>
    <xdr:sp macro="" textlink="">
      <xdr:nvSpPr>
        <xdr:cNvPr id="299" name="Oval 390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B010000}"/>
            </a:ext>
          </a:extLst>
        </xdr:cNvPr>
        <xdr:cNvSpPr>
          <a:spLocks noChangeArrowheads="1"/>
        </xdr:cNvSpPr>
      </xdr:nvSpPr>
      <xdr:spPr bwMode="auto">
        <a:xfrm>
          <a:off x="8645370" y="4919924"/>
          <a:ext cx="330925" cy="319416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22</xdr:col>
      <xdr:colOff>298268</xdr:colOff>
      <xdr:row>16</xdr:row>
      <xdr:rowOff>212429</xdr:rowOff>
    </xdr:from>
    <xdr:to>
      <xdr:col>23</xdr:col>
      <xdr:colOff>271052</xdr:colOff>
      <xdr:row>17</xdr:row>
      <xdr:rowOff>193844</xdr:rowOff>
    </xdr:to>
    <xdr:sp macro="" textlink="">
      <xdr:nvSpPr>
        <xdr:cNvPr id="300" name="Oval 391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C010000}"/>
            </a:ext>
          </a:extLst>
        </xdr:cNvPr>
        <xdr:cNvSpPr>
          <a:spLocks noChangeArrowheads="1"/>
        </xdr:cNvSpPr>
      </xdr:nvSpPr>
      <xdr:spPr bwMode="auto">
        <a:xfrm>
          <a:off x="8177348" y="3351869"/>
          <a:ext cx="330924" cy="286215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18</xdr:col>
      <xdr:colOff>90087</xdr:colOff>
      <xdr:row>10</xdr:row>
      <xdr:rowOff>81646</xdr:rowOff>
    </xdr:from>
    <xdr:to>
      <xdr:col>19</xdr:col>
      <xdr:colOff>62872</xdr:colOff>
      <xdr:row>11</xdr:row>
      <xdr:rowOff>185525</xdr:rowOff>
    </xdr:to>
    <xdr:sp macro="" textlink="">
      <xdr:nvSpPr>
        <xdr:cNvPr id="301" name="Oval 392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D010000}"/>
            </a:ext>
          </a:extLst>
        </xdr:cNvPr>
        <xdr:cNvSpPr>
          <a:spLocks noChangeArrowheads="1"/>
        </xdr:cNvSpPr>
      </xdr:nvSpPr>
      <xdr:spPr bwMode="auto">
        <a:xfrm>
          <a:off x="6536607" y="1986646"/>
          <a:ext cx="330925" cy="30961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  <xdr:twoCellAnchor editAs="oneCell">
    <xdr:from>
      <xdr:col>11</xdr:col>
      <xdr:colOff>53113</xdr:colOff>
      <xdr:row>10</xdr:row>
      <xdr:rowOff>57153</xdr:rowOff>
    </xdr:from>
    <xdr:to>
      <xdr:col>12</xdr:col>
      <xdr:colOff>35938</xdr:colOff>
      <xdr:row>11</xdr:row>
      <xdr:rowOff>161032</xdr:rowOff>
    </xdr:to>
    <xdr:sp macro="" textlink="">
      <xdr:nvSpPr>
        <xdr:cNvPr id="302" name="Oval 393" descr="ลายแถบกว้างทแยงมุมขึ้น">
          <a:extLst>
            <a:ext uri="{FF2B5EF4-FFF2-40B4-BE49-F238E27FC236}">
              <a16:creationId xmlns:a16="http://schemas.microsoft.com/office/drawing/2014/main" id="{00000000-0008-0000-1800-00002E010000}"/>
            </a:ext>
          </a:extLst>
        </xdr:cNvPr>
        <xdr:cNvSpPr>
          <a:spLocks noChangeArrowheads="1"/>
        </xdr:cNvSpPr>
      </xdr:nvSpPr>
      <xdr:spPr bwMode="auto">
        <a:xfrm>
          <a:off x="3992653" y="1962153"/>
          <a:ext cx="340965" cy="309619"/>
        </a:xfrm>
        <a:prstGeom prst="ellipse">
          <a:avLst/>
        </a:prstGeom>
        <a:pattFill prst="wdUpDiag">
          <a:fgClr>
            <a:srgbClr val="993366"/>
          </a:fgClr>
          <a:bgClr>
            <a:srgbClr val="FFFFFF"/>
          </a:bgClr>
        </a:pattFill>
        <a:ln w="19050">
          <a:solidFill>
            <a:srgbClr val="993366"/>
          </a:solidFill>
          <a:round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38100</xdr:colOff>
      <xdr:row>7</xdr:row>
      <xdr:rowOff>190500</xdr:rowOff>
    </xdr:from>
    <xdr:to>
      <xdr:col>36</xdr:col>
      <xdr:colOff>285750</xdr:colOff>
      <xdr:row>9</xdr:row>
      <xdr:rowOff>142875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 bwMode="auto">
        <a:xfrm>
          <a:off x="13239750" y="2533650"/>
          <a:ext cx="609600" cy="5238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200025</xdr:colOff>
      <xdr:row>4</xdr:row>
      <xdr:rowOff>190500</xdr:rowOff>
    </xdr:from>
    <xdr:to>
      <xdr:col>20</xdr:col>
      <xdr:colOff>200025</xdr:colOff>
      <xdr:row>5</xdr:row>
      <xdr:rowOff>190500</xdr:rowOff>
    </xdr:to>
    <xdr:sp macro="" textlink="">
      <xdr:nvSpPr>
        <xdr:cNvPr id="3" name="Rectangle 1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rrowheads="1"/>
        </xdr:cNvSpPr>
      </xdr:nvSpPr>
      <xdr:spPr bwMode="auto">
        <a:xfrm>
          <a:off x="7439025" y="825500"/>
          <a:ext cx="381000" cy="31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196850</xdr:colOff>
      <xdr:row>4</xdr:row>
      <xdr:rowOff>180975</xdr:rowOff>
    </xdr:from>
    <xdr:to>
      <xdr:col>25</xdr:col>
      <xdr:colOff>196850</xdr:colOff>
      <xdr:row>5</xdr:row>
      <xdr:rowOff>180975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>
          <a:spLocks noChangeArrowheads="1"/>
        </xdr:cNvSpPr>
      </xdr:nvSpPr>
      <xdr:spPr bwMode="auto">
        <a:xfrm>
          <a:off x="9340850" y="815975"/>
          <a:ext cx="381000" cy="317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95250</xdr:colOff>
      <xdr:row>15</xdr:row>
      <xdr:rowOff>209550</xdr:rowOff>
    </xdr:from>
    <xdr:to>
      <xdr:col>36</xdr:col>
      <xdr:colOff>276225</xdr:colOff>
      <xdr:row>17</xdr:row>
      <xdr:rowOff>123825</xdr:rowOff>
    </xdr:to>
    <xdr:sp macro="" textlink="">
      <xdr:nvSpPr>
        <xdr:cNvPr id="5" name="Oval 18" descr="Wide upward diagonal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 noChangeArrowheads="1"/>
        </xdr:cNvSpPr>
      </xdr:nvSpPr>
      <xdr:spPr bwMode="auto">
        <a:xfrm>
          <a:off x="13296900" y="4838700"/>
          <a:ext cx="542925" cy="485775"/>
        </a:xfrm>
        <a:prstGeom prst="ellipse">
          <a:avLst/>
        </a:prstGeom>
        <a:pattFill prst="wdUpDiag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333376</xdr:colOff>
      <xdr:row>11</xdr:row>
      <xdr:rowOff>71439</xdr:rowOff>
    </xdr:from>
    <xdr:to>
      <xdr:col>37</xdr:col>
      <xdr:colOff>23813</xdr:colOff>
      <xdr:row>13</xdr:row>
      <xdr:rowOff>261939</xdr:rowOff>
    </xdr:to>
    <xdr:sp macro="" textlink="">
      <xdr:nvSpPr>
        <xdr:cNvPr id="6" name="Plus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13173076" y="3557589"/>
          <a:ext cx="776287" cy="762000"/>
        </a:xfrm>
        <a:prstGeom prst="mathPlus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98049</xdr:colOff>
      <xdr:row>0</xdr:row>
      <xdr:rowOff>14007</xdr:rowOff>
    </xdr:from>
    <xdr:to>
      <xdr:col>5</xdr:col>
      <xdr:colOff>17927</xdr:colOff>
      <xdr:row>1</xdr:row>
      <xdr:rowOff>286870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49" y="14007"/>
          <a:ext cx="1177178" cy="587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7</xdr:row>
      <xdr:rowOff>57150</xdr:rowOff>
    </xdr:from>
    <xdr:to>
      <xdr:col>32</xdr:col>
      <xdr:colOff>239485</xdr:colOff>
      <xdr:row>28</xdr:row>
      <xdr:rowOff>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287803</xdr:colOff>
      <xdr:row>8</xdr:row>
      <xdr:rowOff>142875</xdr:rowOff>
    </xdr:from>
    <xdr:to>
      <xdr:col>9</xdr:col>
      <xdr:colOff>313489</xdr:colOff>
      <xdr:row>27</xdr:row>
      <xdr:rowOff>114300</xdr:rowOff>
    </xdr:to>
    <xdr:graphicFrame macro="">
      <xdr:nvGraphicFramePr>
        <xdr:cNvPr id="3" name="Chart 6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80130</xdr:colOff>
      <xdr:row>8</xdr:row>
      <xdr:rowOff>112961</xdr:rowOff>
    </xdr:from>
    <xdr:to>
      <xdr:col>18</xdr:col>
      <xdr:colOff>74083</xdr:colOff>
      <xdr:row>8</xdr:row>
      <xdr:rowOff>116416</xdr:rowOff>
    </xdr:to>
    <xdr:cxnSp macro="">
      <xdr:nvCxnSpPr>
        <xdr:cNvPr id="4" name="Straight Connector 20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CxnSpPr/>
      </xdr:nvCxnSpPr>
      <xdr:spPr>
        <a:xfrm>
          <a:off x="796410" y="1553141"/>
          <a:ext cx="7072933" cy="3455"/>
        </a:xfrm>
        <a:prstGeom prst="line">
          <a:avLst/>
        </a:prstGeom>
        <a:ln w="19050">
          <a:solidFill>
            <a:srgbClr val="0000FF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240148</xdr:colOff>
      <xdr:row>8</xdr:row>
      <xdr:rowOff>41243</xdr:rowOff>
    </xdr:from>
    <xdr:ext cx="1486497" cy="204736"/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 txBox="1">
          <a:spLocks noChangeArrowheads="1"/>
        </xdr:cNvSpPr>
      </xdr:nvSpPr>
      <xdr:spPr bwMode="auto">
        <a:xfrm>
          <a:off x="8035408" y="1481423"/>
          <a:ext cx="1486497" cy="2047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CT. = </a:t>
          </a:r>
          <a:r>
            <a:rPr lang="th-TH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</a:t>
          </a: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71sec./1pcs. </a:t>
          </a:r>
        </a:p>
      </xdr:txBody>
    </xdr:sp>
    <xdr:clientData/>
  </xdr:oneCellAnchor>
  <xdr:twoCellAnchor>
    <xdr:from>
      <xdr:col>11</xdr:col>
      <xdr:colOff>281234</xdr:colOff>
      <xdr:row>7</xdr:row>
      <xdr:rowOff>57150</xdr:rowOff>
    </xdr:from>
    <xdr:to>
      <xdr:col>15</xdr:col>
      <xdr:colOff>335494</xdr:colOff>
      <xdr:row>28</xdr:row>
      <xdr:rowOff>0</xdr:rowOff>
    </xdr:to>
    <xdr:graphicFrame macro="">
      <xdr:nvGraphicFramePr>
        <xdr:cNvPr id="6" name="Chart 6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281234</xdr:colOff>
      <xdr:row>7</xdr:row>
      <xdr:rowOff>57150</xdr:rowOff>
    </xdr:from>
    <xdr:to>
      <xdr:col>21</xdr:col>
      <xdr:colOff>335495</xdr:colOff>
      <xdr:row>28</xdr:row>
      <xdr:rowOff>0</xdr:rowOff>
    </xdr:to>
    <xdr:graphicFrame macro="">
      <xdr:nvGraphicFramePr>
        <xdr:cNvPr id="7" name="Chart 61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281235</xdr:colOff>
      <xdr:row>7</xdr:row>
      <xdr:rowOff>57150</xdr:rowOff>
    </xdr:from>
    <xdr:to>
      <xdr:col>27</xdr:col>
      <xdr:colOff>335495</xdr:colOff>
      <xdr:row>28</xdr:row>
      <xdr:rowOff>0</xdr:rowOff>
    </xdr:to>
    <xdr:graphicFrame macro="">
      <xdr:nvGraphicFramePr>
        <xdr:cNvPr id="8" name="Chart 61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281235</xdr:colOff>
      <xdr:row>7</xdr:row>
      <xdr:rowOff>57150</xdr:rowOff>
    </xdr:from>
    <xdr:to>
      <xdr:col>33</xdr:col>
      <xdr:colOff>335496</xdr:colOff>
      <xdr:row>28</xdr:row>
      <xdr:rowOff>0</xdr:rowOff>
    </xdr:to>
    <xdr:graphicFrame macro="">
      <xdr:nvGraphicFramePr>
        <xdr:cNvPr id="9" name="Chart 61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433916</xdr:colOff>
      <xdr:row>28</xdr:row>
      <xdr:rowOff>52917</xdr:rowOff>
    </xdr:from>
    <xdr:to>
      <xdr:col>8</xdr:col>
      <xdr:colOff>444500</xdr:colOff>
      <xdr:row>72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CxnSpPr/>
      </xdr:nvCxnSpPr>
      <xdr:spPr>
        <a:xfrm flipH="1">
          <a:off x="3299036" y="4541097"/>
          <a:ext cx="10584" cy="82147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486834</xdr:colOff>
      <xdr:row>28</xdr:row>
      <xdr:rowOff>21167</xdr:rowOff>
    </xdr:from>
    <xdr:to>
      <xdr:col>15</xdr:col>
      <xdr:colOff>10584</xdr:colOff>
      <xdr:row>72</xdr:row>
      <xdr:rowOff>21167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CxnSpPr/>
      </xdr:nvCxnSpPr>
      <xdr:spPr>
        <a:xfrm>
          <a:off x="6316134" y="4509347"/>
          <a:ext cx="19050" cy="82677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42334</xdr:colOff>
      <xdr:row>28</xdr:row>
      <xdr:rowOff>42331</xdr:rowOff>
    </xdr:from>
    <xdr:to>
      <xdr:col>14</xdr:col>
      <xdr:colOff>465667</xdr:colOff>
      <xdr:row>29</xdr:row>
      <xdr:rowOff>148165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 txBox="1"/>
      </xdr:nvSpPr>
      <xdr:spPr>
        <a:xfrm>
          <a:off x="5871634" y="4530511"/>
          <a:ext cx="423333" cy="2963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NO</a:t>
          </a:r>
          <a:endParaRPr lang="th-TH" sz="1100"/>
        </a:p>
      </xdr:txBody>
    </xdr:sp>
    <xdr:clientData/>
  </xdr:twoCellAnchor>
  <xdr:twoCellAnchor editAs="oneCell">
    <xdr:from>
      <xdr:col>0</xdr:col>
      <xdr:colOff>0</xdr:colOff>
      <xdr:row>0</xdr:row>
      <xdr:rowOff>19050</xdr:rowOff>
    </xdr:from>
    <xdr:to>
      <xdr:col>2</xdr:col>
      <xdr:colOff>276225</xdr:colOff>
      <xdr:row>3</xdr:row>
      <xdr:rowOff>123825</xdr:rowOff>
    </xdr:to>
    <xdr:pic>
      <xdr:nvPicPr>
        <xdr:cNvPr id="13" name="Picture 7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19050"/>
          <a:ext cx="992505" cy="676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42021</xdr:rowOff>
    </xdr:from>
    <xdr:to>
      <xdr:col>56</xdr:col>
      <xdr:colOff>1400</xdr:colOff>
      <xdr:row>19</xdr:row>
      <xdr:rowOff>198437</xdr:rowOff>
    </xdr:to>
    <xdr:graphicFrame macro="">
      <xdr:nvGraphicFramePr>
        <xdr:cNvPr id="2" name="Chart 24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98049</xdr:colOff>
      <xdr:row>0</xdr:row>
      <xdr:rowOff>14007</xdr:rowOff>
    </xdr:from>
    <xdr:to>
      <xdr:col>4</xdr:col>
      <xdr:colOff>17927</xdr:colOff>
      <xdr:row>1</xdr:row>
      <xdr:rowOff>286870</xdr:rowOff>
    </xdr:to>
    <xdr:pic>
      <xdr:nvPicPr>
        <xdr:cNvPr id="3" name="Picture 30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049" y="14007"/>
          <a:ext cx="1200038" cy="5852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76200</xdr:colOff>
      <xdr:row>8</xdr:row>
      <xdr:rowOff>152400</xdr:rowOff>
    </xdr:from>
    <xdr:to>
      <xdr:col>55</xdr:col>
      <xdr:colOff>309172</xdr:colOff>
      <xdr:row>8</xdr:row>
      <xdr:rowOff>152400</xdr:rowOff>
    </xdr:to>
    <xdr:cxnSp macro="">
      <xdr:nvCxnSpPr>
        <xdr:cNvPr id="4" name="ตัวเชื่อมต่อตรง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CxnSpPr/>
      </xdr:nvCxnSpPr>
      <xdr:spPr>
        <a:xfrm>
          <a:off x="396240" y="2651760"/>
          <a:ext cx="17515132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0.02689</cdr:x>
      <cdr:y>0.23761</cdr:y>
    </cdr:from>
    <cdr:to>
      <cdr:x>0.10069</cdr:x>
      <cdr:y>0.30675</cdr:y>
    </cdr:to>
    <cdr:sp macro="" textlink="">
      <cdr:nvSpPr>
        <cdr:cNvPr id="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342" y="1237342"/>
          <a:ext cx="1304921" cy="360000"/>
        </a:xfrm>
        <a:prstGeom xmlns:a="http://schemas.openxmlformats.org/drawingml/2006/main" prst="rect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="horz" wrap="square" lIns="36000" tIns="36000" rIns="36000" bIns="36000" anchor="ctr" upright="1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179 sec.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42021</xdr:rowOff>
    </xdr:from>
    <xdr:to>
      <xdr:col>56</xdr:col>
      <xdr:colOff>1400</xdr:colOff>
      <xdr:row>19</xdr:row>
      <xdr:rowOff>198437</xdr:rowOff>
    </xdr:to>
    <xdr:graphicFrame macro="">
      <xdr:nvGraphicFramePr>
        <xdr:cNvPr id="5" name="Chart 2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98049</xdr:colOff>
      <xdr:row>0</xdr:row>
      <xdr:rowOff>14007</xdr:rowOff>
    </xdr:from>
    <xdr:to>
      <xdr:col>4</xdr:col>
      <xdr:colOff>17927</xdr:colOff>
      <xdr:row>1</xdr:row>
      <xdr:rowOff>286870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8049" y="14007"/>
          <a:ext cx="11525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76200</xdr:colOff>
      <xdr:row>8</xdr:row>
      <xdr:rowOff>152400</xdr:rowOff>
    </xdr:from>
    <xdr:to>
      <xdr:col>55</xdr:col>
      <xdr:colOff>309172</xdr:colOff>
      <xdr:row>8</xdr:row>
      <xdr:rowOff>152400</xdr:rowOff>
    </xdr:to>
    <xdr:cxnSp macro="">
      <xdr:nvCxnSpPr>
        <xdr:cNvPr id="6" name="ตัวเชื่อมต่อตรง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CxnSpPr/>
      </xdr:nvCxnSpPr>
      <xdr:spPr>
        <a:xfrm>
          <a:off x="391886" y="2677886"/>
          <a:ext cx="17280000" cy="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0.02689</cdr:x>
      <cdr:y>0.23761</cdr:y>
    </cdr:from>
    <cdr:to>
      <cdr:x>0.10069</cdr:x>
      <cdr:y>0.30675</cdr:y>
    </cdr:to>
    <cdr:sp macro="" textlink="">
      <cdr:nvSpPr>
        <cdr:cNvPr id="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342" y="1237342"/>
          <a:ext cx="1304921" cy="360000"/>
        </a:xfrm>
        <a:prstGeom xmlns:a="http://schemas.openxmlformats.org/drawingml/2006/main" prst="rect">
          <a:avLst/>
        </a:prstGeom>
        <a:ln xmlns:a="http://schemas.openxmlformats.org/drawingml/2006/main">
          <a:headEnd/>
          <a:tailEnd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="horz" wrap="square" lIns="36000" tIns="36000" rIns="36000" bIns="36000" anchor="ctr" upright="1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Calibri" pitchFamily="34" charset="0"/>
            </a:rPr>
            <a:t>TT = 171 sec.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95250</xdr:rowOff>
    </xdr:from>
    <xdr:to>
      <xdr:col>2</xdr:col>
      <xdr:colOff>533400</xdr:colOff>
      <xdr:row>1</xdr:row>
      <xdr:rowOff>447675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7650" y="276225"/>
          <a:ext cx="113347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657225</xdr:colOff>
      <xdr:row>1</xdr:row>
      <xdr:rowOff>57149</xdr:rowOff>
    </xdr:from>
    <xdr:ext cx="4924425" cy="390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 txBox="1"/>
      </xdr:nvSpPr>
      <xdr:spPr>
        <a:xfrm>
          <a:off x="2190750" y="238124"/>
          <a:ext cx="4924425" cy="390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MATERIAL AND INFORMATION  FLOW CHART  BEFORE</a:t>
          </a:r>
          <a:endParaRPr lang="th-TH" sz="1100"/>
        </a:p>
      </xdr:txBody>
    </xdr:sp>
    <xdr:clientData/>
  </xdr:oneCellAnchor>
  <xdr:twoCellAnchor>
    <xdr:from>
      <xdr:col>12</xdr:col>
      <xdr:colOff>19050</xdr:colOff>
      <xdr:row>8</xdr:row>
      <xdr:rowOff>171450</xdr:rowOff>
    </xdr:from>
    <xdr:to>
      <xdr:col>13</xdr:col>
      <xdr:colOff>314325</xdr:colOff>
      <xdr:row>12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7886700" y="2076450"/>
          <a:ext cx="685800" cy="59055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561975</xdr:colOff>
      <xdr:row>9</xdr:row>
      <xdr:rowOff>161925</xdr:rowOff>
    </xdr:from>
    <xdr:to>
      <xdr:col>9</xdr:col>
      <xdr:colOff>9525</xdr:colOff>
      <xdr:row>11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5000625" y="2247900"/>
          <a:ext cx="819150" cy="3619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342900</xdr:colOff>
      <xdr:row>18</xdr:row>
      <xdr:rowOff>154306</xdr:rowOff>
    </xdr:from>
    <xdr:to>
      <xdr:col>2</xdr:col>
      <xdr:colOff>323850</xdr:colOff>
      <xdr:row>24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504825" y="3869056"/>
          <a:ext cx="666750" cy="998219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428626</xdr:colOff>
      <xdr:row>21</xdr:row>
      <xdr:rowOff>9525</xdr:rowOff>
    </xdr:from>
    <xdr:to>
      <xdr:col>3</xdr:col>
      <xdr:colOff>552450</xdr:colOff>
      <xdr:row>23</xdr:row>
      <xdr:rowOff>123825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H="1">
          <a:off x="1276351" y="4286250"/>
          <a:ext cx="809624" cy="48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371475</xdr:colOff>
      <xdr:row>20</xdr:row>
      <xdr:rowOff>133350</xdr:rowOff>
    </xdr:from>
    <xdr:to>
      <xdr:col>5</xdr:col>
      <xdr:colOff>381000</xdr:colOff>
      <xdr:row>24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>
        <a:xfrm>
          <a:off x="2752725" y="4219575"/>
          <a:ext cx="695325" cy="723900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304797</xdr:colOff>
      <xdr:row>21</xdr:row>
      <xdr:rowOff>76200</xdr:rowOff>
    </xdr:from>
    <xdr:to>
      <xdr:col>8</xdr:col>
      <xdr:colOff>9524</xdr:colOff>
      <xdr:row>24</xdr:row>
      <xdr:rowOff>38100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4743447" y="4352925"/>
          <a:ext cx="390527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342900</xdr:colOff>
      <xdr:row>19</xdr:row>
      <xdr:rowOff>28575</xdr:rowOff>
    </xdr:from>
    <xdr:to>
      <xdr:col>9</xdr:col>
      <xdr:colOff>361950</xdr:colOff>
      <xdr:row>24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/>
      </xdr:nvSpPr>
      <xdr:spPr>
        <a:xfrm>
          <a:off x="5467350" y="3933825"/>
          <a:ext cx="704850" cy="103822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11</xdr:col>
      <xdr:colOff>152400</xdr:colOff>
      <xdr:row>21</xdr:row>
      <xdr:rowOff>85725</xdr:rowOff>
    </xdr:from>
    <xdr:to>
      <xdr:col>11</xdr:col>
      <xdr:colOff>542927</xdr:colOff>
      <xdr:row>24</xdr:row>
      <xdr:rowOff>47625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7334250" y="4362450"/>
          <a:ext cx="390527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209550</xdr:colOff>
      <xdr:row>21</xdr:row>
      <xdr:rowOff>28575</xdr:rowOff>
    </xdr:from>
    <xdr:to>
      <xdr:col>6</xdr:col>
      <xdr:colOff>609600</xdr:colOff>
      <xdr:row>24</xdr:row>
      <xdr:rowOff>66675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962400" y="4305300"/>
          <a:ext cx="466725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666750</xdr:colOff>
      <xdr:row>21</xdr:row>
      <xdr:rowOff>95249</xdr:rowOff>
    </xdr:from>
    <xdr:to>
      <xdr:col>10</xdr:col>
      <xdr:colOff>485775</xdr:colOff>
      <xdr:row>24</xdr:row>
      <xdr:rowOff>85724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77000" y="4371974"/>
          <a:ext cx="504825" cy="542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361946</xdr:colOff>
      <xdr:row>19</xdr:row>
      <xdr:rowOff>95250</xdr:rowOff>
    </xdr:from>
    <xdr:to>
      <xdr:col>4</xdr:col>
      <xdr:colOff>571500</xdr:colOff>
      <xdr:row>20</xdr:row>
      <xdr:rowOff>142875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/>
      </xdr:nvSpPr>
      <xdr:spPr>
        <a:xfrm flipH="1">
          <a:off x="2743196" y="4000500"/>
          <a:ext cx="209554" cy="228600"/>
        </a:xfrm>
        <a:prstGeom prst="rtTriangl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561974</xdr:colOff>
      <xdr:row>19</xdr:row>
      <xdr:rowOff>66676</xdr:rowOff>
    </xdr:from>
    <xdr:to>
      <xdr:col>5</xdr:col>
      <xdr:colOff>152397</xdr:colOff>
      <xdr:row>20</xdr:row>
      <xdr:rowOff>133351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/>
      </xdr:nvSpPr>
      <xdr:spPr>
        <a:xfrm flipH="1">
          <a:off x="2943224" y="3971926"/>
          <a:ext cx="276223" cy="247650"/>
        </a:xfrm>
        <a:prstGeom prst="rtTriangl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133346</xdr:colOff>
      <xdr:row>19</xdr:row>
      <xdr:rowOff>104775</xdr:rowOff>
    </xdr:from>
    <xdr:to>
      <xdr:col>5</xdr:col>
      <xdr:colOff>381000</xdr:colOff>
      <xdr:row>20</xdr:row>
      <xdr:rowOff>133351</xdr:rowOff>
    </xdr:to>
    <xdr:sp macro="" textlink="">
      <xdr:nvSpPr>
        <xdr:cNvPr id="16" name="Right Triangle 16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/>
      </xdr:nvSpPr>
      <xdr:spPr>
        <a:xfrm flipH="1">
          <a:off x="3200396" y="4010025"/>
          <a:ext cx="247654" cy="209551"/>
        </a:xfrm>
        <a:prstGeom prst="rtTriangle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</xdr:col>
      <xdr:colOff>561975</xdr:colOff>
      <xdr:row>12</xdr:row>
      <xdr:rowOff>19049</xdr:rowOff>
    </xdr:from>
    <xdr:to>
      <xdr:col>9</xdr:col>
      <xdr:colOff>28575</xdr:colOff>
      <xdr:row>13</xdr:row>
      <xdr:rowOff>38099</xdr:rowOff>
    </xdr:to>
    <xdr:sp macro="" textlink="">
      <xdr:nvSpPr>
        <xdr:cNvPr id="17" name="TextBox 19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 txBox="1"/>
      </xdr:nvSpPr>
      <xdr:spPr>
        <a:xfrm>
          <a:off x="5000625" y="2647949"/>
          <a:ext cx="8382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PLANNING</a:t>
          </a:r>
          <a:endParaRPr lang="th-TH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th-TH" sz="1100"/>
        </a:p>
      </xdr:txBody>
    </xdr:sp>
    <xdr:clientData/>
  </xdr:twoCellAnchor>
  <xdr:twoCellAnchor>
    <xdr:from>
      <xdr:col>12</xdr:col>
      <xdr:colOff>123825</xdr:colOff>
      <xdr:row>12</xdr:row>
      <xdr:rowOff>85725</xdr:rowOff>
    </xdr:from>
    <xdr:to>
      <xdr:col>13</xdr:col>
      <xdr:colOff>200025</xdr:colOff>
      <xdr:row>13</xdr:row>
      <xdr:rowOff>161925</xdr:rowOff>
    </xdr:to>
    <xdr:sp macro="" textlink="">
      <xdr:nvSpPr>
        <xdr:cNvPr id="18" name="TextBox 20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 txBox="1"/>
      </xdr:nvSpPr>
      <xdr:spPr>
        <a:xfrm>
          <a:off x="7991475" y="2714625"/>
          <a:ext cx="4667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TMT</a:t>
          </a:r>
          <a:endParaRPr lang="th-TH" sz="1100"/>
        </a:p>
      </xdr:txBody>
    </xdr:sp>
    <xdr:clientData/>
  </xdr:twoCellAnchor>
  <xdr:twoCellAnchor>
    <xdr:from>
      <xdr:col>1</xdr:col>
      <xdr:colOff>314325</xdr:colOff>
      <xdr:row>25</xdr:row>
      <xdr:rowOff>9525</xdr:rowOff>
    </xdr:from>
    <xdr:to>
      <xdr:col>2</xdr:col>
      <xdr:colOff>314325</xdr:colOff>
      <xdr:row>26</xdr:row>
      <xdr:rowOff>57150</xdr:rowOff>
    </xdr:to>
    <xdr:sp macro="" textlink="">
      <xdr:nvSpPr>
        <xdr:cNvPr id="19" name="TextBox 21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SpPr txBox="1"/>
      </xdr:nvSpPr>
      <xdr:spPr>
        <a:xfrm>
          <a:off x="476250" y="5029200"/>
          <a:ext cx="6858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MAKER</a:t>
          </a:r>
          <a:endParaRPr lang="th-TH" sz="1100"/>
        </a:p>
      </xdr:txBody>
    </xdr:sp>
    <xdr:clientData/>
  </xdr:twoCellAnchor>
  <xdr:twoCellAnchor>
    <xdr:from>
      <xdr:col>4</xdr:col>
      <xdr:colOff>381000</xdr:colOff>
      <xdr:row>25</xdr:row>
      <xdr:rowOff>9525</xdr:rowOff>
    </xdr:from>
    <xdr:to>
      <xdr:col>5</xdr:col>
      <xdr:colOff>342900</xdr:colOff>
      <xdr:row>26</xdr:row>
      <xdr:rowOff>76200</xdr:rowOff>
    </xdr:to>
    <xdr:sp macro="" textlink="">
      <xdr:nvSpPr>
        <xdr:cNvPr id="20" name="TextBox 22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 txBox="1"/>
      </xdr:nvSpPr>
      <xdr:spPr>
        <a:xfrm>
          <a:off x="2762250" y="5029200"/>
          <a:ext cx="6477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STORE</a:t>
          </a:r>
          <a:endParaRPr lang="th-TH" sz="1100"/>
        </a:p>
      </xdr:txBody>
    </xdr:sp>
    <xdr:clientData/>
  </xdr:twoCellAnchor>
  <xdr:twoCellAnchor>
    <xdr:from>
      <xdr:col>8</xdr:col>
      <xdr:colOff>47625</xdr:colOff>
      <xdr:row>24</xdr:row>
      <xdr:rowOff>171451</xdr:rowOff>
    </xdr:from>
    <xdr:to>
      <xdr:col>9</xdr:col>
      <xdr:colOff>561975</xdr:colOff>
      <xdr:row>26</xdr:row>
      <xdr:rowOff>28576</xdr:rowOff>
    </xdr:to>
    <xdr:sp macro="" textlink="">
      <xdr:nvSpPr>
        <xdr:cNvPr id="21" name="TextBox 23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SpPr txBox="1"/>
      </xdr:nvSpPr>
      <xdr:spPr>
        <a:xfrm>
          <a:off x="5172075" y="5000626"/>
          <a:ext cx="12001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/>
            <a:t>DOOR</a:t>
          </a:r>
          <a:r>
            <a:rPr lang="en-US" sz="800" baseline="0"/>
            <a:t> TRIM RR C CAB</a:t>
          </a:r>
          <a:endParaRPr lang="th-TH" sz="800"/>
        </a:p>
      </xdr:txBody>
    </xdr:sp>
    <xdr:clientData/>
  </xdr:twoCellAnchor>
  <xdr:twoCellAnchor>
    <xdr:from>
      <xdr:col>11</xdr:col>
      <xdr:colOff>571500</xdr:colOff>
      <xdr:row>25</xdr:row>
      <xdr:rowOff>30875</xdr:rowOff>
    </xdr:from>
    <xdr:to>
      <xdr:col>13</xdr:col>
      <xdr:colOff>161925</xdr:colOff>
      <xdr:row>26</xdr:row>
      <xdr:rowOff>88025</xdr:rowOff>
    </xdr:to>
    <xdr:sp macro="" textlink="">
      <xdr:nvSpPr>
        <xdr:cNvPr id="22" name="TextBox 24"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SpPr txBox="1"/>
      </xdr:nvSpPr>
      <xdr:spPr>
        <a:xfrm>
          <a:off x="7753350" y="5050550"/>
          <a:ext cx="6667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STOCK</a:t>
          </a:r>
          <a:endParaRPr lang="th-TH" sz="1100"/>
        </a:p>
      </xdr:txBody>
    </xdr:sp>
    <xdr:clientData/>
  </xdr:twoCellAnchor>
  <xdr:twoCellAnchor>
    <xdr:from>
      <xdr:col>2</xdr:col>
      <xdr:colOff>409575</xdr:colOff>
      <xdr:row>24</xdr:row>
      <xdr:rowOff>0</xdr:rowOff>
    </xdr:from>
    <xdr:to>
      <xdr:col>4</xdr:col>
      <xdr:colOff>276225</xdr:colOff>
      <xdr:row>24</xdr:row>
      <xdr:rowOff>9525</xdr:rowOff>
    </xdr:to>
    <xdr:cxnSp macro="">
      <xdr:nvCxnSpPr>
        <xdr:cNvPr id="23" name="Straight Arrow Connector 26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CxnSpPr/>
      </xdr:nvCxnSpPr>
      <xdr:spPr>
        <a:xfrm flipV="1">
          <a:off x="1257300" y="4829175"/>
          <a:ext cx="1400175" cy="952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409575</xdr:colOff>
      <xdr:row>24</xdr:row>
      <xdr:rowOff>0</xdr:rowOff>
    </xdr:from>
    <xdr:to>
      <xdr:col>3</xdr:col>
      <xdr:colOff>534613</xdr:colOff>
      <xdr:row>25</xdr:row>
      <xdr:rowOff>47265</xdr:rowOff>
    </xdr:to>
    <xdr:pic>
      <xdr:nvPicPr>
        <xdr:cNvPr id="24" name="Picture 27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57300" y="4829175"/>
          <a:ext cx="810838" cy="237765"/>
        </a:xfrm>
        <a:prstGeom prst="rect">
          <a:avLst/>
        </a:prstGeom>
      </xdr:spPr>
    </xdr:pic>
    <xdr:clientData/>
  </xdr:twoCellAnchor>
  <xdr:twoCellAnchor>
    <xdr:from>
      <xdr:col>5</xdr:col>
      <xdr:colOff>438150</xdr:colOff>
      <xdr:row>23</xdr:row>
      <xdr:rowOff>161925</xdr:rowOff>
    </xdr:from>
    <xdr:to>
      <xdr:col>6</xdr:col>
      <xdr:colOff>190500</xdr:colOff>
      <xdr:row>23</xdr:row>
      <xdr:rowOff>171451</xdr:rowOff>
    </xdr:to>
    <xdr:cxnSp macro="">
      <xdr:nvCxnSpPr>
        <xdr:cNvPr id="25" name="Straight Arrow Connector 28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CxnSpPr/>
      </xdr:nvCxnSpPr>
      <xdr:spPr>
        <a:xfrm flipV="1">
          <a:off x="3505200" y="4810125"/>
          <a:ext cx="438150" cy="9526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333375</xdr:colOff>
      <xdr:row>24</xdr:row>
      <xdr:rowOff>1</xdr:rowOff>
    </xdr:to>
    <xdr:cxnSp macro="">
      <xdr:nvCxnSpPr>
        <xdr:cNvPr id="26" name="Straight Arrow Connector 29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CxnSpPr/>
      </xdr:nvCxnSpPr>
      <xdr:spPr>
        <a:xfrm flipV="1">
          <a:off x="4438650" y="4829175"/>
          <a:ext cx="333375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24</xdr:row>
      <xdr:rowOff>0</xdr:rowOff>
    </xdr:from>
    <xdr:to>
      <xdr:col>8</xdr:col>
      <xdr:colOff>295275</xdr:colOff>
      <xdr:row>24</xdr:row>
      <xdr:rowOff>0</xdr:rowOff>
    </xdr:to>
    <xdr:cxnSp macro="">
      <xdr:nvCxnSpPr>
        <xdr:cNvPr id="27" name="Straight Arrow Connector 33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CxnSpPr/>
      </xdr:nvCxnSpPr>
      <xdr:spPr>
        <a:xfrm>
          <a:off x="5219700" y="4829175"/>
          <a:ext cx="200025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24</xdr:row>
      <xdr:rowOff>9525</xdr:rowOff>
    </xdr:from>
    <xdr:to>
      <xdr:col>11</xdr:col>
      <xdr:colOff>152400</xdr:colOff>
      <xdr:row>24</xdr:row>
      <xdr:rowOff>9526</xdr:rowOff>
    </xdr:to>
    <xdr:cxnSp macro="">
      <xdr:nvCxnSpPr>
        <xdr:cNvPr id="28" name="Straight Arrow Connector 34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CxnSpPr/>
      </xdr:nvCxnSpPr>
      <xdr:spPr>
        <a:xfrm flipV="1">
          <a:off x="7000875" y="4838700"/>
          <a:ext cx="333375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24</xdr:row>
      <xdr:rowOff>0</xdr:rowOff>
    </xdr:from>
    <xdr:to>
      <xdr:col>9</xdr:col>
      <xdr:colOff>666750</xdr:colOff>
      <xdr:row>24</xdr:row>
      <xdr:rowOff>9527</xdr:rowOff>
    </xdr:to>
    <xdr:cxnSp macro="">
      <xdr:nvCxnSpPr>
        <xdr:cNvPr id="29" name="Straight Arrow Connector 35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CxnSpPr/>
      </xdr:nvCxnSpPr>
      <xdr:spPr>
        <a:xfrm flipV="1">
          <a:off x="6238875" y="4829175"/>
          <a:ext cx="238125" cy="952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19</xdr:row>
      <xdr:rowOff>9525</xdr:rowOff>
    </xdr:from>
    <xdr:to>
      <xdr:col>11</xdr:col>
      <xdr:colOff>409575</xdr:colOff>
      <xdr:row>19</xdr:row>
      <xdr:rowOff>9526</xdr:rowOff>
    </xdr:to>
    <xdr:cxnSp macro="">
      <xdr:nvCxnSpPr>
        <xdr:cNvPr id="30" name="Straight Arrow Connector 41">
          <a:extLst>
            <a:ext uri="{FF2B5EF4-FFF2-40B4-BE49-F238E27FC236}">
              <a16:creationId xmlns:a16="http://schemas.microsoft.com/office/drawing/2014/main" id="{00000000-0008-0000-1D00-00001E000000}"/>
            </a:ext>
          </a:extLst>
        </xdr:cNvPr>
        <xdr:cNvCxnSpPr/>
      </xdr:nvCxnSpPr>
      <xdr:spPr>
        <a:xfrm flipV="1">
          <a:off x="7258050" y="3914775"/>
          <a:ext cx="333375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266700</xdr:colOff>
      <xdr:row>19</xdr:row>
      <xdr:rowOff>47625</xdr:rowOff>
    </xdr:from>
    <xdr:to>
      <xdr:col>6</xdr:col>
      <xdr:colOff>619125</xdr:colOff>
      <xdr:row>21</xdr:row>
      <xdr:rowOff>22098</xdr:rowOff>
    </xdr:to>
    <xdr:sp macro="" textlink="">
      <xdr:nvSpPr>
        <xdr:cNvPr id="31" name="Flowchart: Decision 42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SpPr/>
      </xdr:nvSpPr>
      <xdr:spPr>
        <a:xfrm>
          <a:off x="4019550" y="3952875"/>
          <a:ext cx="352425" cy="34594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500"/>
        </a:p>
      </xdr:txBody>
    </xdr:sp>
    <xdr:clientData/>
  </xdr:twoCellAnchor>
  <xdr:twoCellAnchor>
    <xdr:from>
      <xdr:col>10</xdr:col>
      <xdr:colOff>85725</xdr:colOff>
      <xdr:row>19</xdr:row>
      <xdr:rowOff>85725</xdr:rowOff>
    </xdr:from>
    <xdr:to>
      <xdr:col>10</xdr:col>
      <xdr:colOff>361950</xdr:colOff>
      <xdr:row>21</xdr:row>
      <xdr:rowOff>69723</xdr:rowOff>
    </xdr:to>
    <xdr:sp macro="" textlink="">
      <xdr:nvSpPr>
        <xdr:cNvPr id="32" name="Flowchart: Decision 43">
          <a:extLst>
            <a:ext uri="{FF2B5EF4-FFF2-40B4-BE49-F238E27FC236}">
              <a16:creationId xmlns:a16="http://schemas.microsoft.com/office/drawing/2014/main" id="{00000000-0008-0000-1D00-000020000000}"/>
            </a:ext>
          </a:extLst>
        </xdr:cNvPr>
        <xdr:cNvSpPr/>
      </xdr:nvSpPr>
      <xdr:spPr>
        <a:xfrm>
          <a:off x="6581775" y="3990975"/>
          <a:ext cx="276225" cy="355473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137359</xdr:colOff>
      <xdr:row>17</xdr:row>
      <xdr:rowOff>152400</xdr:rowOff>
    </xdr:from>
    <xdr:to>
      <xdr:col>6</xdr:col>
      <xdr:colOff>508834</xdr:colOff>
      <xdr:row>19</xdr:row>
      <xdr:rowOff>19050</xdr:rowOff>
    </xdr:to>
    <xdr:sp macro="" textlink="">
      <xdr:nvSpPr>
        <xdr:cNvPr id="33" name="TextBox 45">
          <a:extLst>
            <a:ext uri="{FF2B5EF4-FFF2-40B4-BE49-F238E27FC236}">
              <a16:creationId xmlns:a16="http://schemas.microsoft.com/office/drawing/2014/main" id="{00000000-0008-0000-1D00-000021000000}"/>
            </a:ext>
          </a:extLst>
        </xdr:cNvPr>
        <xdr:cNvSpPr txBox="1"/>
      </xdr:nvSpPr>
      <xdr:spPr>
        <a:xfrm>
          <a:off x="3890209" y="3686175"/>
          <a:ext cx="3714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800"/>
            <a:t>QC</a:t>
          </a:r>
          <a:endParaRPr lang="th-TH" sz="800"/>
        </a:p>
      </xdr:txBody>
    </xdr:sp>
    <xdr:clientData/>
  </xdr:twoCellAnchor>
  <xdr:twoCellAnchor>
    <xdr:from>
      <xdr:col>10</xdr:col>
      <xdr:colOff>139870</xdr:colOff>
      <xdr:row>17</xdr:row>
      <xdr:rowOff>161915</xdr:rowOff>
    </xdr:from>
    <xdr:to>
      <xdr:col>10</xdr:col>
      <xdr:colOff>511345</xdr:colOff>
      <xdr:row>18</xdr:row>
      <xdr:rowOff>179461</xdr:rowOff>
    </xdr:to>
    <xdr:sp macro="" textlink="">
      <xdr:nvSpPr>
        <xdr:cNvPr id="34" name="TextBox 46">
          <a:extLst>
            <a:ext uri="{FF2B5EF4-FFF2-40B4-BE49-F238E27FC236}">
              <a16:creationId xmlns:a16="http://schemas.microsoft.com/office/drawing/2014/main" id="{00000000-0008-0000-1D00-000022000000}"/>
            </a:ext>
          </a:extLst>
        </xdr:cNvPr>
        <xdr:cNvSpPr txBox="1"/>
      </xdr:nvSpPr>
      <xdr:spPr>
        <a:xfrm>
          <a:off x="6635920" y="3695690"/>
          <a:ext cx="371475" cy="198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700"/>
            <a:t>QC</a:t>
          </a:r>
          <a:endParaRPr lang="th-TH" sz="700"/>
        </a:p>
      </xdr:txBody>
    </xdr:sp>
    <xdr:clientData/>
  </xdr:twoCellAnchor>
  <xdr:twoCellAnchor>
    <xdr:from>
      <xdr:col>6</xdr:col>
      <xdr:colOff>276225</xdr:colOff>
      <xdr:row>25</xdr:row>
      <xdr:rowOff>19049</xdr:rowOff>
    </xdr:from>
    <xdr:to>
      <xdr:col>7</xdr:col>
      <xdr:colOff>19050</xdr:colOff>
      <xdr:row>26</xdr:row>
      <xdr:rowOff>57149</xdr:rowOff>
    </xdr:to>
    <xdr:sp macro="" textlink="">
      <xdr:nvSpPr>
        <xdr:cNvPr id="35" name="TextBox 47">
          <a:extLst>
            <a:ext uri="{FF2B5EF4-FFF2-40B4-BE49-F238E27FC236}">
              <a16:creationId xmlns:a16="http://schemas.microsoft.com/office/drawing/2014/main" id="{00000000-0008-0000-1D00-000023000000}"/>
            </a:ext>
          </a:extLst>
        </xdr:cNvPr>
        <xdr:cNvSpPr txBox="1"/>
      </xdr:nvSpPr>
      <xdr:spPr>
        <a:xfrm>
          <a:off x="4029075" y="5038724"/>
          <a:ext cx="42862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/>
            <a:t>WIP</a:t>
          </a:r>
          <a:endParaRPr lang="th-TH" sz="1000"/>
        </a:p>
      </xdr:txBody>
    </xdr:sp>
    <xdr:clientData/>
  </xdr:twoCellAnchor>
  <xdr:twoCellAnchor>
    <xdr:from>
      <xdr:col>10</xdr:col>
      <xdr:colOff>85395</xdr:colOff>
      <xdr:row>24</xdr:row>
      <xdr:rowOff>181630</xdr:rowOff>
    </xdr:from>
    <xdr:to>
      <xdr:col>10</xdr:col>
      <xdr:colOff>514020</xdr:colOff>
      <xdr:row>26</xdr:row>
      <xdr:rowOff>36785</xdr:rowOff>
    </xdr:to>
    <xdr:sp macro="" textlink="">
      <xdr:nvSpPr>
        <xdr:cNvPr id="36" name="TextBox 48">
          <a:extLst>
            <a:ext uri="{FF2B5EF4-FFF2-40B4-BE49-F238E27FC236}">
              <a16:creationId xmlns:a16="http://schemas.microsoft.com/office/drawing/2014/main" id="{00000000-0008-0000-1D00-000024000000}"/>
            </a:ext>
          </a:extLst>
        </xdr:cNvPr>
        <xdr:cNvSpPr txBox="1"/>
      </xdr:nvSpPr>
      <xdr:spPr>
        <a:xfrm>
          <a:off x="6581445" y="5010805"/>
          <a:ext cx="428625" cy="226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/>
            <a:t>WIP</a:t>
          </a:r>
          <a:endParaRPr lang="th-TH" sz="1000"/>
        </a:p>
      </xdr:txBody>
    </xdr:sp>
    <xdr:clientData/>
  </xdr:twoCellAnchor>
  <xdr:twoCellAnchor>
    <xdr:from>
      <xdr:col>2</xdr:col>
      <xdr:colOff>504824</xdr:colOff>
      <xdr:row>32</xdr:row>
      <xdr:rowOff>38101</xdr:rowOff>
    </xdr:from>
    <xdr:to>
      <xdr:col>3</xdr:col>
      <xdr:colOff>247649</xdr:colOff>
      <xdr:row>33</xdr:row>
      <xdr:rowOff>76200</xdr:rowOff>
    </xdr:to>
    <xdr:sp macro="" textlink="">
      <xdr:nvSpPr>
        <xdr:cNvPr id="37" name="Rectangle 49">
          <a:extLst>
            <a:ext uri="{FF2B5EF4-FFF2-40B4-BE49-F238E27FC236}">
              <a16:creationId xmlns:a16="http://schemas.microsoft.com/office/drawing/2014/main" id="{00000000-0008-0000-1D00-000025000000}"/>
            </a:ext>
          </a:extLst>
        </xdr:cNvPr>
        <xdr:cNvSpPr/>
      </xdr:nvSpPr>
      <xdr:spPr>
        <a:xfrm>
          <a:off x="1352549" y="6334126"/>
          <a:ext cx="428625" cy="295274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428625</xdr:colOff>
      <xdr:row>32</xdr:row>
      <xdr:rowOff>57150</xdr:rowOff>
    </xdr:from>
    <xdr:to>
      <xdr:col>7</xdr:col>
      <xdr:colOff>228600</xdr:colOff>
      <xdr:row>33</xdr:row>
      <xdr:rowOff>47625</xdr:rowOff>
    </xdr:to>
    <xdr:pic>
      <xdr:nvPicPr>
        <xdr:cNvPr id="38" name="Picture 5">
          <a:extLst>
            <a:ext uri="{FF2B5EF4-FFF2-40B4-BE49-F238E27FC236}">
              <a16:creationId xmlns:a16="http://schemas.microsoft.com/office/drawing/2014/main" id="{00000000-0008-0000-1D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1475" y="6353175"/>
          <a:ext cx="485775" cy="24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485776</xdr:colOff>
      <xdr:row>32</xdr:row>
      <xdr:rowOff>85724</xdr:rowOff>
    </xdr:from>
    <xdr:to>
      <xdr:col>5</xdr:col>
      <xdr:colOff>238126</xdr:colOff>
      <xdr:row>33</xdr:row>
      <xdr:rowOff>57150</xdr:rowOff>
    </xdr:to>
    <xdr:pic>
      <xdr:nvPicPr>
        <xdr:cNvPr id="39" name="Picture 6">
          <a:extLst>
            <a:ext uri="{FF2B5EF4-FFF2-40B4-BE49-F238E27FC236}">
              <a16:creationId xmlns:a16="http://schemas.microsoft.com/office/drawing/2014/main" id="{00000000-0008-0000-1D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867026" y="6381749"/>
          <a:ext cx="438150" cy="2286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590550</xdr:colOff>
      <xdr:row>32</xdr:row>
      <xdr:rowOff>66676</xdr:rowOff>
    </xdr:from>
    <xdr:to>
      <xdr:col>9</xdr:col>
      <xdr:colOff>219075</xdr:colOff>
      <xdr:row>33</xdr:row>
      <xdr:rowOff>95251</xdr:rowOff>
    </xdr:to>
    <xdr:sp macro="" textlink="">
      <xdr:nvSpPr>
        <xdr:cNvPr id="40" name="Rectangle 52">
          <a:extLst>
            <a:ext uri="{FF2B5EF4-FFF2-40B4-BE49-F238E27FC236}">
              <a16:creationId xmlns:a16="http://schemas.microsoft.com/office/drawing/2014/main" id="{00000000-0008-0000-1D00-000028000000}"/>
            </a:ext>
          </a:extLst>
        </xdr:cNvPr>
        <xdr:cNvSpPr/>
      </xdr:nvSpPr>
      <xdr:spPr>
        <a:xfrm>
          <a:off x="5715000" y="6362701"/>
          <a:ext cx="314325" cy="2857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10</xdr:col>
      <xdr:colOff>533401</xdr:colOff>
      <xdr:row>32</xdr:row>
      <xdr:rowOff>57150</xdr:rowOff>
    </xdr:from>
    <xdr:to>
      <xdr:col>11</xdr:col>
      <xdr:colOff>190501</xdr:colOff>
      <xdr:row>33</xdr:row>
      <xdr:rowOff>76200</xdr:rowOff>
    </xdr:to>
    <xdr:pic>
      <xdr:nvPicPr>
        <xdr:cNvPr id="41" name="Picture 7">
          <a:extLst>
            <a:ext uri="{FF2B5EF4-FFF2-40B4-BE49-F238E27FC236}">
              <a16:creationId xmlns:a16="http://schemas.microsoft.com/office/drawing/2014/main" id="{00000000-0008-0000-1D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029451" y="6353175"/>
          <a:ext cx="342900" cy="276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438150</xdr:colOff>
      <xdr:row>34</xdr:row>
      <xdr:rowOff>9525</xdr:rowOff>
    </xdr:from>
    <xdr:to>
      <xdr:col>3</xdr:col>
      <xdr:colOff>438150</xdr:colOff>
      <xdr:row>34</xdr:row>
      <xdr:rowOff>142875</xdr:rowOff>
    </xdr:to>
    <xdr:sp macro="" textlink="">
      <xdr:nvSpPr>
        <xdr:cNvPr id="42" name="TextBox 54">
          <a:extLst>
            <a:ext uri="{FF2B5EF4-FFF2-40B4-BE49-F238E27FC236}">
              <a16:creationId xmlns:a16="http://schemas.microsoft.com/office/drawing/2014/main" id="{00000000-0008-0000-1D00-00002A000000}"/>
            </a:ext>
          </a:extLst>
        </xdr:cNvPr>
        <xdr:cNvSpPr txBox="1"/>
      </xdr:nvSpPr>
      <xdr:spPr>
        <a:xfrm>
          <a:off x="1285875" y="6743700"/>
          <a:ext cx="68580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MAKER</a:t>
          </a:r>
          <a:endParaRPr lang="th-TH" sz="600"/>
        </a:p>
      </xdr:txBody>
    </xdr:sp>
    <xdr:clientData/>
  </xdr:twoCellAnchor>
  <xdr:twoCellAnchor>
    <xdr:from>
      <xdr:col>6</xdr:col>
      <xdr:colOff>400050</xdr:colOff>
      <xdr:row>34</xdr:row>
      <xdr:rowOff>19051</xdr:rowOff>
    </xdr:from>
    <xdr:to>
      <xdr:col>7</xdr:col>
      <xdr:colOff>142875</xdr:colOff>
      <xdr:row>34</xdr:row>
      <xdr:rowOff>171450</xdr:rowOff>
    </xdr:to>
    <xdr:sp macro="" textlink="">
      <xdr:nvSpPr>
        <xdr:cNvPr id="43" name="TextBox 56">
          <a:extLst>
            <a:ext uri="{FF2B5EF4-FFF2-40B4-BE49-F238E27FC236}">
              <a16:creationId xmlns:a16="http://schemas.microsoft.com/office/drawing/2014/main" id="{00000000-0008-0000-1D00-00002B000000}"/>
            </a:ext>
          </a:extLst>
        </xdr:cNvPr>
        <xdr:cNvSpPr txBox="1"/>
      </xdr:nvSpPr>
      <xdr:spPr>
        <a:xfrm>
          <a:off x="4152900" y="6753226"/>
          <a:ext cx="428625" cy="1523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WIP</a:t>
          </a:r>
          <a:endParaRPr lang="th-TH" sz="600"/>
        </a:p>
      </xdr:txBody>
    </xdr:sp>
    <xdr:clientData/>
  </xdr:twoCellAnchor>
  <xdr:twoCellAnchor>
    <xdr:from>
      <xdr:col>8</xdr:col>
      <xdr:colOff>238125</xdr:colOff>
      <xdr:row>34</xdr:row>
      <xdr:rowOff>19049</xdr:rowOff>
    </xdr:from>
    <xdr:to>
      <xdr:col>9</xdr:col>
      <xdr:colOff>523875</xdr:colOff>
      <xdr:row>34</xdr:row>
      <xdr:rowOff>171450</xdr:rowOff>
    </xdr:to>
    <xdr:sp macro="" textlink="">
      <xdr:nvSpPr>
        <xdr:cNvPr id="44" name="TextBox 60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SpPr txBox="1"/>
      </xdr:nvSpPr>
      <xdr:spPr>
        <a:xfrm>
          <a:off x="5362575" y="6753224"/>
          <a:ext cx="971550" cy="152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DOOR</a:t>
          </a:r>
          <a:r>
            <a:rPr lang="en-US" sz="600" baseline="0"/>
            <a:t> TRIM RR C CAB</a:t>
          </a:r>
          <a:endParaRPr lang="th-TH" sz="600"/>
        </a:p>
      </xdr:txBody>
    </xdr:sp>
    <xdr:clientData/>
  </xdr:twoCellAnchor>
  <xdr:twoCellAnchor>
    <xdr:from>
      <xdr:col>10</xdr:col>
      <xdr:colOff>438150</xdr:colOff>
      <xdr:row>34</xdr:row>
      <xdr:rowOff>9524</xdr:rowOff>
    </xdr:from>
    <xdr:to>
      <xdr:col>11</xdr:col>
      <xdr:colOff>419100</xdr:colOff>
      <xdr:row>34</xdr:row>
      <xdr:rowOff>152399</xdr:rowOff>
    </xdr:to>
    <xdr:sp macro="" textlink="">
      <xdr:nvSpPr>
        <xdr:cNvPr id="45" name="TextBox 61"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SpPr txBox="1"/>
      </xdr:nvSpPr>
      <xdr:spPr>
        <a:xfrm>
          <a:off x="6934200" y="6743699"/>
          <a:ext cx="666750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STOCK</a:t>
          </a:r>
          <a:endParaRPr lang="th-TH" sz="600"/>
        </a:p>
      </xdr:txBody>
    </xdr:sp>
    <xdr:clientData/>
  </xdr:twoCellAnchor>
  <xdr:twoCellAnchor editAs="oneCell">
    <xdr:from>
      <xdr:col>12</xdr:col>
      <xdr:colOff>333375</xdr:colOff>
      <xdr:row>32</xdr:row>
      <xdr:rowOff>38100</xdr:rowOff>
    </xdr:from>
    <xdr:to>
      <xdr:col>13</xdr:col>
      <xdr:colOff>428625</xdr:colOff>
      <xdr:row>33</xdr:row>
      <xdr:rowOff>76200</xdr:rowOff>
    </xdr:to>
    <xdr:pic>
      <xdr:nvPicPr>
        <xdr:cNvPr id="46" name="Picture 1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H="1">
          <a:off x="8201025" y="6334125"/>
          <a:ext cx="485775" cy="295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114300</xdr:colOff>
      <xdr:row>34</xdr:row>
      <xdr:rowOff>19050</xdr:rowOff>
    </xdr:from>
    <xdr:to>
      <xdr:col>13</xdr:col>
      <xdr:colOff>676275</xdr:colOff>
      <xdr:row>34</xdr:row>
      <xdr:rowOff>142875</xdr:rowOff>
    </xdr:to>
    <xdr:sp macro="" textlink="">
      <xdr:nvSpPr>
        <xdr:cNvPr id="47" name="TextBox 64">
          <a:extLst>
            <a:ext uri="{FF2B5EF4-FFF2-40B4-BE49-F238E27FC236}">
              <a16:creationId xmlns:a16="http://schemas.microsoft.com/office/drawing/2014/main" id="{00000000-0008-0000-1D00-00002F000000}"/>
            </a:ext>
          </a:extLst>
        </xdr:cNvPr>
        <xdr:cNvSpPr txBox="1"/>
      </xdr:nvSpPr>
      <xdr:spPr>
        <a:xfrm>
          <a:off x="7981950" y="6753225"/>
          <a:ext cx="952500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TRANSPROTATION</a:t>
          </a:r>
          <a:endParaRPr lang="th-TH" sz="600"/>
        </a:p>
      </xdr:txBody>
    </xdr:sp>
    <xdr:clientData/>
  </xdr:twoCellAnchor>
  <xdr:twoCellAnchor>
    <xdr:from>
      <xdr:col>4</xdr:col>
      <xdr:colOff>474726</xdr:colOff>
      <xdr:row>34</xdr:row>
      <xdr:rowOff>9525</xdr:rowOff>
    </xdr:from>
    <xdr:to>
      <xdr:col>5</xdr:col>
      <xdr:colOff>474726</xdr:colOff>
      <xdr:row>34</xdr:row>
      <xdr:rowOff>142875</xdr:rowOff>
    </xdr:to>
    <xdr:sp macro="" textlink="">
      <xdr:nvSpPr>
        <xdr:cNvPr id="48" name="TextBox 54">
          <a:extLst>
            <a:ext uri="{FF2B5EF4-FFF2-40B4-BE49-F238E27FC236}">
              <a16:creationId xmlns:a16="http://schemas.microsoft.com/office/drawing/2014/main" id="{00000000-0008-0000-1D00-000030000000}"/>
            </a:ext>
          </a:extLst>
        </xdr:cNvPr>
        <xdr:cNvSpPr txBox="1"/>
      </xdr:nvSpPr>
      <xdr:spPr>
        <a:xfrm>
          <a:off x="2855976" y="6743700"/>
          <a:ext cx="68580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STORE</a:t>
          </a:r>
          <a:endParaRPr lang="th-TH" sz="6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13</xdr:col>
      <xdr:colOff>0</xdr:colOff>
      <xdr:row>11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7705725" y="1819275"/>
          <a:ext cx="685800" cy="59055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600074</xdr:colOff>
      <xdr:row>8</xdr:row>
      <xdr:rowOff>133350</xdr:rowOff>
    </xdr:from>
    <xdr:to>
      <xdr:col>9</xdr:col>
      <xdr:colOff>219075</xdr:colOff>
      <xdr:row>10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4876799" y="1952625"/>
          <a:ext cx="990601" cy="35242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133350</xdr:colOff>
      <xdr:row>19</xdr:row>
      <xdr:rowOff>9525</xdr:rowOff>
    </xdr:from>
    <xdr:to>
      <xdr:col>2</xdr:col>
      <xdr:colOff>133350</xdr:colOff>
      <xdr:row>24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295275" y="3819525"/>
          <a:ext cx="685800" cy="102870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47625</xdr:colOff>
      <xdr:row>18</xdr:row>
      <xdr:rowOff>57150</xdr:rowOff>
    </xdr:from>
    <xdr:to>
      <xdr:col>8</xdr:col>
      <xdr:colOff>47625</xdr:colOff>
      <xdr:row>24</xdr:row>
      <xdr:rowOff>123825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4324350" y="3686175"/>
          <a:ext cx="685800" cy="115252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342900</xdr:colOff>
      <xdr:row>18</xdr:row>
      <xdr:rowOff>66675</xdr:rowOff>
    </xdr:from>
    <xdr:to>
      <xdr:col>11</xdr:col>
      <xdr:colOff>342900</xdr:colOff>
      <xdr:row>24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6677025" y="3695700"/>
          <a:ext cx="685800" cy="116205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21</xdr:row>
      <xdr:rowOff>104775</xdr:rowOff>
    </xdr:from>
    <xdr:to>
      <xdr:col>3</xdr:col>
      <xdr:colOff>323850</xdr:colOff>
      <xdr:row>24</xdr:row>
      <xdr:rowOff>47625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flipH="1">
          <a:off x="1190625" y="4276725"/>
          <a:ext cx="666750" cy="48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476250</xdr:colOff>
      <xdr:row>18</xdr:row>
      <xdr:rowOff>9525</xdr:rowOff>
    </xdr:from>
    <xdr:to>
      <xdr:col>4</xdr:col>
      <xdr:colOff>581025</xdr:colOff>
      <xdr:row>24</xdr:row>
      <xdr:rowOff>142875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9775" y="3638550"/>
          <a:ext cx="790575" cy="1219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590550</xdr:colOff>
      <xdr:row>24</xdr:row>
      <xdr:rowOff>123825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924175" y="4362450"/>
          <a:ext cx="571500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285750</xdr:colOff>
      <xdr:row>21</xdr:row>
      <xdr:rowOff>152399</xdr:rowOff>
    </xdr:from>
    <xdr:to>
      <xdr:col>9</xdr:col>
      <xdr:colOff>142875</xdr:colOff>
      <xdr:row>24</xdr:row>
      <xdr:rowOff>114299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48275" y="4324349"/>
          <a:ext cx="542925" cy="50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466725</xdr:colOff>
      <xdr:row>21</xdr:row>
      <xdr:rowOff>142875</xdr:rowOff>
    </xdr:from>
    <xdr:to>
      <xdr:col>12</xdr:col>
      <xdr:colOff>314325</xdr:colOff>
      <xdr:row>24</xdr:row>
      <xdr:rowOff>95250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86650" y="4314825"/>
          <a:ext cx="533400" cy="49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66675</xdr:colOff>
      <xdr:row>21</xdr:row>
      <xdr:rowOff>114300</xdr:rowOff>
    </xdr:from>
    <xdr:to>
      <xdr:col>6</xdr:col>
      <xdr:colOff>457202</xdr:colOff>
      <xdr:row>24</xdr:row>
      <xdr:rowOff>85725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flipH="1">
          <a:off x="3657600" y="4286250"/>
          <a:ext cx="390527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390525</xdr:colOff>
      <xdr:row>21</xdr:row>
      <xdr:rowOff>152400</xdr:rowOff>
    </xdr:from>
    <xdr:to>
      <xdr:col>10</xdr:col>
      <xdr:colOff>95252</xdr:colOff>
      <xdr:row>24</xdr:row>
      <xdr:rowOff>123825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flipH="1">
          <a:off x="6038850" y="4324350"/>
          <a:ext cx="390527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428625</xdr:colOff>
      <xdr:row>21</xdr:row>
      <xdr:rowOff>123825</xdr:rowOff>
    </xdr:from>
    <xdr:to>
      <xdr:col>13</xdr:col>
      <xdr:colOff>133352</xdr:colOff>
      <xdr:row>24</xdr:row>
      <xdr:rowOff>95250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flipH="1">
          <a:off x="8134350" y="4295775"/>
          <a:ext cx="390527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190500</xdr:colOff>
      <xdr:row>18</xdr:row>
      <xdr:rowOff>142875</xdr:rowOff>
    </xdr:from>
    <xdr:to>
      <xdr:col>13</xdr:col>
      <xdr:colOff>609599</xdr:colOff>
      <xdr:row>24</xdr:row>
      <xdr:rowOff>133350</xdr:rowOff>
    </xdr:to>
    <xdr:pic>
      <xdr:nvPicPr>
        <xdr:cNvPr id="15" name="Picture 7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582025" y="3771900"/>
          <a:ext cx="466724" cy="1076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152400</xdr:colOff>
      <xdr:row>11</xdr:row>
      <xdr:rowOff>161925</xdr:rowOff>
    </xdr:from>
    <xdr:to>
      <xdr:col>12</xdr:col>
      <xdr:colOff>638175</xdr:colOff>
      <xdr:row>13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 txBox="1"/>
      </xdr:nvSpPr>
      <xdr:spPr>
        <a:xfrm>
          <a:off x="7858125" y="2524125"/>
          <a:ext cx="48577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TMT</a:t>
          </a:r>
          <a:endParaRPr lang="th-TH" sz="1100"/>
        </a:p>
      </xdr:txBody>
    </xdr:sp>
    <xdr:clientData/>
  </xdr:twoCellAnchor>
  <xdr:twoCellAnchor>
    <xdr:from>
      <xdr:col>7</xdr:col>
      <xdr:colOff>647701</xdr:colOff>
      <xdr:row>11</xdr:row>
      <xdr:rowOff>0</xdr:rowOff>
    </xdr:from>
    <xdr:to>
      <xdr:col>9</xdr:col>
      <xdr:colOff>190501</xdr:colOff>
      <xdr:row>12</xdr:row>
      <xdr:rowOff>57150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 txBox="1"/>
      </xdr:nvSpPr>
      <xdr:spPr>
        <a:xfrm>
          <a:off x="4924426" y="2362200"/>
          <a:ext cx="9144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PLANNING</a:t>
          </a:r>
          <a:endParaRPr lang="th-TH" sz="1100"/>
        </a:p>
      </xdr:txBody>
    </xdr:sp>
    <xdr:clientData/>
  </xdr:twoCellAnchor>
  <xdr:twoCellAnchor>
    <xdr:from>
      <xdr:col>1</xdr:col>
      <xdr:colOff>66675</xdr:colOff>
      <xdr:row>25</xdr:row>
      <xdr:rowOff>76200</xdr:rowOff>
    </xdr:from>
    <xdr:to>
      <xdr:col>2</xdr:col>
      <xdr:colOff>57150</xdr:colOff>
      <xdr:row>27</xdr:row>
      <xdr:rowOff>28575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 txBox="1"/>
      </xdr:nvSpPr>
      <xdr:spPr>
        <a:xfrm>
          <a:off x="228600" y="4972050"/>
          <a:ext cx="6762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MAKER</a:t>
          </a:r>
          <a:endParaRPr lang="th-TH" sz="1100"/>
        </a:p>
      </xdr:txBody>
    </xdr:sp>
    <xdr:clientData/>
  </xdr:twoCellAnchor>
  <xdr:twoCellAnchor>
    <xdr:from>
      <xdr:col>3</xdr:col>
      <xdr:colOff>514350</xdr:colOff>
      <xdr:row>25</xdr:row>
      <xdr:rowOff>161924</xdr:rowOff>
    </xdr:from>
    <xdr:to>
      <xdr:col>4</xdr:col>
      <xdr:colOff>457200</xdr:colOff>
      <xdr:row>27</xdr:row>
      <xdr:rowOff>38099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SpPr txBox="1"/>
      </xdr:nvSpPr>
      <xdr:spPr>
        <a:xfrm>
          <a:off x="2047875" y="5057774"/>
          <a:ext cx="6286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STORE</a:t>
          </a:r>
          <a:endParaRPr lang="th-TH" sz="1100"/>
        </a:p>
      </xdr:txBody>
    </xdr:sp>
    <xdr:clientData/>
  </xdr:twoCellAnchor>
  <xdr:twoCellAnchor>
    <xdr:from>
      <xdr:col>5</xdr:col>
      <xdr:colOff>133350</xdr:colOff>
      <xdr:row>26</xdr:row>
      <xdr:rowOff>28575</xdr:rowOff>
    </xdr:from>
    <xdr:to>
      <xdr:col>5</xdr:col>
      <xdr:colOff>561975</xdr:colOff>
      <xdr:row>27</xdr:row>
      <xdr:rowOff>57150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SpPr txBox="1"/>
      </xdr:nvSpPr>
      <xdr:spPr>
        <a:xfrm>
          <a:off x="3038475" y="5105400"/>
          <a:ext cx="42862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WIP</a:t>
          </a:r>
          <a:endParaRPr lang="th-TH" sz="1100"/>
        </a:p>
      </xdr:txBody>
    </xdr:sp>
    <xdr:clientData/>
  </xdr:twoCellAnchor>
  <xdr:twoCellAnchor>
    <xdr:from>
      <xdr:col>6</xdr:col>
      <xdr:colOff>571500</xdr:colOff>
      <xdr:row>26</xdr:row>
      <xdr:rowOff>28575</xdr:rowOff>
    </xdr:from>
    <xdr:to>
      <xdr:col>8</xdr:col>
      <xdr:colOff>85725</xdr:colOff>
      <xdr:row>27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SpPr txBox="1"/>
      </xdr:nvSpPr>
      <xdr:spPr>
        <a:xfrm>
          <a:off x="4162425" y="5105400"/>
          <a:ext cx="88582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INJECTION</a:t>
          </a:r>
          <a:endParaRPr lang="th-TH" sz="1100"/>
        </a:p>
      </xdr:txBody>
    </xdr:sp>
    <xdr:clientData/>
  </xdr:twoCellAnchor>
  <xdr:twoCellAnchor>
    <xdr:from>
      <xdr:col>8</xdr:col>
      <xdr:colOff>352425</xdr:colOff>
      <xdr:row>26</xdr:row>
      <xdr:rowOff>0</xdr:rowOff>
    </xdr:from>
    <xdr:to>
      <xdr:col>9</xdr:col>
      <xdr:colOff>95250</xdr:colOff>
      <xdr:row>27</xdr:row>
      <xdr:rowOff>28575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SpPr txBox="1"/>
      </xdr:nvSpPr>
      <xdr:spPr>
        <a:xfrm>
          <a:off x="5314950" y="5076825"/>
          <a:ext cx="42862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WIP</a:t>
          </a:r>
          <a:endParaRPr lang="th-TH" sz="1100"/>
        </a:p>
      </xdr:txBody>
    </xdr:sp>
    <xdr:clientData/>
  </xdr:twoCellAnchor>
  <xdr:twoCellAnchor>
    <xdr:from>
      <xdr:col>10</xdr:col>
      <xdr:colOff>133350</xdr:colOff>
      <xdr:row>26</xdr:row>
      <xdr:rowOff>47625</xdr:rowOff>
    </xdr:from>
    <xdr:to>
      <xdr:col>11</xdr:col>
      <xdr:colOff>647700</xdr:colOff>
      <xdr:row>27</xdr:row>
      <xdr:rowOff>123825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SpPr txBox="1"/>
      </xdr:nvSpPr>
      <xdr:spPr>
        <a:xfrm>
          <a:off x="6467475" y="5124450"/>
          <a:ext cx="12001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900"/>
            <a:t>DOOR TRIM RR C CAB</a:t>
          </a:r>
          <a:endParaRPr lang="th-TH" sz="900"/>
        </a:p>
      </xdr:txBody>
    </xdr:sp>
    <xdr:clientData/>
  </xdr:twoCellAnchor>
  <xdr:twoCellAnchor>
    <xdr:from>
      <xdr:col>11</xdr:col>
      <xdr:colOff>561975</xdr:colOff>
      <xdr:row>25</xdr:row>
      <xdr:rowOff>0</xdr:rowOff>
    </xdr:from>
    <xdr:to>
      <xdr:col>12</xdr:col>
      <xdr:colOff>304800</xdr:colOff>
      <xdr:row>26</xdr:row>
      <xdr:rowOff>28575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SpPr txBox="1"/>
      </xdr:nvSpPr>
      <xdr:spPr>
        <a:xfrm>
          <a:off x="7581900" y="4895850"/>
          <a:ext cx="42862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WIP</a:t>
          </a:r>
          <a:endParaRPr lang="th-TH" sz="1100"/>
        </a:p>
      </xdr:txBody>
    </xdr:sp>
    <xdr:clientData/>
  </xdr:twoCellAnchor>
  <xdr:twoCellAnchor>
    <xdr:from>
      <xdr:col>13</xdr:col>
      <xdr:colOff>19050</xdr:colOff>
      <xdr:row>25</xdr:row>
      <xdr:rowOff>85725</xdr:rowOff>
    </xdr:from>
    <xdr:to>
      <xdr:col>13</xdr:col>
      <xdr:colOff>657225</xdr:colOff>
      <xdr:row>27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SpPr txBox="1"/>
      </xdr:nvSpPr>
      <xdr:spPr>
        <a:xfrm>
          <a:off x="8410575" y="4981575"/>
          <a:ext cx="6381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STOCK</a:t>
          </a:r>
          <a:endParaRPr lang="th-TH" sz="1100"/>
        </a:p>
      </xdr:txBody>
    </xdr:sp>
    <xdr:clientData/>
  </xdr:twoCellAnchor>
  <xdr:twoCellAnchor editAs="oneCell">
    <xdr:from>
      <xdr:col>1</xdr:col>
      <xdr:colOff>85725</xdr:colOff>
      <xdr:row>1</xdr:row>
      <xdr:rowOff>38100</xdr:rowOff>
    </xdr:from>
    <xdr:to>
      <xdr:col>2</xdr:col>
      <xdr:colOff>533400</xdr:colOff>
      <xdr:row>1</xdr:row>
      <xdr:rowOff>390525</xdr:rowOff>
    </xdr:to>
    <xdr:pic>
      <xdr:nvPicPr>
        <xdr:cNvPr id="26" name="Picture 7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47650" y="219075"/>
          <a:ext cx="113347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0</xdr:colOff>
      <xdr:row>1</xdr:row>
      <xdr:rowOff>28575</xdr:rowOff>
    </xdr:from>
    <xdr:ext cx="4924425" cy="39052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SpPr txBox="1"/>
      </xdr:nvSpPr>
      <xdr:spPr>
        <a:xfrm>
          <a:off x="2219325" y="209550"/>
          <a:ext cx="4924425" cy="390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MATERIAL AND INFORMATION  FLOW CHART  BEFORE</a:t>
          </a:r>
          <a:endParaRPr lang="th-TH" sz="1100"/>
        </a:p>
      </xdr:txBody>
    </xdr:sp>
    <xdr:clientData/>
  </xdr:oneCellAnchor>
  <xdr:twoCellAnchor>
    <xdr:from>
      <xdr:col>2</xdr:col>
      <xdr:colOff>190501</xdr:colOff>
      <xdr:row>19</xdr:row>
      <xdr:rowOff>142875</xdr:rowOff>
    </xdr:from>
    <xdr:to>
      <xdr:col>3</xdr:col>
      <xdr:colOff>457201</xdr:colOff>
      <xdr:row>20</xdr:row>
      <xdr:rowOff>142875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SpPr txBox="1"/>
      </xdr:nvSpPr>
      <xdr:spPr>
        <a:xfrm>
          <a:off x="1038226" y="3952875"/>
          <a:ext cx="952500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700"/>
            <a:t>TRANSPROTATION</a:t>
          </a:r>
          <a:endParaRPr lang="th-TH" sz="700"/>
        </a:p>
      </xdr:txBody>
    </xdr:sp>
    <xdr:clientData/>
  </xdr:twoCellAnchor>
  <xdr:twoCellAnchor>
    <xdr:from>
      <xdr:col>9</xdr:col>
      <xdr:colOff>504825</xdr:colOff>
      <xdr:row>9</xdr:row>
      <xdr:rowOff>66675</xdr:rowOff>
    </xdr:from>
    <xdr:to>
      <xdr:col>11</xdr:col>
      <xdr:colOff>314325</xdr:colOff>
      <xdr:row>9</xdr:row>
      <xdr:rowOff>66675</xdr:rowOff>
    </xdr:to>
    <xdr:cxnSp macro="">
      <xdr:nvCxnSpPr>
        <xdr:cNvPr id="29" name="Straight Arrow Connector 41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CxnSpPr/>
      </xdr:nvCxnSpPr>
      <xdr:spPr>
        <a:xfrm flipH="1">
          <a:off x="6153150" y="2066925"/>
          <a:ext cx="1181100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9</xdr:row>
      <xdr:rowOff>57150</xdr:rowOff>
    </xdr:from>
    <xdr:to>
      <xdr:col>6</xdr:col>
      <xdr:colOff>190500</xdr:colOff>
      <xdr:row>9</xdr:row>
      <xdr:rowOff>57150</xdr:rowOff>
    </xdr:to>
    <xdr:cxnSp macro="">
      <xdr:nvCxnSpPr>
        <xdr:cNvPr id="30" name="Straight Arrow Connector 45">
          <a:extLst>
            <a:ext uri="{FF2B5EF4-FFF2-40B4-BE49-F238E27FC236}">
              <a16:creationId xmlns:a16="http://schemas.microsoft.com/office/drawing/2014/main" id="{00000000-0008-0000-1E00-00001E000000}"/>
            </a:ext>
          </a:extLst>
        </xdr:cNvPr>
        <xdr:cNvCxnSpPr/>
      </xdr:nvCxnSpPr>
      <xdr:spPr>
        <a:xfrm flipH="1">
          <a:off x="2600325" y="2057400"/>
          <a:ext cx="1181100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542925</xdr:colOff>
      <xdr:row>10</xdr:row>
      <xdr:rowOff>38100</xdr:rowOff>
    </xdr:from>
    <xdr:to>
      <xdr:col>1</xdr:col>
      <xdr:colOff>561975</xdr:colOff>
      <xdr:row>17</xdr:row>
      <xdr:rowOff>171450</xdr:rowOff>
    </xdr:to>
    <xdr:cxnSp macro="">
      <xdr:nvCxnSpPr>
        <xdr:cNvPr id="31" name="Straight Arrow Connector 46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CxnSpPr/>
      </xdr:nvCxnSpPr>
      <xdr:spPr>
        <a:xfrm flipH="1">
          <a:off x="704850" y="2219325"/>
          <a:ext cx="19050" cy="140017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23</xdr:row>
      <xdr:rowOff>104775</xdr:rowOff>
    </xdr:from>
    <xdr:to>
      <xdr:col>2</xdr:col>
      <xdr:colOff>390525</xdr:colOff>
      <xdr:row>23</xdr:row>
      <xdr:rowOff>104776</xdr:rowOff>
    </xdr:to>
    <xdr:cxnSp macro="">
      <xdr:nvCxnSpPr>
        <xdr:cNvPr id="32" name="Straight Arrow Connector 52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CxnSpPr/>
      </xdr:nvCxnSpPr>
      <xdr:spPr>
        <a:xfrm>
          <a:off x="1009650" y="4638675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23</xdr:row>
      <xdr:rowOff>161926</xdr:rowOff>
    </xdr:from>
    <xdr:to>
      <xdr:col>3</xdr:col>
      <xdr:colOff>523875</xdr:colOff>
      <xdr:row>23</xdr:row>
      <xdr:rowOff>171450</xdr:rowOff>
    </xdr:to>
    <xdr:cxnSp macro="">
      <xdr:nvCxnSpPr>
        <xdr:cNvPr id="33" name="Straight Arrow Connector 62">
          <a:extLst>
            <a:ext uri="{FF2B5EF4-FFF2-40B4-BE49-F238E27FC236}">
              <a16:creationId xmlns:a16="http://schemas.microsoft.com/office/drawing/2014/main" id="{00000000-0008-0000-1E00-000021000000}"/>
            </a:ext>
          </a:extLst>
        </xdr:cNvPr>
        <xdr:cNvCxnSpPr/>
      </xdr:nvCxnSpPr>
      <xdr:spPr>
        <a:xfrm flipV="1">
          <a:off x="1876425" y="4695826"/>
          <a:ext cx="180975" cy="952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561975</xdr:colOff>
      <xdr:row>23</xdr:row>
      <xdr:rowOff>152400</xdr:rowOff>
    </xdr:from>
    <xdr:to>
      <xdr:col>5</xdr:col>
      <xdr:colOff>104775</xdr:colOff>
      <xdr:row>23</xdr:row>
      <xdr:rowOff>152401</xdr:rowOff>
    </xdr:to>
    <xdr:cxnSp macro="">
      <xdr:nvCxnSpPr>
        <xdr:cNvPr id="34" name="Straight Arrow Connector 63">
          <a:extLst>
            <a:ext uri="{FF2B5EF4-FFF2-40B4-BE49-F238E27FC236}">
              <a16:creationId xmlns:a16="http://schemas.microsoft.com/office/drawing/2014/main" id="{00000000-0008-0000-1E00-000022000000}"/>
            </a:ext>
          </a:extLst>
        </xdr:cNvPr>
        <xdr:cNvCxnSpPr/>
      </xdr:nvCxnSpPr>
      <xdr:spPr>
        <a:xfrm>
          <a:off x="2781300" y="468630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23</xdr:row>
      <xdr:rowOff>152400</xdr:rowOff>
    </xdr:from>
    <xdr:to>
      <xdr:col>6</xdr:col>
      <xdr:colOff>47625</xdr:colOff>
      <xdr:row>23</xdr:row>
      <xdr:rowOff>152401</xdr:rowOff>
    </xdr:to>
    <xdr:cxnSp macro="">
      <xdr:nvCxnSpPr>
        <xdr:cNvPr id="35" name="Straight Arrow Connector 64">
          <a:extLst>
            <a:ext uri="{FF2B5EF4-FFF2-40B4-BE49-F238E27FC236}">
              <a16:creationId xmlns:a16="http://schemas.microsoft.com/office/drawing/2014/main" id="{00000000-0008-0000-1E00-000023000000}"/>
            </a:ext>
          </a:extLst>
        </xdr:cNvPr>
        <xdr:cNvCxnSpPr/>
      </xdr:nvCxnSpPr>
      <xdr:spPr>
        <a:xfrm>
          <a:off x="3409950" y="468630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23</xdr:row>
      <xdr:rowOff>133350</xdr:rowOff>
    </xdr:from>
    <xdr:to>
      <xdr:col>7</xdr:col>
      <xdr:colOff>9525</xdr:colOff>
      <xdr:row>23</xdr:row>
      <xdr:rowOff>133351</xdr:rowOff>
    </xdr:to>
    <xdr:cxnSp macro="">
      <xdr:nvCxnSpPr>
        <xdr:cNvPr id="36" name="Straight Arrow Connector 65">
          <a:extLst>
            <a:ext uri="{FF2B5EF4-FFF2-40B4-BE49-F238E27FC236}">
              <a16:creationId xmlns:a16="http://schemas.microsoft.com/office/drawing/2014/main" id="{00000000-0008-0000-1E00-000024000000}"/>
            </a:ext>
          </a:extLst>
        </xdr:cNvPr>
        <xdr:cNvCxnSpPr/>
      </xdr:nvCxnSpPr>
      <xdr:spPr>
        <a:xfrm>
          <a:off x="4057650" y="466725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23</xdr:row>
      <xdr:rowOff>142875</xdr:rowOff>
    </xdr:from>
    <xdr:to>
      <xdr:col>8</xdr:col>
      <xdr:colOff>314325</xdr:colOff>
      <xdr:row>23</xdr:row>
      <xdr:rowOff>142876</xdr:rowOff>
    </xdr:to>
    <xdr:cxnSp macro="">
      <xdr:nvCxnSpPr>
        <xdr:cNvPr id="37" name="Straight Arrow Connector 66">
          <a:extLst>
            <a:ext uri="{FF2B5EF4-FFF2-40B4-BE49-F238E27FC236}">
              <a16:creationId xmlns:a16="http://schemas.microsoft.com/office/drawing/2014/main" id="{00000000-0008-0000-1E00-000025000000}"/>
            </a:ext>
          </a:extLst>
        </xdr:cNvPr>
        <xdr:cNvCxnSpPr/>
      </xdr:nvCxnSpPr>
      <xdr:spPr>
        <a:xfrm>
          <a:off x="5048250" y="4676775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23</xdr:row>
      <xdr:rowOff>76200</xdr:rowOff>
    </xdr:from>
    <xdr:to>
      <xdr:col>11</xdr:col>
      <xdr:colOff>590550</xdr:colOff>
      <xdr:row>23</xdr:row>
      <xdr:rowOff>76201</xdr:rowOff>
    </xdr:to>
    <xdr:cxnSp macro="">
      <xdr:nvCxnSpPr>
        <xdr:cNvPr id="38" name="Straight Arrow Connector 67">
          <a:extLst>
            <a:ext uri="{FF2B5EF4-FFF2-40B4-BE49-F238E27FC236}">
              <a16:creationId xmlns:a16="http://schemas.microsoft.com/office/drawing/2014/main" id="{00000000-0008-0000-1E00-000026000000}"/>
            </a:ext>
          </a:extLst>
        </xdr:cNvPr>
        <xdr:cNvCxnSpPr/>
      </xdr:nvCxnSpPr>
      <xdr:spPr>
        <a:xfrm>
          <a:off x="7381875" y="461010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133350</xdr:colOff>
      <xdr:row>23</xdr:row>
      <xdr:rowOff>133350</xdr:rowOff>
    </xdr:from>
    <xdr:to>
      <xdr:col>9</xdr:col>
      <xdr:colOff>361950</xdr:colOff>
      <xdr:row>23</xdr:row>
      <xdr:rowOff>133351</xdr:rowOff>
    </xdr:to>
    <xdr:cxnSp macro="">
      <xdr:nvCxnSpPr>
        <xdr:cNvPr id="39" name="Straight Arrow Connector 70">
          <a:extLst>
            <a:ext uri="{FF2B5EF4-FFF2-40B4-BE49-F238E27FC236}">
              <a16:creationId xmlns:a16="http://schemas.microsoft.com/office/drawing/2014/main" id="{00000000-0008-0000-1E00-000027000000}"/>
            </a:ext>
          </a:extLst>
        </xdr:cNvPr>
        <xdr:cNvCxnSpPr/>
      </xdr:nvCxnSpPr>
      <xdr:spPr>
        <a:xfrm>
          <a:off x="5781675" y="466725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23</xdr:row>
      <xdr:rowOff>104775</xdr:rowOff>
    </xdr:from>
    <xdr:to>
      <xdr:col>10</xdr:col>
      <xdr:colOff>295275</xdr:colOff>
      <xdr:row>23</xdr:row>
      <xdr:rowOff>104776</xdr:rowOff>
    </xdr:to>
    <xdr:cxnSp macro="">
      <xdr:nvCxnSpPr>
        <xdr:cNvPr id="40" name="Straight Arrow Connector 71">
          <a:extLst>
            <a:ext uri="{FF2B5EF4-FFF2-40B4-BE49-F238E27FC236}">
              <a16:creationId xmlns:a16="http://schemas.microsoft.com/office/drawing/2014/main" id="{00000000-0008-0000-1E00-000028000000}"/>
            </a:ext>
          </a:extLst>
        </xdr:cNvPr>
        <xdr:cNvCxnSpPr/>
      </xdr:nvCxnSpPr>
      <xdr:spPr>
        <a:xfrm>
          <a:off x="6400800" y="4638675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23</xdr:row>
      <xdr:rowOff>76200</xdr:rowOff>
    </xdr:from>
    <xdr:to>
      <xdr:col>12</xdr:col>
      <xdr:colOff>485775</xdr:colOff>
      <xdr:row>23</xdr:row>
      <xdr:rowOff>76201</xdr:rowOff>
    </xdr:to>
    <xdr:cxnSp macro="">
      <xdr:nvCxnSpPr>
        <xdr:cNvPr id="41" name="Straight Arrow Connector 72">
          <a:extLst>
            <a:ext uri="{FF2B5EF4-FFF2-40B4-BE49-F238E27FC236}">
              <a16:creationId xmlns:a16="http://schemas.microsoft.com/office/drawing/2014/main" id="{00000000-0008-0000-1E00-000029000000}"/>
            </a:ext>
          </a:extLst>
        </xdr:cNvPr>
        <xdr:cNvCxnSpPr/>
      </xdr:nvCxnSpPr>
      <xdr:spPr>
        <a:xfrm>
          <a:off x="7962900" y="461010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209550</xdr:colOff>
      <xdr:row>23</xdr:row>
      <xdr:rowOff>95250</xdr:rowOff>
    </xdr:from>
    <xdr:to>
      <xdr:col>13</xdr:col>
      <xdr:colOff>438150</xdr:colOff>
      <xdr:row>23</xdr:row>
      <xdr:rowOff>95251</xdr:rowOff>
    </xdr:to>
    <xdr:cxnSp macro="">
      <xdr:nvCxnSpPr>
        <xdr:cNvPr id="42" name="Straight Arrow Connector 73">
          <a:extLst>
            <a:ext uri="{FF2B5EF4-FFF2-40B4-BE49-F238E27FC236}">
              <a16:creationId xmlns:a16="http://schemas.microsoft.com/office/drawing/2014/main" id="{00000000-0008-0000-1E00-00002A000000}"/>
            </a:ext>
          </a:extLst>
        </xdr:cNvPr>
        <xdr:cNvCxnSpPr/>
      </xdr:nvCxnSpPr>
      <xdr:spPr>
        <a:xfrm>
          <a:off x="8601075" y="4629150"/>
          <a:ext cx="228600" cy="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209551</xdr:colOff>
      <xdr:row>20</xdr:row>
      <xdr:rowOff>0</xdr:rowOff>
    </xdr:from>
    <xdr:to>
      <xdr:col>5</xdr:col>
      <xdr:colOff>457201</xdr:colOff>
      <xdr:row>21</xdr:row>
      <xdr:rowOff>164973</xdr:rowOff>
    </xdr:to>
    <xdr:sp macro="" textlink="">
      <xdr:nvSpPr>
        <xdr:cNvPr id="43" name="Flowchart: Decision 74">
          <a:extLst>
            <a:ext uri="{FF2B5EF4-FFF2-40B4-BE49-F238E27FC236}">
              <a16:creationId xmlns:a16="http://schemas.microsoft.com/office/drawing/2014/main" id="{00000000-0008-0000-1E00-00002B000000}"/>
            </a:ext>
          </a:extLst>
        </xdr:cNvPr>
        <xdr:cNvSpPr/>
      </xdr:nvSpPr>
      <xdr:spPr>
        <a:xfrm>
          <a:off x="3114676" y="3990975"/>
          <a:ext cx="247650" cy="34594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500"/>
        </a:p>
      </xdr:txBody>
    </xdr:sp>
    <xdr:clientData/>
  </xdr:twoCellAnchor>
  <xdr:twoCellAnchor>
    <xdr:from>
      <xdr:col>8</xdr:col>
      <xdr:colOff>457200</xdr:colOff>
      <xdr:row>19</xdr:row>
      <xdr:rowOff>123825</xdr:rowOff>
    </xdr:from>
    <xdr:to>
      <xdr:col>9</xdr:col>
      <xdr:colOff>19050</xdr:colOff>
      <xdr:row>21</xdr:row>
      <xdr:rowOff>107823</xdr:rowOff>
    </xdr:to>
    <xdr:sp macro="" textlink="">
      <xdr:nvSpPr>
        <xdr:cNvPr id="44" name="Flowchart: Decision 75">
          <a:extLst>
            <a:ext uri="{FF2B5EF4-FFF2-40B4-BE49-F238E27FC236}">
              <a16:creationId xmlns:a16="http://schemas.microsoft.com/office/drawing/2014/main" id="{00000000-0008-0000-1E00-00002C000000}"/>
            </a:ext>
          </a:extLst>
        </xdr:cNvPr>
        <xdr:cNvSpPr/>
      </xdr:nvSpPr>
      <xdr:spPr>
        <a:xfrm>
          <a:off x="5419725" y="3933825"/>
          <a:ext cx="247650" cy="34594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500"/>
        </a:p>
      </xdr:txBody>
    </xdr:sp>
    <xdr:clientData/>
  </xdr:twoCellAnchor>
  <xdr:twoCellAnchor>
    <xdr:from>
      <xdr:col>11</xdr:col>
      <xdr:colOff>638175</xdr:colOff>
      <xdr:row>19</xdr:row>
      <xdr:rowOff>114300</xdr:rowOff>
    </xdr:from>
    <xdr:to>
      <xdr:col>12</xdr:col>
      <xdr:colOff>200025</xdr:colOff>
      <xdr:row>21</xdr:row>
      <xdr:rowOff>98298</xdr:rowOff>
    </xdr:to>
    <xdr:sp macro="" textlink="">
      <xdr:nvSpPr>
        <xdr:cNvPr id="45" name="Flowchart: Decision 76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SpPr/>
      </xdr:nvSpPr>
      <xdr:spPr>
        <a:xfrm>
          <a:off x="7658100" y="3924300"/>
          <a:ext cx="247650" cy="345948"/>
        </a:xfrm>
        <a:prstGeom prst="flowChartDecision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500"/>
        </a:p>
      </xdr:txBody>
    </xdr:sp>
    <xdr:clientData/>
  </xdr:twoCellAnchor>
  <xdr:twoCellAnchor>
    <xdr:from>
      <xdr:col>5</xdr:col>
      <xdr:colOff>161925</xdr:colOff>
      <xdr:row>18</xdr:row>
      <xdr:rowOff>123825</xdr:rowOff>
    </xdr:from>
    <xdr:to>
      <xdr:col>5</xdr:col>
      <xdr:colOff>542925</xdr:colOff>
      <xdr:row>19</xdr:row>
      <xdr:rowOff>142875</xdr:rowOff>
    </xdr:to>
    <xdr:sp macro="" textlink="">
      <xdr:nvSpPr>
        <xdr:cNvPr id="46" name="TextBox 77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SpPr txBox="1"/>
      </xdr:nvSpPr>
      <xdr:spPr>
        <a:xfrm>
          <a:off x="3067050" y="3752850"/>
          <a:ext cx="3810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QC</a:t>
          </a:r>
          <a:endParaRPr lang="th-TH" sz="1100"/>
        </a:p>
      </xdr:txBody>
    </xdr:sp>
    <xdr:clientData/>
  </xdr:twoCellAnchor>
  <xdr:twoCellAnchor>
    <xdr:from>
      <xdr:col>8</xdr:col>
      <xdr:colOff>419100</xdr:colOff>
      <xdr:row>18</xdr:row>
      <xdr:rowOff>76200</xdr:rowOff>
    </xdr:from>
    <xdr:to>
      <xdr:col>9</xdr:col>
      <xdr:colOff>114300</xdr:colOff>
      <xdr:row>19</xdr:row>
      <xdr:rowOff>95250</xdr:rowOff>
    </xdr:to>
    <xdr:sp macro="" textlink="">
      <xdr:nvSpPr>
        <xdr:cNvPr id="47" name="TextBox 78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SpPr txBox="1"/>
      </xdr:nvSpPr>
      <xdr:spPr>
        <a:xfrm>
          <a:off x="5381625" y="3705225"/>
          <a:ext cx="3810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QC</a:t>
          </a:r>
          <a:endParaRPr lang="th-TH" sz="1100"/>
        </a:p>
      </xdr:txBody>
    </xdr:sp>
    <xdr:clientData/>
  </xdr:twoCellAnchor>
  <xdr:twoCellAnchor>
    <xdr:from>
      <xdr:col>11</xdr:col>
      <xdr:colOff>590550</xdr:colOff>
      <xdr:row>18</xdr:row>
      <xdr:rowOff>28575</xdr:rowOff>
    </xdr:from>
    <xdr:to>
      <xdr:col>12</xdr:col>
      <xdr:colOff>285750</xdr:colOff>
      <xdr:row>19</xdr:row>
      <xdr:rowOff>47625</xdr:rowOff>
    </xdr:to>
    <xdr:sp macro="" textlink="">
      <xdr:nvSpPr>
        <xdr:cNvPr id="48" name="TextBox 79">
          <a:extLst>
            <a:ext uri="{FF2B5EF4-FFF2-40B4-BE49-F238E27FC236}">
              <a16:creationId xmlns:a16="http://schemas.microsoft.com/office/drawing/2014/main" id="{00000000-0008-0000-1E00-000030000000}"/>
            </a:ext>
          </a:extLst>
        </xdr:cNvPr>
        <xdr:cNvSpPr txBox="1"/>
      </xdr:nvSpPr>
      <xdr:spPr>
        <a:xfrm>
          <a:off x="7610475" y="3657600"/>
          <a:ext cx="3810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QC</a:t>
          </a:r>
          <a:endParaRPr lang="th-TH" sz="1100"/>
        </a:p>
      </xdr:txBody>
    </xdr:sp>
    <xdr:clientData/>
  </xdr:twoCellAnchor>
  <xdr:twoCellAnchor>
    <xdr:from>
      <xdr:col>2</xdr:col>
      <xdr:colOff>504824</xdr:colOff>
      <xdr:row>33</xdr:row>
      <xdr:rowOff>38101</xdr:rowOff>
    </xdr:from>
    <xdr:to>
      <xdr:col>3</xdr:col>
      <xdr:colOff>247649</xdr:colOff>
      <xdr:row>34</xdr:row>
      <xdr:rowOff>76200</xdr:rowOff>
    </xdr:to>
    <xdr:sp macro="" textlink="">
      <xdr:nvSpPr>
        <xdr:cNvPr id="49" name="Rectangle 94">
          <a:extLst>
            <a:ext uri="{FF2B5EF4-FFF2-40B4-BE49-F238E27FC236}">
              <a16:creationId xmlns:a16="http://schemas.microsoft.com/office/drawing/2014/main" id="{00000000-0008-0000-1E00-000031000000}"/>
            </a:ext>
          </a:extLst>
        </xdr:cNvPr>
        <xdr:cNvSpPr/>
      </xdr:nvSpPr>
      <xdr:spPr>
        <a:xfrm>
          <a:off x="1352549" y="6372226"/>
          <a:ext cx="428625" cy="428624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428625</xdr:colOff>
      <xdr:row>33</xdr:row>
      <xdr:rowOff>57150</xdr:rowOff>
    </xdr:from>
    <xdr:to>
      <xdr:col>7</xdr:col>
      <xdr:colOff>228600</xdr:colOff>
      <xdr:row>34</xdr:row>
      <xdr:rowOff>47625</xdr:rowOff>
    </xdr:to>
    <xdr:pic>
      <xdr:nvPicPr>
        <xdr:cNvPr id="50" name="Picture 5">
          <a:extLst>
            <a:ext uri="{FF2B5EF4-FFF2-40B4-BE49-F238E27FC236}">
              <a16:creationId xmlns:a16="http://schemas.microsoft.com/office/drawing/2014/main" id="{00000000-0008-0000-1E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19550" y="6391275"/>
          <a:ext cx="485775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485776</xdr:colOff>
      <xdr:row>33</xdr:row>
      <xdr:rowOff>85724</xdr:rowOff>
    </xdr:from>
    <xdr:to>
      <xdr:col>5</xdr:col>
      <xdr:colOff>238126</xdr:colOff>
      <xdr:row>34</xdr:row>
      <xdr:rowOff>57150</xdr:rowOff>
    </xdr:to>
    <xdr:pic>
      <xdr:nvPicPr>
        <xdr:cNvPr id="51" name="Picture 6">
          <a:extLst>
            <a:ext uri="{FF2B5EF4-FFF2-40B4-BE49-F238E27FC236}">
              <a16:creationId xmlns:a16="http://schemas.microsoft.com/office/drawing/2014/main" id="{00000000-0008-0000-1E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705101" y="6419849"/>
          <a:ext cx="438150" cy="361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590550</xdr:colOff>
      <xdr:row>33</xdr:row>
      <xdr:rowOff>66676</xdr:rowOff>
    </xdr:from>
    <xdr:to>
      <xdr:col>9</xdr:col>
      <xdr:colOff>219075</xdr:colOff>
      <xdr:row>34</xdr:row>
      <xdr:rowOff>95251</xdr:rowOff>
    </xdr:to>
    <xdr:sp macro="" textlink="">
      <xdr:nvSpPr>
        <xdr:cNvPr id="52" name="Rectangle 97">
          <a:extLst>
            <a:ext uri="{FF2B5EF4-FFF2-40B4-BE49-F238E27FC236}">
              <a16:creationId xmlns:a16="http://schemas.microsoft.com/office/drawing/2014/main" id="{00000000-0008-0000-1E00-000034000000}"/>
            </a:ext>
          </a:extLst>
        </xdr:cNvPr>
        <xdr:cNvSpPr/>
      </xdr:nvSpPr>
      <xdr:spPr>
        <a:xfrm>
          <a:off x="5553075" y="6400801"/>
          <a:ext cx="314325" cy="4191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10</xdr:col>
      <xdr:colOff>533401</xdr:colOff>
      <xdr:row>33</xdr:row>
      <xdr:rowOff>57150</xdr:rowOff>
    </xdr:from>
    <xdr:to>
      <xdr:col>11</xdr:col>
      <xdr:colOff>190501</xdr:colOff>
      <xdr:row>34</xdr:row>
      <xdr:rowOff>76200</xdr:rowOff>
    </xdr:to>
    <xdr:pic>
      <xdr:nvPicPr>
        <xdr:cNvPr id="53" name="Picture 7">
          <a:extLst>
            <a:ext uri="{FF2B5EF4-FFF2-40B4-BE49-F238E27FC236}">
              <a16:creationId xmlns:a16="http://schemas.microsoft.com/office/drawing/2014/main" id="{00000000-0008-0000-1E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867526" y="6391275"/>
          <a:ext cx="342900" cy="40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438150</xdr:colOff>
      <xdr:row>35</xdr:row>
      <xdr:rowOff>9525</xdr:rowOff>
    </xdr:from>
    <xdr:to>
      <xdr:col>3</xdr:col>
      <xdr:colOff>438150</xdr:colOff>
      <xdr:row>35</xdr:row>
      <xdr:rowOff>142875</xdr:rowOff>
    </xdr:to>
    <xdr:sp macro="" textlink="">
      <xdr:nvSpPr>
        <xdr:cNvPr id="54" name="TextBox 99">
          <a:extLst>
            <a:ext uri="{FF2B5EF4-FFF2-40B4-BE49-F238E27FC236}">
              <a16:creationId xmlns:a16="http://schemas.microsoft.com/office/drawing/2014/main" id="{00000000-0008-0000-1E00-000036000000}"/>
            </a:ext>
          </a:extLst>
        </xdr:cNvPr>
        <xdr:cNvSpPr txBox="1"/>
      </xdr:nvSpPr>
      <xdr:spPr>
        <a:xfrm>
          <a:off x="1285875" y="6915150"/>
          <a:ext cx="68580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MAKER</a:t>
          </a:r>
          <a:endParaRPr lang="th-TH" sz="600"/>
        </a:p>
      </xdr:txBody>
    </xdr:sp>
    <xdr:clientData/>
  </xdr:twoCellAnchor>
  <xdr:twoCellAnchor>
    <xdr:from>
      <xdr:col>4</xdr:col>
      <xdr:colOff>438150</xdr:colOff>
      <xdr:row>35</xdr:row>
      <xdr:rowOff>28575</xdr:rowOff>
    </xdr:from>
    <xdr:to>
      <xdr:col>5</xdr:col>
      <xdr:colOff>123825</xdr:colOff>
      <xdr:row>35</xdr:row>
      <xdr:rowOff>152400</xdr:rowOff>
    </xdr:to>
    <xdr:sp macro="" textlink="">
      <xdr:nvSpPr>
        <xdr:cNvPr id="55" name="TextBox 100">
          <a:extLst>
            <a:ext uri="{FF2B5EF4-FFF2-40B4-BE49-F238E27FC236}">
              <a16:creationId xmlns:a16="http://schemas.microsoft.com/office/drawing/2014/main" id="{00000000-0008-0000-1E00-000037000000}"/>
            </a:ext>
          </a:extLst>
        </xdr:cNvPr>
        <xdr:cNvSpPr txBox="1"/>
      </xdr:nvSpPr>
      <xdr:spPr>
        <a:xfrm>
          <a:off x="2657475" y="6934200"/>
          <a:ext cx="371475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STORE</a:t>
          </a:r>
          <a:endParaRPr lang="th-TH" sz="600"/>
        </a:p>
      </xdr:txBody>
    </xdr:sp>
    <xdr:clientData/>
  </xdr:twoCellAnchor>
  <xdr:twoCellAnchor>
    <xdr:from>
      <xdr:col>6</xdr:col>
      <xdr:colOff>400050</xdr:colOff>
      <xdr:row>35</xdr:row>
      <xdr:rowOff>19051</xdr:rowOff>
    </xdr:from>
    <xdr:to>
      <xdr:col>7</xdr:col>
      <xdr:colOff>142875</xdr:colOff>
      <xdr:row>35</xdr:row>
      <xdr:rowOff>171450</xdr:rowOff>
    </xdr:to>
    <xdr:sp macro="" textlink="">
      <xdr:nvSpPr>
        <xdr:cNvPr id="56" name="TextBox 101">
          <a:extLst>
            <a:ext uri="{FF2B5EF4-FFF2-40B4-BE49-F238E27FC236}">
              <a16:creationId xmlns:a16="http://schemas.microsoft.com/office/drawing/2014/main" id="{00000000-0008-0000-1E00-000038000000}"/>
            </a:ext>
          </a:extLst>
        </xdr:cNvPr>
        <xdr:cNvSpPr txBox="1"/>
      </xdr:nvSpPr>
      <xdr:spPr>
        <a:xfrm>
          <a:off x="3990975" y="6924676"/>
          <a:ext cx="428625" cy="1523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WIP</a:t>
          </a:r>
          <a:endParaRPr lang="th-TH" sz="600"/>
        </a:p>
      </xdr:txBody>
    </xdr:sp>
    <xdr:clientData/>
  </xdr:twoCellAnchor>
  <xdr:twoCellAnchor>
    <xdr:from>
      <xdr:col>8</xdr:col>
      <xdr:colOff>238125</xdr:colOff>
      <xdr:row>35</xdr:row>
      <xdr:rowOff>19049</xdr:rowOff>
    </xdr:from>
    <xdr:to>
      <xdr:col>9</xdr:col>
      <xdr:colOff>523875</xdr:colOff>
      <xdr:row>35</xdr:row>
      <xdr:rowOff>171450</xdr:rowOff>
    </xdr:to>
    <xdr:sp macro="" textlink="">
      <xdr:nvSpPr>
        <xdr:cNvPr id="57" name="TextBox 102">
          <a:extLst>
            <a:ext uri="{FF2B5EF4-FFF2-40B4-BE49-F238E27FC236}">
              <a16:creationId xmlns:a16="http://schemas.microsoft.com/office/drawing/2014/main" id="{00000000-0008-0000-1E00-000039000000}"/>
            </a:ext>
          </a:extLst>
        </xdr:cNvPr>
        <xdr:cNvSpPr txBox="1"/>
      </xdr:nvSpPr>
      <xdr:spPr>
        <a:xfrm>
          <a:off x="5200650" y="6924674"/>
          <a:ext cx="971550" cy="1524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DOOR</a:t>
          </a:r>
          <a:r>
            <a:rPr lang="en-US" sz="600" baseline="0"/>
            <a:t> TRIM RR C CAB</a:t>
          </a:r>
          <a:endParaRPr lang="th-TH" sz="600"/>
        </a:p>
      </xdr:txBody>
    </xdr:sp>
    <xdr:clientData/>
  </xdr:twoCellAnchor>
  <xdr:twoCellAnchor>
    <xdr:from>
      <xdr:col>10</xdr:col>
      <xdr:colOff>438150</xdr:colOff>
      <xdr:row>35</xdr:row>
      <xdr:rowOff>9524</xdr:rowOff>
    </xdr:from>
    <xdr:to>
      <xdr:col>11</xdr:col>
      <xdr:colOff>419100</xdr:colOff>
      <xdr:row>35</xdr:row>
      <xdr:rowOff>152399</xdr:rowOff>
    </xdr:to>
    <xdr:sp macro="" textlink="">
      <xdr:nvSpPr>
        <xdr:cNvPr id="58" name="TextBox 103">
          <a:extLst>
            <a:ext uri="{FF2B5EF4-FFF2-40B4-BE49-F238E27FC236}">
              <a16:creationId xmlns:a16="http://schemas.microsoft.com/office/drawing/2014/main" id="{00000000-0008-0000-1E00-00003A000000}"/>
            </a:ext>
          </a:extLst>
        </xdr:cNvPr>
        <xdr:cNvSpPr txBox="1"/>
      </xdr:nvSpPr>
      <xdr:spPr>
        <a:xfrm>
          <a:off x="6772275" y="6915149"/>
          <a:ext cx="666750" cy="142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STOCK</a:t>
          </a:r>
          <a:endParaRPr lang="th-TH" sz="600"/>
        </a:p>
      </xdr:txBody>
    </xdr:sp>
    <xdr:clientData/>
  </xdr:twoCellAnchor>
  <xdr:twoCellAnchor editAs="oneCell">
    <xdr:from>
      <xdr:col>12</xdr:col>
      <xdr:colOff>333375</xdr:colOff>
      <xdr:row>33</xdr:row>
      <xdr:rowOff>38100</xdr:rowOff>
    </xdr:from>
    <xdr:to>
      <xdr:col>13</xdr:col>
      <xdr:colOff>428625</xdr:colOff>
      <xdr:row>34</xdr:row>
      <xdr:rowOff>76200</xdr:rowOff>
    </xdr:to>
    <xdr:pic>
      <xdr:nvPicPr>
        <xdr:cNvPr id="59" name="Picture 1">
          <a:extLst>
            <a:ext uri="{FF2B5EF4-FFF2-40B4-BE49-F238E27FC236}">
              <a16:creationId xmlns:a16="http://schemas.microsoft.com/office/drawing/2014/main" id="{00000000-0008-0000-1E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flipH="1">
          <a:off x="8039100" y="6372225"/>
          <a:ext cx="781050" cy="428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114300</xdr:colOff>
      <xdr:row>35</xdr:row>
      <xdr:rowOff>19050</xdr:rowOff>
    </xdr:from>
    <xdr:to>
      <xdr:col>13</xdr:col>
      <xdr:colOff>676275</xdr:colOff>
      <xdr:row>35</xdr:row>
      <xdr:rowOff>142875</xdr:rowOff>
    </xdr:to>
    <xdr:sp macro="" textlink="">
      <xdr:nvSpPr>
        <xdr:cNvPr id="60" name="TextBox 105">
          <a:extLst>
            <a:ext uri="{FF2B5EF4-FFF2-40B4-BE49-F238E27FC236}">
              <a16:creationId xmlns:a16="http://schemas.microsoft.com/office/drawing/2014/main" id="{00000000-0008-0000-1E00-00003C000000}"/>
            </a:ext>
          </a:extLst>
        </xdr:cNvPr>
        <xdr:cNvSpPr txBox="1"/>
      </xdr:nvSpPr>
      <xdr:spPr>
        <a:xfrm>
          <a:off x="7820025" y="6924675"/>
          <a:ext cx="1247775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TRANSPROTATION</a:t>
          </a:r>
          <a:endParaRPr lang="th-TH" sz="600"/>
        </a:p>
      </xdr:txBody>
    </xdr:sp>
    <xdr:clientData/>
  </xdr:twoCellAnchor>
  <xdr:twoCellAnchor>
    <xdr:from>
      <xdr:col>14</xdr:col>
      <xdr:colOff>180975</xdr:colOff>
      <xdr:row>33</xdr:row>
      <xdr:rowOff>47625</xdr:rowOff>
    </xdr:from>
    <xdr:to>
      <xdr:col>14</xdr:col>
      <xdr:colOff>476250</xdr:colOff>
      <xdr:row>34</xdr:row>
      <xdr:rowOff>57149</xdr:rowOff>
    </xdr:to>
    <xdr:sp macro="" textlink="">
      <xdr:nvSpPr>
        <xdr:cNvPr id="61" name="Rectangle 106">
          <a:extLst>
            <a:ext uri="{FF2B5EF4-FFF2-40B4-BE49-F238E27FC236}">
              <a16:creationId xmlns:a16="http://schemas.microsoft.com/office/drawing/2014/main" id="{00000000-0008-0000-1E00-00003D000000}"/>
            </a:ext>
          </a:extLst>
        </xdr:cNvPr>
        <xdr:cNvSpPr/>
      </xdr:nvSpPr>
      <xdr:spPr>
        <a:xfrm>
          <a:off x="9258300" y="6381750"/>
          <a:ext cx="295275" cy="400049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35</xdr:row>
      <xdr:rowOff>9525</xdr:rowOff>
    </xdr:from>
    <xdr:to>
      <xdr:col>14</xdr:col>
      <xdr:colOff>552450</xdr:colOff>
      <xdr:row>35</xdr:row>
      <xdr:rowOff>133350</xdr:rowOff>
    </xdr:to>
    <xdr:sp macro="" textlink="">
      <xdr:nvSpPr>
        <xdr:cNvPr id="62" name="TextBox 107">
          <a:extLst>
            <a:ext uri="{FF2B5EF4-FFF2-40B4-BE49-F238E27FC236}">
              <a16:creationId xmlns:a16="http://schemas.microsoft.com/office/drawing/2014/main" id="{00000000-0008-0000-1E00-00003E000000}"/>
            </a:ext>
          </a:extLst>
        </xdr:cNvPr>
        <xdr:cNvSpPr txBox="1"/>
      </xdr:nvSpPr>
      <xdr:spPr>
        <a:xfrm>
          <a:off x="9105900" y="6915150"/>
          <a:ext cx="523875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600"/>
            <a:t>INJECTION</a:t>
          </a:r>
          <a:endParaRPr lang="th-TH" sz="6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101600</xdr:rowOff>
    </xdr:from>
    <xdr:to>
      <xdr:col>1</xdr:col>
      <xdr:colOff>873125</xdr:colOff>
      <xdr:row>1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000" y="101600"/>
          <a:ext cx="114617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a-server\OF-TQM\OFT-ReadWrite\5_Temporary\Standard%20WORK%20Chart\Line%20Machince%20IM6\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ser\laser_c\Teerawat\TeTMT\G_FORMAT\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Google%20Drive\00_SAS%20BPO\84_Jun'19\33.Injection\39.TPS%20Activity\TPS%20Jishuken%20Activity%20Phase1\CT.%20Line%20GC7-3_Rev.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dapac-my.sharepoint.com/33.Injection/39.TPS%20Activity/3%20ten%20set%20line%20SUV/3%20TEN%20SET%20Line%20C%20CAP_Rev.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dapac-my.sharepoint.com/33.Injection/39.TPS%20Activity/3%20ten%20set%20line%20C%20CAP/3%20TEN%20SET%20Line%20C%20CAP_Rev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dapac-my.sharepoint.com/Plastic%20Ass'y/Goy%20Honda/TPS%20Jishuken%20Activity%20Phase1/000_Old%20file/CT.%20Line%20GC7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_Measurement"/>
      <sheetName val="Combination"/>
    </sheetNames>
    <sheetDataSet>
      <sheetData sheetId="0">
        <row r="6"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</row>
        <row r="7">
          <cell r="E7">
            <v>15</v>
          </cell>
          <cell r="F7">
            <v>16</v>
          </cell>
          <cell r="G7">
            <v>15</v>
          </cell>
          <cell r="H7">
            <v>14</v>
          </cell>
          <cell r="I7">
            <v>15</v>
          </cell>
          <cell r="J7">
            <v>14</v>
          </cell>
          <cell r="K7">
            <v>14</v>
          </cell>
          <cell r="L7">
            <v>14</v>
          </cell>
          <cell r="M7">
            <v>15</v>
          </cell>
          <cell r="N7">
            <v>15</v>
          </cell>
        </row>
        <row r="8"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</row>
        <row r="10">
          <cell r="E10">
            <v>16</v>
          </cell>
          <cell r="F10">
            <v>17</v>
          </cell>
          <cell r="G10">
            <v>16</v>
          </cell>
          <cell r="H10">
            <v>15</v>
          </cell>
          <cell r="I10">
            <v>16</v>
          </cell>
          <cell r="J10">
            <v>15</v>
          </cell>
          <cell r="K10">
            <v>15</v>
          </cell>
          <cell r="L10">
            <v>15</v>
          </cell>
          <cell r="M10">
            <v>16</v>
          </cell>
          <cell r="N10">
            <v>16</v>
          </cell>
        </row>
        <row r="11">
          <cell r="E11">
            <v>3</v>
          </cell>
          <cell r="F11">
            <v>2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  <cell r="K11">
            <v>2</v>
          </cell>
          <cell r="L11">
            <v>2</v>
          </cell>
          <cell r="M11">
            <v>3</v>
          </cell>
          <cell r="N11">
            <v>3</v>
          </cell>
        </row>
        <row r="14">
          <cell r="E14">
            <v>3</v>
          </cell>
          <cell r="F14">
            <v>2</v>
          </cell>
          <cell r="G14">
            <v>2</v>
          </cell>
          <cell r="H14">
            <v>3</v>
          </cell>
          <cell r="I14">
            <v>3</v>
          </cell>
          <cell r="J14">
            <v>3</v>
          </cell>
          <cell r="K14">
            <v>2</v>
          </cell>
          <cell r="L14">
            <v>2</v>
          </cell>
          <cell r="M14">
            <v>3</v>
          </cell>
          <cell r="N14">
            <v>3</v>
          </cell>
        </row>
        <row r="15">
          <cell r="E15">
            <v>4</v>
          </cell>
          <cell r="F15">
            <v>4</v>
          </cell>
          <cell r="G15">
            <v>4</v>
          </cell>
          <cell r="H15">
            <v>3</v>
          </cell>
          <cell r="I15">
            <v>5</v>
          </cell>
          <cell r="J15">
            <v>4</v>
          </cell>
          <cell r="K15">
            <v>3</v>
          </cell>
          <cell r="L15">
            <v>4</v>
          </cell>
          <cell r="M15">
            <v>4</v>
          </cell>
          <cell r="N15">
            <v>4</v>
          </cell>
        </row>
        <row r="18">
          <cell r="E18">
            <v>4</v>
          </cell>
          <cell r="F18">
            <v>4</v>
          </cell>
          <cell r="G18">
            <v>4</v>
          </cell>
          <cell r="H18">
            <v>3</v>
          </cell>
          <cell r="I18">
            <v>5</v>
          </cell>
          <cell r="J18">
            <v>4</v>
          </cell>
          <cell r="K18">
            <v>3</v>
          </cell>
          <cell r="L18">
            <v>4</v>
          </cell>
          <cell r="M18">
            <v>4</v>
          </cell>
          <cell r="N18">
            <v>4</v>
          </cell>
        </row>
        <row r="19">
          <cell r="E19">
            <v>4</v>
          </cell>
          <cell r="F19">
            <v>4</v>
          </cell>
          <cell r="G19">
            <v>3</v>
          </cell>
          <cell r="H19">
            <v>4</v>
          </cell>
          <cell r="I19">
            <v>3</v>
          </cell>
          <cell r="J19">
            <v>4</v>
          </cell>
          <cell r="K19">
            <v>4</v>
          </cell>
          <cell r="L19">
            <v>3</v>
          </cell>
          <cell r="M19">
            <v>3</v>
          </cell>
          <cell r="N19">
            <v>4</v>
          </cell>
        </row>
        <row r="22">
          <cell r="E22">
            <v>4</v>
          </cell>
          <cell r="F22">
            <v>4</v>
          </cell>
          <cell r="G22">
            <v>3</v>
          </cell>
          <cell r="H22">
            <v>4</v>
          </cell>
          <cell r="I22">
            <v>3</v>
          </cell>
          <cell r="J22">
            <v>4</v>
          </cell>
          <cell r="K22">
            <v>4</v>
          </cell>
          <cell r="L22">
            <v>3</v>
          </cell>
          <cell r="M22">
            <v>3</v>
          </cell>
          <cell r="N22">
            <v>4</v>
          </cell>
        </row>
        <row r="23">
          <cell r="E23">
            <v>4</v>
          </cell>
          <cell r="F23">
            <v>4</v>
          </cell>
          <cell r="G23">
            <v>3</v>
          </cell>
          <cell r="H23">
            <v>3</v>
          </cell>
          <cell r="I23">
            <v>4</v>
          </cell>
          <cell r="J23">
            <v>4</v>
          </cell>
          <cell r="K23">
            <v>3</v>
          </cell>
          <cell r="L23">
            <v>4</v>
          </cell>
          <cell r="M23">
            <v>3</v>
          </cell>
          <cell r="N23">
            <v>4</v>
          </cell>
        </row>
        <row r="25">
          <cell r="E25">
            <v>86</v>
          </cell>
          <cell r="F25">
            <v>86</v>
          </cell>
          <cell r="G25">
            <v>86</v>
          </cell>
          <cell r="H25">
            <v>86</v>
          </cell>
          <cell r="I25">
            <v>86</v>
          </cell>
          <cell r="J25">
            <v>86</v>
          </cell>
          <cell r="K25">
            <v>86</v>
          </cell>
          <cell r="L25">
            <v>86</v>
          </cell>
          <cell r="M25">
            <v>86</v>
          </cell>
          <cell r="N25">
            <v>86</v>
          </cell>
        </row>
        <row r="26">
          <cell r="E26">
            <v>90</v>
          </cell>
          <cell r="F26">
            <v>90</v>
          </cell>
          <cell r="G26">
            <v>89</v>
          </cell>
          <cell r="H26">
            <v>89</v>
          </cell>
          <cell r="I26">
            <v>90</v>
          </cell>
          <cell r="J26">
            <v>90</v>
          </cell>
          <cell r="K26">
            <v>89</v>
          </cell>
          <cell r="L26">
            <v>90</v>
          </cell>
          <cell r="M26">
            <v>89</v>
          </cell>
          <cell r="N26">
            <v>90</v>
          </cell>
        </row>
        <row r="27">
          <cell r="E27">
            <v>5</v>
          </cell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5</v>
          </cell>
          <cell r="K27">
            <v>4</v>
          </cell>
          <cell r="L27">
            <v>5</v>
          </cell>
          <cell r="M27">
            <v>6</v>
          </cell>
          <cell r="N27">
            <v>5</v>
          </cell>
        </row>
        <row r="28">
          <cell r="E28">
            <v>2</v>
          </cell>
          <cell r="F28">
            <v>2</v>
          </cell>
          <cell r="G28">
            <v>2</v>
          </cell>
          <cell r="H28">
            <v>3</v>
          </cell>
          <cell r="I28">
            <v>4</v>
          </cell>
          <cell r="J28">
            <v>3</v>
          </cell>
          <cell r="K28">
            <v>3</v>
          </cell>
          <cell r="L28">
            <v>2</v>
          </cell>
          <cell r="M28">
            <v>2</v>
          </cell>
          <cell r="N28">
            <v>3</v>
          </cell>
        </row>
        <row r="30">
          <cell r="E30">
            <v>7</v>
          </cell>
          <cell r="F30">
            <v>6</v>
          </cell>
          <cell r="G30">
            <v>6</v>
          </cell>
          <cell r="H30">
            <v>7</v>
          </cell>
          <cell r="I30">
            <v>8</v>
          </cell>
          <cell r="J30">
            <v>8</v>
          </cell>
          <cell r="K30">
            <v>7</v>
          </cell>
          <cell r="L30">
            <v>7</v>
          </cell>
          <cell r="M30">
            <v>8</v>
          </cell>
          <cell r="N30">
            <v>8</v>
          </cell>
        </row>
        <row r="31">
          <cell r="E31">
            <v>3</v>
          </cell>
          <cell r="F31">
            <v>2</v>
          </cell>
          <cell r="G31">
            <v>2</v>
          </cell>
          <cell r="H31">
            <v>3</v>
          </cell>
          <cell r="I31">
            <v>3</v>
          </cell>
          <cell r="J31">
            <v>3</v>
          </cell>
          <cell r="K31">
            <v>2</v>
          </cell>
          <cell r="L31">
            <v>3</v>
          </cell>
          <cell r="M31">
            <v>4</v>
          </cell>
          <cell r="N31">
            <v>3</v>
          </cell>
        </row>
        <row r="34">
          <cell r="E34">
            <v>3</v>
          </cell>
          <cell r="F34">
            <v>2</v>
          </cell>
          <cell r="G34">
            <v>2</v>
          </cell>
          <cell r="H34">
            <v>3</v>
          </cell>
          <cell r="I34">
            <v>3</v>
          </cell>
          <cell r="J34">
            <v>3</v>
          </cell>
          <cell r="K34">
            <v>2</v>
          </cell>
          <cell r="L34">
            <v>3</v>
          </cell>
          <cell r="M34">
            <v>4</v>
          </cell>
          <cell r="N34">
            <v>3</v>
          </cell>
        </row>
        <row r="35">
          <cell r="E35">
            <v>4</v>
          </cell>
          <cell r="F35">
            <v>5</v>
          </cell>
          <cell r="G35">
            <v>5</v>
          </cell>
          <cell r="H35">
            <v>6</v>
          </cell>
          <cell r="I35">
            <v>5</v>
          </cell>
          <cell r="J35">
            <v>5</v>
          </cell>
          <cell r="K35">
            <v>4</v>
          </cell>
          <cell r="L35">
            <v>4</v>
          </cell>
          <cell r="M35">
            <v>4</v>
          </cell>
          <cell r="N35">
            <v>5</v>
          </cell>
        </row>
        <row r="38">
          <cell r="E38">
            <v>4</v>
          </cell>
          <cell r="F38">
            <v>5</v>
          </cell>
          <cell r="G38">
            <v>5</v>
          </cell>
          <cell r="H38">
            <v>6</v>
          </cell>
          <cell r="I38">
            <v>5</v>
          </cell>
          <cell r="J38">
            <v>5</v>
          </cell>
          <cell r="K38">
            <v>4</v>
          </cell>
          <cell r="L38">
            <v>4</v>
          </cell>
          <cell r="M38">
            <v>4</v>
          </cell>
          <cell r="N38">
            <v>5</v>
          </cell>
        </row>
        <row r="39">
          <cell r="E39">
            <v>4</v>
          </cell>
          <cell r="F39">
            <v>4</v>
          </cell>
          <cell r="G39">
            <v>4</v>
          </cell>
          <cell r="H39">
            <v>3</v>
          </cell>
          <cell r="I39">
            <v>5</v>
          </cell>
          <cell r="J39">
            <v>4</v>
          </cell>
          <cell r="K39">
            <v>3</v>
          </cell>
          <cell r="L39">
            <v>4</v>
          </cell>
          <cell r="M39">
            <v>4</v>
          </cell>
          <cell r="N39">
            <v>5</v>
          </cell>
        </row>
        <row r="42">
          <cell r="E42">
            <v>4</v>
          </cell>
          <cell r="F42">
            <v>4</v>
          </cell>
          <cell r="G42">
            <v>4</v>
          </cell>
          <cell r="H42">
            <v>3</v>
          </cell>
          <cell r="I42">
            <v>5</v>
          </cell>
          <cell r="J42">
            <v>4</v>
          </cell>
          <cell r="K42">
            <v>3</v>
          </cell>
          <cell r="L42">
            <v>4</v>
          </cell>
          <cell r="M42">
            <v>4</v>
          </cell>
          <cell r="N42">
            <v>5</v>
          </cell>
        </row>
        <row r="43">
          <cell r="E43">
            <v>4</v>
          </cell>
          <cell r="F43">
            <v>4</v>
          </cell>
          <cell r="G43">
            <v>4</v>
          </cell>
          <cell r="H43">
            <v>5</v>
          </cell>
          <cell r="I43">
            <v>4</v>
          </cell>
          <cell r="J43">
            <v>3</v>
          </cell>
          <cell r="K43">
            <v>5</v>
          </cell>
          <cell r="L43">
            <v>4</v>
          </cell>
          <cell r="M43">
            <v>5</v>
          </cell>
          <cell r="N43">
            <v>4</v>
          </cell>
        </row>
        <row r="45">
          <cell r="E45">
            <v>77</v>
          </cell>
          <cell r="F45">
            <v>77</v>
          </cell>
          <cell r="G45">
            <v>77</v>
          </cell>
          <cell r="H45">
            <v>77</v>
          </cell>
          <cell r="I45">
            <v>77</v>
          </cell>
          <cell r="J45">
            <v>77</v>
          </cell>
          <cell r="K45">
            <v>77</v>
          </cell>
          <cell r="L45">
            <v>77</v>
          </cell>
          <cell r="M45">
            <v>77</v>
          </cell>
          <cell r="N45">
            <v>77</v>
          </cell>
        </row>
        <row r="46">
          <cell r="E46">
            <v>81</v>
          </cell>
          <cell r="F46">
            <v>81</v>
          </cell>
          <cell r="G46">
            <v>81</v>
          </cell>
          <cell r="H46">
            <v>82</v>
          </cell>
          <cell r="I46">
            <v>81</v>
          </cell>
          <cell r="J46">
            <v>80</v>
          </cell>
          <cell r="K46">
            <v>82</v>
          </cell>
          <cell r="L46">
            <v>81</v>
          </cell>
          <cell r="M46">
            <v>82</v>
          </cell>
          <cell r="N46">
            <v>81</v>
          </cell>
        </row>
        <row r="47">
          <cell r="E47">
            <v>5</v>
          </cell>
          <cell r="F47">
            <v>4</v>
          </cell>
          <cell r="G47">
            <v>4</v>
          </cell>
          <cell r="H47">
            <v>3</v>
          </cell>
          <cell r="I47">
            <v>4</v>
          </cell>
          <cell r="J47">
            <v>5</v>
          </cell>
          <cell r="K47">
            <v>4</v>
          </cell>
          <cell r="L47">
            <v>4</v>
          </cell>
          <cell r="M47">
            <v>3</v>
          </cell>
          <cell r="N47">
            <v>4</v>
          </cell>
        </row>
        <row r="48"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  <cell r="K48">
            <v>2</v>
          </cell>
          <cell r="L48">
            <v>2</v>
          </cell>
          <cell r="M48">
            <v>2</v>
          </cell>
          <cell r="N48">
            <v>2</v>
          </cell>
        </row>
        <row r="50">
          <cell r="E50">
            <v>7</v>
          </cell>
          <cell r="F50">
            <v>6</v>
          </cell>
          <cell r="G50">
            <v>6</v>
          </cell>
          <cell r="H50">
            <v>5</v>
          </cell>
          <cell r="I50">
            <v>6</v>
          </cell>
          <cell r="J50">
            <v>7</v>
          </cell>
          <cell r="K50">
            <v>6</v>
          </cell>
          <cell r="L50">
            <v>6</v>
          </cell>
          <cell r="M50">
            <v>5</v>
          </cell>
          <cell r="N50">
            <v>6</v>
          </cell>
        </row>
        <row r="51">
          <cell r="E51">
            <v>3</v>
          </cell>
          <cell r="F51">
            <v>4</v>
          </cell>
          <cell r="G51">
            <v>3</v>
          </cell>
          <cell r="H51">
            <v>3</v>
          </cell>
          <cell r="I51">
            <v>2</v>
          </cell>
          <cell r="J51">
            <v>3</v>
          </cell>
          <cell r="K51">
            <v>3</v>
          </cell>
          <cell r="L51">
            <v>2</v>
          </cell>
          <cell r="M51">
            <v>3</v>
          </cell>
          <cell r="N51">
            <v>3</v>
          </cell>
        </row>
        <row r="54">
          <cell r="E54">
            <v>3</v>
          </cell>
          <cell r="F54">
            <v>4</v>
          </cell>
          <cell r="G54">
            <v>3</v>
          </cell>
          <cell r="H54">
            <v>3</v>
          </cell>
          <cell r="I54">
            <v>2</v>
          </cell>
          <cell r="J54">
            <v>3</v>
          </cell>
          <cell r="K54">
            <v>3</v>
          </cell>
          <cell r="L54">
            <v>2</v>
          </cell>
          <cell r="M54">
            <v>3</v>
          </cell>
          <cell r="N54">
            <v>3</v>
          </cell>
        </row>
        <row r="55">
          <cell r="E55">
            <v>3</v>
          </cell>
          <cell r="F55">
            <v>3</v>
          </cell>
          <cell r="G55">
            <v>3</v>
          </cell>
          <cell r="H55">
            <v>4</v>
          </cell>
          <cell r="I55">
            <v>3</v>
          </cell>
          <cell r="J55">
            <v>4</v>
          </cell>
          <cell r="K55">
            <v>3</v>
          </cell>
          <cell r="L55">
            <v>5</v>
          </cell>
          <cell r="M55">
            <v>4</v>
          </cell>
          <cell r="N55">
            <v>3</v>
          </cell>
        </row>
        <row r="56"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</row>
        <row r="57">
          <cell r="E57">
            <v>75</v>
          </cell>
          <cell r="F57">
            <v>75</v>
          </cell>
          <cell r="G57">
            <v>75</v>
          </cell>
          <cell r="H57">
            <v>75</v>
          </cell>
          <cell r="I57">
            <v>75</v>
          </cell>
          <cell r="J57">
            <v>75</v>
          </cell>
          <cell r="K57">
            <v>75</v>
          </cell>
          <cell r="L57">
            <v>75</v>
          </cell>
          <cell r="M57">
            <v>75</v>
          </cell>
          <cell r="N57">
            <v>75</v>
          </cell>
        </row>
        <row r="58">
          <cell r="E58">
            <v>79</v>
          </cell>
          <cell r="F58">
            <v>79</v>
          </cell>
          <cell r="G58">
            <v>79</v>
          </cell>
          <cell r="H58">
            <v>80</v>
          </cell>
          <cell r="I58">
            <v>79</v>
          </cell>
          <cell r="J58">
            <v>80</v>
          </cell>
          <cell r="K58">
            <v>79</v>
          </cell>
          <cell r="L58">
            <v>81</v>
          </cell>
          <cell r="M58">
            <v>80</v>
          </cell>
          <cell r="N58">
            <v>79</v>
          </cell>
        </row>
        <row r="59">
          <cell r="E59">
            <v>40</v>
          </cell>
          <cell r="F59">
            <v>42</v>
          </cell>
          <cell r="G59">
            <v>36</v>
          </cell>
          <cell r="H59">
            <v>30</v>
          </cell>
          <cell r="I59">
            <v>32</v>
          </cell>
          <cell r="J59">
            <v>35</v>
          </cell>
          <cell r="K59">
            <v>34</v>
          </cell>
          <cell r="L59">
            <v>32</v>
          </cell>
          <cell r="M59">
            <v>28</v>
          </cell>
          <cell r="N59">
            <v>25</v>
          </cell>
        </row>
        <row r="62">
          <cell r="E62">
            <v>40</v>
          </cell>
          <cell r="F62">
            <v>42</v>
          </cell>
          <cell r="G62">
            <v>36</v>
          </cell>
          <cell r="H62">
            <v>30</v>
          </cell>
          <cell r="I62">
            <v>32</v>
          </cell>
          <cell r="J62">
            <v>35</v>
          </cell>
          <cell r="K62">
            <v>34</v>
          </cell>
          <cell r="L62">
            <v>32</v>
          </cell>
          <cell r="M62">
            <v>28</v>
          </cell>
          <cell r="N62">
            <v>25</v>
          </cell>
        </row>
        <row r="63">
          <cell r="E63">
            <v>5</v>
          </cell>
          <cell r="F63">
            <v>4</v>
          </cell>
          <cell r="G63">
            <v>3</v>
          </cell>
          <cell r="H63">
            <v>5</v>
          </cell>
          <cell r="I63">
            <v>4</v>
          </cell>
          <cell r="J63">
            <v>5</v>
          </cell>
          <cell r="K63">
            <v>4</v>
          </cell>
          <cell r="L63">
            <v>5</v>
          </cell>
          <cell r="M63">
            <v>5</v>
          </cell>
          <cell r="N63">
            <v>6</v>
          </cell>
        </row>
        <row r="64">
          <cell r="E64">
            <v>3</v>
          </cell>
          <cell r="F64">
            <v>3</v>
          </cell>
          <cell r="G64">
            <v>3</v>
          </cell>
          <cell r="H64">
            <v>2</v>
          </cell>
          <cell r="I64">
            <v>3</v>
          </cell>
          <cell r="J64">
            <v>2</v>
          </cell>
          <cell r="K64">
            <v>3</v>
          </cell>
          <cell r="L64">
            <v>2</v>
          </cell>
          <cell r="M64">
            <v>2</v>
          </cell>
          <cell r="N64">
            <v>3</v>
          </cell>
        </row>
        <row r="66">
          <cell r="E66">
            <v>8</v>
          </cell>
          <cell r="F66">
            <v>7</v>
          </cell>
          <cell r="G66">
            <v>6</v>
          </cell>
          <cell r="H66">
            <v>7</v>
          </cell>
          <cell r="I66">
            <v>7</v>
          </cell>
          <cell r="J66">
            <v>7</v>
          </cell>
          <cell r="K66">
            <v>7</v>
          </cell>
          <cell r="L66">
            <v>7</v>
          </cell>
          <cell r="M66">
            <v>7</v>
          </cell>
          <cell r="N66">
            <v>9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I"/>
      <sheetName val="MEET_NOTICE"/>
      <sheetName val="ECI_088w"/>
      <sheetName val="ECI_47vs"/>
      <sheetName val="TOOL 98"/>
      <sheetName val="PLAN BY MONTH"/>
      <sheetName val="JOB_FO"/>
      <sheetName val="駆動系1"/>
      <sheetName val="FORMAT"/>
      <sheetName val="MAXMINเดินระบบKB"/>
      <sheetName val="CRITERIA2"/>
      <sheetName val="CRITERIA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 Chart"/>
      <sheetName val="Combination M1"/>
      <sheetName val="Combination M1 Current"/>
      <sheetName val="Combination M1 Traget"/>
      <sheetName val="Combination_form Bank"/>
      <sheetName val="MC Capacity"/>
      <sheetName val="Yamazumi Chart"/>
      <sheetName val="Yamazumi Chart_Current"/>
      <sheetName val="Yamazumi Chart_Form Bank"/>
      <sheetName val="Yamazumi Chart_Idea"/>
      <sheetName val="Sequencs GC7-3 Old Data "/>
      <sheetName val="Sequencs GC7-3 Actual"/>
      <sheetName val="Sequencs GC3-7 Traget"/>
      <sheetName val="Compare"/>
      <sheetName val="Before"/>
      <sheetName val="Before (2)"/>
      <sheetName val="Yamazumi Chart_Idea (2)"/>
    </sheetNames>
    <sheetDataSet>
      <sheetData sheetId="0">
        <row r="2">
          <cell r="P2">
            <v>5</v>
          </cell>
          <cell r="R2" t="str">
            <v>14/2/2562</v>
          </cell>
        </row>
        <row r="4">
          <cell r="X4" t="str">
            <v>S/H-GC</v>
          </cell>
          <cell r="AD4" t="str">
            <v>F/M-GC</v>
          </cell>
        </row>
        <row r="7">
          <cell r="A7" t="str">
            <v>G/C 2</v>
          </cell>
          <cell r="D7" t="str">
            <v>GC 7-3</v>
          </cell>
          <cell r="G7" t="str">
            <v>17175-0E010-A</v>
          </cell>
          <cell r="L7" t="str">
            <v xml:space="preserve">ELB/COMP/O 0E010 </v>
          </cell>
          <cell r="P7" t="str">
            <v>TDEM (STM)</v>
          </cell>
        </row>
        <row r="23">
          <cell r="B23" t="str">
            <v>S-A5-W-613-1-CT10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ารางจับเวลา"/>
      <sheetName val="Jop Element 1.0"/>
      <sheetName val="Jop Element 2.0"/>
      <sheetName val="Jop Element 3.0"/>
      <sheetName val="Machine Capacity Sheet"/>
      <sheetName val="Formaat STD"/>
      <sheetName val="STD C CAP_1"/>
      <sheetName val="STD C CAP_2"/>
      <sheetName val="STD C CAP_3"/>
      <sheetName val="std.com table"/>
      <sheetName val="std.com table (2)"/>
      <sheetName val="WORK CHART New"/>
      <sheetName val="Wolk Chart OLD"/>
      <sheetName val="std.work chart"/>
      <sheetName val="YAMAZUMI Data Base"/>
      <sheetName val="yamazumi chart"/>
      <sheetName val="MIFC 1"/>
      <sheetName val="MIFC 2"/>
      <sheetName val="kaizen"/>
    </sheetNames>
    <sheetDataSet>
      <sheetData sheetId="0"/>
      <sheetData sheetId="1"/>
      <sheetData sheetId="2"/>
      <sheetData sheetId="3"/>
      <sheetData sheetId="4"/>
      <sheetData sheetId="5">
        <row r="10">
          <cell r="AI10" t="str">
            <v>Auto</v>
          </cell>
          <cell r="AJ10" t="str">
            <v>Start</v>
          </cell>
          <cell r="AK10" t="str">
            <v>Man</v>
          </cell>
          <cell r="AM10" t="str">
            <v>Auto</v>
          </cell>
        </row>
        <row r="11">
          <cell r="AI11">
            <v>0</v>
          </cell>
          <cell r="AJ11">
            <v>0</v>
          </cell>
          <cell r="AK11">
            <v>2</v>
          </cell>
          <cell r="AM11">
            <v>0</v>
          </cell>
        </row>
        <row r="12">
          <cell r="AI12">
            <v>0</v>
          </cell>
          <cell r="AJ12">
            <v>3</v>
          </cell>
          <cell r="AK12">
            <v>2</v>
          </cell>
          <cell r="AM12">
            <v>0</v>
          </cell>
        </row>
        <row r="13">
          <cell r="AI13">
            <v>0</v>
          </cell>
          <cell r="AJ13">
            <v>6</v>
          </cell>
          <cell r="AK13">
            <v>3</v>
          </cell>
          <cell r="AM13">
            <v>0</v>
          </cell>
        </row>
        <row r="14">
          <cell r="AI14">
            <v>0</v>
          </cell>
          <cell r="AJ14">
            <v>10</v>
          </cell>
          <cell r="AK14">
            <v>3</v>
          </cell>
          <cell r="AM14">
            <v>0</v>
          </cell>
        </row>
        <row r="15">
          <cell r="AI15">
            <v>0</v>
          </cell>
          <cell r="AJ15">
            <v>14</v>
          </cell>
          <cell r="AK15">
            <v>3</v>
          </cell>
          <cell r="AM15">
            <v>0</v>
          </cell>
        </row>
        <row r="16">
          <cell r="AI16">
            <v>0</v>
          </cell>
          <cell r="AJ16">
            <v>17</v>
          </cell>
          <cell r="AK16">
            <v>8</v>
          </cell>
          <cell r="AM16">
            <v>135</v>
          </cell>
        </row>
        <row r="17">
          <cell r="AI17">
            <v>0</v>
          </cell>
          <cell r="AJ17">
            <v>25</v>
          </cell>
          <cell r="AK17">
            <v>3</v>
          </cell>
          <cell r="AM17">
            <v>0</v>
          </cell>
        </row>
        <row r="18">
          <cell r="AI18">
            <v>0</v>
          </cell>
          <cell r="AJ18">
            <v>29</v>
          </cell>
          <cell r="AK18">
            <v>2</v>
          </cell>
          <cell r="AM18">
            <v>0</v>
          </cell>
        </row>
        <row r="19">
          <cell r="AI19">
            <v>0</v>
          </cell>
          <cell r="AJ19">
            <v>32</v>
          </cell>
          <cell r="AK19">
            <v>3</v>
          </cell>
          <cell r="AM19">
            <v>0</v>
          </cell>
        </row>
        <row r="20">
          <cell r="AI20">
            <v>0</v>
          </cell>
          <cell r="AJ20">
            <v>36</v>
          </cell>
          <cell r="AK20">
            <v>3</v>
          </cell>
          <cell r="AM20">
            <v>0</v>
          </cell>
        </row>
        <row r="21">
          <cell r="AI21">
            <v>0</v>
          </cell>
          <cell r="AJ21">
            <v>40</v>
          </cell>
          <cell r="AK21">
            <v>2</v>
          </cell>
          <cell r="AM21">
            <v>0</v>
          </cell>
        </row>
        <row r="22">
          <cell r="AI22">
            <v>0</v>
          </cell>
          <cell r="AJ22">
            <v>43</v>
          </cell>
          <cell r="AK22">
            <v>2</v>
          </cell>
          <cell r="AM22">
            <v>0</v>
          </cell>
        </row>
        <row r="23">
          <cell r="AI23">
            <v>0</v>
          </cell>
          <cell r="AJ23">
            <v>46</v>
          </cell>
          <cell r="AK23">
            <v>3</v>
          </cell>
          <cell r="AM23">
            <v>0</v>
          </cell>
        </row>
        <row r="24">
          <cell r="AI24">
            <v>0</v>
          </cell>
          <cell r="AJ24">
            <v>50</v>
          </cell>
          <cell r="AK24">
            <v>3</v>
          </cell>
          <cell r="AM24">
            <v>0</v>
          </cell>
        </row>
        <row r="25">
          <cell r="AI25">
            <v>0</v>
          </cell>
          <cell r="AJ25">
            <v>54</v>
          </cell>
          <cell r="AK25">
            <v>3</v>
          </cell>
          <cell r="AM25">
            <v>0</v>
          </cell>
        </row>
        <row r="26">
          <cell r="AI26">
            <v>40</v>
          </cell>
          <cell r="AJ26">
            <v>17</v>
          </cell>
          <cell r="AK26">
            <v>8</v>
          </cell>
          <cell r="AM26">
            <v>95</v>
          </cell>
        </row>
        <row r="27">
          <cell r="AI27">
            <v>0</v>
          </cell>
          <cell r="AJ27">
            <v>65</v>
          </cell>
          <cell r="AK27">
            <v>3</v>
          </cell>
          <cell r="AM27">
            <v>0</v>
          </cell>
        </row>
        <row r="28">
          <cell r="AI28">
            <v>0</v>
          </cell>
          <cell r="AJ28">
            <v>70</v>
          </cell>
          <cell r="AK28">
            <v>2</v>
          </cell>
          <cell r="AM28">
            <v>0</v>
          </cell>
        </row>
        <row r="29">
          <cell r="AI29">
            <v>0</v>
          </cell>
          <cell r="AJ29">
            <v>74</v>
          </cell>
          <cell r="AK29">
            <v>3</v>
          </cell>
          <cell r="AM29">
            <v>0</v>
          </cell>
        </row>
        <row r="30">
          <cell r="AI30">
            <v>0</v>
          </cell>
          <cell r="AJ30">
            <v>79</v>
          </cell>
          <cell r="AK30">
            <v>3</v>
          </cell>
          <cell r="AM30">
            <v>0</v>
          </cell>
        </row>
        <row r="31">
          <cell r="AI31">
            <v>0</v>
          </cell>
          <cell r="AJ31">
            <v>89</v>
          </cell>
          <cell r="AK31">
            <v>5</v>
          </cell>
          <cell r="AM31">
            <v>0</v>
          </cell>
        </row>
        <row r="32">
          <cell r="AI32">
            <v>0</v>
          </cell>
          <cell r="AJ32">
            <v>99</v>
          </cell>
          <cell r="AK32">
            <v>3</v>
          </cell>
          <cell r="AM32">
            <v>0</v>
          </cell>
        </row>
        <row r="33">
          <cell r="AI33">
            <v>0</v>
          </cell>
          <cell r="AJ33">
            <v>103</v>
          </cell>
          <cell r="AK33">
            <v>2</v>
          </cell>
          <cell r="AM33">
            <v>0</v>
          </cell>
        </row>
        <row r="34">
          <cell r="AI34">
            <v>0</v>
          </cell>
          <cell r="AJ34">
            <v>108</v>
          </cell>
          <cell r="AK34">
            <v>4</v>
          </cell>
          <cell r="AM34">
            <v>0</v>
          </cell>
        </row>
        <row r="35">
          <cell r="AI35">
            <v>0</v>
          </cell>
          <cell r="AJ35">
            <v>113</v>
          </cell>
          <cell r="AK35">
            <v>1</v>
          </cell>
          <cell r="AM35">
            <v>0</v>
          </cell>
        </row>
        <row r="36">
          <cell r="AI36">
            <v>0</v>
          </cell>
          <cell r="AJ36">
            <v>115</v>
          </cell>
          <cell r="AK36">
            <v>1</v>
          </cell>
          <cell r="AM36">
            <v>0</v>
          </cell>
        </row>
        <row r="37">
          <cell r="AI37">
            <v>0</v>
          </cell>
          <cell r="AJ37">
            <v>117</v>
          </cell>
          <cell r="AK37">
            <v>1</v>
          </cell>
          <cell r="AM37">
            <v>0</v>
          </cell>
        </row>
        <row r="38">
          <cell r="AI38">
            <v>0</v>
          </cell>
          <cell r="AJ38">
            <v>119</v>
          </cell>
          <cell r="AK38">
            <v>1</v>
          </cell>
          <cell r="AM38">
            <v>0</v>
          </cell>
        </row>
        <row r="39">
          <cell r="AI39">
            <v>0</v>
          </cell>
          <cell r="AJ39">
            <v>121</v>
          </cell>
          <cell r="AK39">
            <v>1</v>
          </cell>
          <cell r="AM39">
            <v>0</v>
          </cell>
        </row>
        <row r="40">
          <cell r="AI40">
            <v>0</v>
          </cell>
          <cell r="AJ40">
            <v>123</v>
          </cell>
          <cell r="AK40">
            <v>1</v>
          </cell>
          <cell r="AM40">
            <v>0</v>
          </cell>
        </row>
        <row r="41">
          <cell r="AI41">
            <v>0</v>
          </cell>
          <cell r="AJ41">
            <v>125</v>
          </cell>
          <cell r="AK41">
            <v>1</v>
          </cell>
          <cell r="AM41">
            <v>0</v>
          </cell>
        </row>
        <row r="42">
          <cell r="AI42">
            <v>0</v>
          </cell>
          <cell r="AJ42">
            <v>127</v>
          </cell>
          <cell r="AK42">
            <v>1</v>
          </cell>
          <cell r="AM42">
            <v>0</v>
          </cell>
        </row>
        <row r="43">
          <cell r="AI43">
            <v>0</v>
          </cell>
          <cell r="AJ43">
            <v>129</v>
          </cell>
          <cell r="AK43">
            <v>5</v>
          </cell>
          <cell r="AM43">
            <v>0</v>
          </cell>
        </row>
        <row r="44">
          <cell r="AI44">
            <v>0</v>
          </cell>
          <cell r="AJ44">
            <v>135</v>
          </cell>
          <cell r="AK44">
            <v>2</v>
          </cell>
          <cell r="AM44">
            <v>0</v>
          </cell>
        </row>
        <row r="45">
          <cell r="AI45">
            <v>0</v>
          </cell>
          <cell r="AJ45">
            <v>138</v>
          </cell>
          <cell r="AK45">
            <v>1</v>
          </cell>
          <cell r="AM45">
            <v>0</v>
          </cell>
        </row>
        <row r="46">
          <cell r="AI46">
            <v>0</v>
          </cell>
          <cell r="AJ46">
            <v>140</v>
          </cell>
          <cell r="AK46">
            <v>1</v>
          </cell>
          <cell r="AM46">
            <v>0</v>
          </cell>
        </row>
        <row r="47">
          <cell r="AI47">
            <v>0</v>
          </cell>
          <cell r="AJ47">
            <v>142</v>
          </cell>
          <cell r="AK47">
            <v>1</v>
          </cell>
          <cell r="AM47">
            <v>0</v>
          </cell>
        </row>
        <row r="48">
          <cell r="AI48">
            <v>0</v>
          </cell>
          <cell r="AJ48">
            <v>144</v>
          </cell>
          <cell r="AK48">
            <v>1</v>
          </cell>
          <cell r="AM48">
            <v>0</v>
          </cell>
        </row>
        <row r="49">
          <cell r="AI49">
            <v>0</v>
          </cell>
          <cell r="AJ49">
            <v>146</v>
          </cell>
          <cell r="AK49">
            <v>1</v>
          </cell>
          <cell r="AM49">
            <v>0</v>
          </cell>
        </row>
        <row r="50">
          <cell r="AI50">
            <v>0</v>
          </cell>
          <cell r="AJ50">
            <v>148</v>
          </cell>
          <cell r="AK50">
            <v>7</v>
          </cell>
          <cell r="AM50">
            <v>0</v>
          </cell>
        </row>
        <row r="51">
          <cell r="AI51">
            <v>0</v>
          </cell>
          <cell r="AJ51">
            <v>161</v>
          </cell>
          <cell r="AK51">
            <v>0</v>
          </cell>
          <cell r="AM51">
            <v>0</v>
          </cell>
        </row>
        <row r="52">
          <cell r="AI52">
            <v>0</v>
          </cell>
          <cell r="AJ52">
            <v>161</v>
          </cell>
          <cell r="AK52">
            <v>0</v>
          </cell>
          <cell r="AM52">
            <v>0</v>
          </cell>
        </row>
        <row r="53">
          <cell r="AI53">
            <v>0</v>
          </cell>
          <cell r="AJ53">
            <v>161</v>
          </cell>
          <cell r="AK53">
            <v>0</v>
          </cell>
          <cell r="AM53">
            <v>0</v>
          </cell>
        </row>
        <row r="54">
          <cell r="AI54">
            <v>0</v>
          </cell>
          <cell r="AJ54">
            <v>161</v>
          </cell>
          <cell r="AK54">
            <v>0</v>
          </cell>
          <cell r="AM54">
            <v>0</v>
          </cell>
        </row>
        <row r="55">
          <cell r="AI55">
            <v>0</v>
          </cell>
          <cell r="AJ55">
            <v>161</v>
          </cell>
          <cell r="AK55">
            <v>0</v>
          </cell>
          <cell r="AM55">
            <v>0</v>
          </cell>
        </row>
      </sheetData>
      <sheetData sheetId="6">
        <row r="10">
          <cell r="AI10" t="str">
            <v>Auto</v>
          </cell>
          <cell r="AJ10" t="str">
            <v>Start</v>
          </cell>
          <cell r="AK10" t="str">
            <v>Man</v>
          </cell>
          <cell r="AM10" t="str">
            <v>Auto</v>
          </cell>
        </row>
        <row r="11">
          <cell r="AI11">
            <v>0</v>
          </cell>
          <cell r="AJ11">
            <v>0</v>
          </cell>
          <cell r="AK11">
            <v>0</v>
          </cell>
          <cell r="AM11">
            <v>0</v>
          </cell>
        </row>
        <row r="12">
          <cell r="AI12">
            <v>0</v>
          </cell>
          <cell r="AJ12">
            <v>1</v>
          </cell>
          <cell r="AK12">
            <v>1.17</v>
          </cell>
          <cell r="AM12">
            <v>0</v>
          </cell>
        </row>
        <row r="13">
          <cell r="AI13">
            <v>0</v>
          </cell>
          <cell r="AJ13">
            <v>2.17</v>
          </cell>
          <cell r="AK13">
            <v>0</v>
          </cell>
          <cell r="AM13">
            <v>0</v>
          </cell>
        </row>
        <row r="14">
          <cell r="AI14">
            <v>0</v>
          </cell>
          <cell r="AJ14">
            <v>3.17</v>
          </cell>
          <cell r="AK14">
            <v>1.38</v>
          </cell>
          <cell r="AM14">
            <v>0</v>
          </cell>
        </row>
        <row r="15">
          <cell r="AI15">
            <v>0</v>
          </cell>
          <cell r="AJ15">
            <v>4.55</v>
          </cell>
          <cell r="AK15">
            <v>1.0900000000000001</v>
          </cell>
          <cell r="AM15">
            <v>0</v>
          </cell>
        </row>
        <row r="16">
          <cell r="AI16">
            <v>0</v>
          </cell>
          <cell r="AJ16">
            <v>5.64</v>
          </cell>
          <cell r="AK16">
            <v>1.07</v>
          </cell>
          <cell r="AM16">
            <v>0</v>
          </cell>
        </row>
        <row r="17">
          <cell r="AI17">
            <v>0</v>
          </cell>
          <cell r="AJ17">
            <v>6.71</v>
          </cell>
          <cell r="AK17">
            <v>1.1499999999999999</v>
          </cell>
          <cell r="AM17">
            <v>0</v>
          </cell>
        </row>
        <row r="18">
          <cell r="AI18">
            <v>0</v>
          </cell>
          <cell r="AJ18">
            <v>7.8599999999999994</v>
          </cell>
          <cell r="AK18">
            <v>1.03</v>
          </cell>
          <cell r="AM18">
            <v>0</v>
          </cell>
        </row>
        <row r="19">
          <cell r="AI19">
            <v>0</v>
          </cell>
          <cell r="AJ19">
            <v>8.8899999999999988</v>
          </cell>
          <cell r="AK19">
            <v>1.02</v>
          </cell>
          <cell r="AM19">
            <v>0</v>
          </cell>
        </row>
        <row r="20">
          <cell r="AI20">
            <v>0</v>
          </cell>
          <cell r="AJ20">
            <v>9.9099999999999984</v>
          </cell>
          <cell r="AK20">
            <v>2.0099999999999998</v>
          </cell>
          <cell r="AM20">
            <v>0</v>
          </cell>
        </row>
        <row r="21">
          <cell r="AI21">
            <v>0</v>
          </cell>
          <cell r="AJ21">
            <v>11.919999999999998</v>
          </cell>
          <cell r="AK21">
            <v>1.01</v>
          </cell>
          <cell r="AM21">
            <v>0</v>
          </cell>
        </row>
        <row r="22">
          <cell r="AI22">
            <v>0</v>
          </cell>
          <cell r="AJ22">
            <v>12.929999999999998</v>
          </cell>
          <cell r="AK22">
            <v>1.1100000000000001</v>
          </cell>
          <cell r="AM22">
            <v>0</v>
          </cell>
        </row>
        <row r="23">
          <cell r="AI23">
            <v>0</v>
          </cell>
          <cell r="AJ23">
            <v>14.039999999999997</v>
          </cell>
          <cell r="AK23">
            <v>1.01</v>
          </cell>
          <cell r="AM23">
            <v>0</v>
          </cell>
        </row>
        <row r="24">
          <cell r="AI24">
            <v>0</v>
          </cell>
          <cell r="AJ24">
            <v>15.049999999999997</v>
          </cell>
          <cell r="AK24">
            <v>1.07</v>
          </cell>
          <cell r="AM24">
            <v>0</v>
          </cell>
        </row>
        <row r="25">
          <cell r="AI25">
            <v>0</v>
          </cell>
          <cell r="AJ25">
            <v>16.119999999999997</v>
          </cell>
          <cell r="AK25">
            <v>1.17</v>
          </cell>
          <cell r="AM25">
            <v>0</v>
          </cell>
        </row>
        <row r="26">
          <cell r="AI26">
            <v>0</v>
          </cell>
          <cell r="AJ26">
            <v>17.29</v>
          </cell>
          <cell r="AK26">
            <v>3.01</v>
          </cell>
          <cell r="AM26">
            <v>0</v>
          </cell>
        </row>
        <row r="27">
          <cell r="AI27">
            <v>0</v>
          </cell>
          <cell r="AJ27">
            <v>20.299999999999997</v>
          </cell>
          <cell r="AK27">
            <v>1.1299999999999999</v>
          </cell>
          <cell r="AM27">
            <v>0</v>
          </cell>
        </row>
        <row r="28">
          <cell r="AI28">
            <v>0</v>
          </cell>
          <cell r="AJ28">
            <v>21.429999999999996</v>
          </cell>
          <cell r="AK28">
            <v>1.1200000000000001</v>
          </cell>
          <cell r="AM28">
            <v>0</v>
          </cell>
        </row>
        <row r="29">
          <cell r="AI29">
            <v>0</v>
          </cell>
          <cell r="AJ29">
            <v>22.549999999999997</v>
          </cell>
          <cell r="AK29">
            <v>1.17</v>
          </cell>
          <cell r="AM29">
            <v>0</v>
          </cell>
        </row>
        <row r="30">
          <cell r="AI30">
            <v>0</v>
          </cell>
          <cell r="AJ30">
            <v>23.72</v>
          </cell>
          <cell r="AK30">
            <v>0</v>
          </cell>
          <cell r="AM30">
            <v>0</v>
          </cell>
        </row>
        <row r="31">
          <cell r="AI31">
            <v>0</v>
          </cell>
          <cell r="AJ31">
            <v>24.72</v>
          </cell>
          <cell r="AK31">
            <v>1.1100000000000001</v>
          </cell>
          <cell r="AM31">
            <v>0</v>
          </cell>
        </row>
        <row r="32">
          <cell r="AI32">
            <v>0</v>
          </cell>
          <cell r="AJ32">
            <v>25.83</v>
          </cell>
          <cell r="AK32">
            <v>0</v>
          </cell>
          <cell r="AM32">
            <v>0</v>
          </cell>
        </row>
        <row r="33">
          <cell r="AI33">
            <v>0</v>
          </cell>
          <cell r="AJ33">
            <v>26.83</v>
          </cell>
          <cell r="AK33">
            <v>1.02</v>
          </cell>
          <cell r="AM33">
            <v>0</v>
          </cell>
        </row>
        <row r="34">
          <cell r="AI34">
            <v>0</v>
          </cell>
          <cell r="AJ34">
            <v>27.849999999999998</v>
          </cell>
          <cell r="AK34">
            <v>0</v>
          </cell>
          <cell r="AM34">
            <v>46.54</v>
          </cell>
        </row>
        <row r="35">
          <cell r="AI35">
            <v>0</v>
          </cell>
          <cell r="AJ35">
            <v>74.39</v>
          </cell>
          <cell r="AK35">
            <v>0</v>
          </cell>
          <cell r="AM35">
            <v>0</v>
          </cell>
        </row>
        <row r="36">
          <cell r="AI36">
            <v>0</v>
          </cell>
          <cell r="AJ36">
            <v>75.39</v>
          </cell>
          <cell r="AK36">
            <v>1.17</v>
          </cell>
          <cell r="AM36">
            <v>0</v>
          </cell>
        </row>
        <row r="37">
          <cell r="AI37">
            <v>0</v>
          </cell>
          <cell r="AJ37">
            <v>76.56</v>
          </cell>
          <cell r="AK37">
            <v>0</v>
          </cell>
          <cell r="AM37">
            <v>0</v>
          </cell>
        </row>
        <row r="38">
          <cell r="AI38">
            <v>0</v>
          </cell>
          <cell r="AJ38">
            <v>77.56</v>
          </cell>
          <cell r="AK38">
            <v>1.25</v>
          </cell>
          <cell r="AM38">
            <v>0</v>
          </cell>
        </row>
        <row r="39">
          <cell r="AI39">
            <v>0</v>
          </cell>
          <cell r="AJ39">
            <v>78.81</v>
          </cell>
          <cell r="AK39">
            <v>1.01</v>
          </cell>
          <cell r="AM39">
            <v>0</v>
          </cell>
        </row>
        <row r="40">
          <cell r="AI40">
            <v>0</v>
          </cell>
          <cell r="AJ40">
            <v>79.820000000000007</v>
          </cell>
          <cell r="AK40">
            <v>2.15</v>
          </cell>
          <cell r="AM40">
            <v>0</v>
          </cell>
        </row>
        <row r="41">
          <cell r="AI41">
            <v>0</v>
          </cell>
          <cell r="AJ41">
            <v>81.970000000000013</v>
          </cell>
          <cell r="AK41">
            <v>1.01</v>
          </cell>
          <cell r="AM41">
            <v>0</v>
          </cell>
        </row>
        <row r="42">
          <cell r="AI42">
            <v>0</v>
          </cell>
          <cell r="AJ42">
            <v>82.980000000000018</v>
          </cell>
          <cell r="AK42">
            <v>0</v>
          </cell>
          <cell r="AM42">
            <v>0</v>
          </cell>
        </row>
        <row r="43">
          <cell r="AI43">
            <v>0</v>
          </cell>
          <cell r="AJ43">
            <v>83.980000000000018</v>
          </cell>
          <cell r="AK43">
            <v>1.0900000000000001</v>
          </cell>
          <cell r="AM43">
            <v>0</v>
          </cell>
        </row>
        <row r="44">
          <cell r="AI44">
            <v>0</v>
          </cell>
          <cell r="AJ44">
            <v>85.070000000000022</v>
          </cell>
          <cell r="AK44">
            <v>0</v>
          </cell>
          <cell r="AM44">
            <v>0</v>
          </cell>
        </row>
        <row r="45">
          <cell r="AI45">
            <v>0</v>
          </cell>
          <cell r="AJ45">
            <v>86.070000000000022</v>
          </cell>
          <cell r="AK45">
            <v>1.0900000000000001</v>
          </cell>
          <cell r="AM45">
            <v>0</v>
          </cell>
        </row>
        <row r="46">
          <cell r="AI46">
            <v>0</v>
          </cell>
          <cell r="AJ46">
            <v>89.160000000000025</v>
          </cell>
          <cell r="AK46">
            <v>0</v>
          </cell>
          <cell r="AM46">
            <v>0</v>
          </cell>
        </row>
        <row r="47">
          <cell r="AI47">
            <v>0</v>
          </cell>
          <cell r="AJ47">
            <v>89.160000000000025</v>
          </cell>
          <cell r="AK47">
            <v>0</v>
          </cell>
          <cell r="AM47">
            <v>0</v>
          </cell>
        </row>
        <row r="48">
          <cell r="AI48">
            <v>0</v>
          </cell>
          <cell r="AJ48">
            <v>89.160000000000025</v>
          </cell>
          <cell r="AK48">
            <v>0</v>
          </cell>
          <cell r="AM48">
            <v>0</v>
          </cell>
        </row>
        <row r="49">
          <cell r="AI49">
            <v>0</v>
          </cell>
          <cell r="AJ49">
            <v>89.160000000000025</v>
          </cell>
          <cell r="AK49">
            <v>0</v>
          </cell>
          <cell r="AM49">
            <v>0</v>
          </cell>
        </row>
        <row r="50">
          <cell r="AI50">
            <v>0</v>
          </cell>
          <cell r="AJ50">
            <v>89.160000000000025</v>
          </cell>
          <cell r="AK50">
            <v>0</v>
          </cell>
          <cell r="AM50">
            <v>0</v>
          </cell>
        </row>
        <row r="51">
          <cell r="AI51">
            <v>0</v>
          </cell>
          <cell r="AJ51">
            <v>89.160000000000025</v>
          </cell>
          <cell r="AK51">
            <v>0</v>
          </cell>
          <cell r="AM51">
            <v>0</v>
          </cell>
        </row>
        <row r="52">
          <cell r="AI52">
            <v>0</v>
          </cell>
          <cell r="AJ52">
            <v>89.160000000000025</v>
          </cell>
          <cell r="AK52">
            <v>0</v>
          </cell>
          <cell r="AM52">
            <v>0</v>
          </cell>
        </row>
        <row r="53">
          <cell r="AI53">
            <v>0</v>
          </cell>
          <cell r="AJ53">
            <v>89.160000000000025</v>
          </cell>
          <cell r="AK53">
            <v>0</v>
          </cell>
          <cell r="AM53">
            <v>0</v>
          </cell>
        </row>
        <row r="54">
          <cell r="AI54">
            <v>0</v>
          </cell>
          <cell r="AJ54">
            <v>89.160000000000025</v>
          </cell>
          <cell r="AK54">
            <v>0</v>
          </cell>
          <cell r="AM54">
            <v>0</v>
          </cell>
        </row>
        <row r="55">
          <cell r="AI55">
            <v>0</v>
          </cell>
          <cell r="AJ55">
            <v>89.160000000000025</v>
          </cell>
          <cell r="AK55">
            <v>0</v>
          </cell>
          <cell r="AM55">
            <v>0</v>
          </cell>
        </row>
      </sheetData>
      <sheetData sheetId="7">
        <row r="1">
          <cell r="D1" t="str">
            <v>STANDARDIZE WORK
COMBINATION CHART</v>
          </cell>
          <cell r="L1" t="str">
            <v>Document No.</v>
          </cell>
          <cell r="P1" t="str">
            <v>Revision</v>
          </cell>
          <cell r="R1" t="str">
            <v>Eff. Date</v>
          </cell>
          <cell r="T1" t="str">
            <v>Page</v>
          </cell>
          <cell r="V1" t="str">
            <v>APPROVED</v>
          </cell>
          <cell r="X1" t="str">
            <v>CHECKED</v>
          </cell>
          <cell r="AB1" t="str">
            <v>ISSUED</v>
          </cell>
        </row>
        <row r="4">
          <cell r="V4" t="str">
            <v>Mgr-PC</v>
          </cell>
          <cell r="X4" t="str">
            <v>S/H-GC</v>
          </cell>
          <cell r="Z4" t="str">
            <v>S/H-OMC</v>
          </cell>
          <cell r="AB4" t="str">
            <v>F/M-GC</v>
          </cell>
          <cell r="AD4" t="str">
            <v>F/M-GC</v>
          </cell>
          <cell r="AF4" t="str">
            <v>OMC</v>
          </cell>
        </row>
        <row r="6">
          <cell r="D6" t="str">
            <v>LINE</v>
          </cell>
          <cell r="G6" t="str">
            <v>PART NO.</v>
          </cell>
          <cell r="L6" t="str">
            <v>PART NAME</v>
          </cell>
          <cell r="P6" t="str">
            <v>CUSTOMER</v>
          </cell>
          <cell r="T6" t="str">
            <v>ORDER/DAY</v>
          </cell>
          <cell r="V6" t="str">
            <v>TAKT TIME</v>
          </cell>
          <cell r="X6" t="str">
            <v>CYCLE TIME</v>
          </cell>
          <cell r="Z6" t="str">
            <v>Symbol :</v>
          </cell>
          <cell r="AB6" t="str">
            <v>Man</v>
          </cell>
          <cell r="AE6" t="str">
            <v>Walk</v>
          </cell>
        </row>
        <row r="7">
          <cell r="D7" t="str">
            <v>C CAP</v>
          </cell>
          <cell r="L7" t="str">
            <v>Door trim C CAP</v>
          </cell>
          <cell r="P7" t="str">
            <v>TMT</v>
          </cell>
          <cell r="V7">
            <v>171</v>
          </cell>
          <cell r="X7">
            <v>78.010000000000005</v>
          </cell>
          <cell r="AB7" t="str">
            <v>M/C</v>
          </cell>
          <cell r="AE7" t="str">
            <v>Wait</v>
          </cell>
        </row>
        <row r="9">
          <cell r="A9" t="str">
            <v>SEQUENCE</v>
          </cell>
          <cell r="C9" t="str">
            <v>DESCRIPTION</v>
          </cell>
          <cell r="I9" t="str">
            <v>TIME (sec.)</v>
          </cell>
        </row>
        <row r="10">
          <cell r="I10" t="str">
            <v>MAN</v>
          </cell>
          <cell r="J10" t="str">
            <v>M/C</v>
          </cell>
          <cell r="K10" t="str">
            <v>WALK</v>
          </cell>
          <cell r="AI10" t="str">
            <v>Auto</v>
          </cell>
          <cell r="AJ10" t="str">
            <v>Start</v>
          </cell>
          <cell r="AK10" t="str">
            <v>Man</v>
          </cell>
          <cell r="AL10" t="str">
            <v>Walk</v>
          </cell>
          <cell r="AM10" t="str">
            <v>Auto</v>
          </cell>
        </row>
        <row r="11">
          <cell r="B11">
            <v>1</v>
          </cell>
          <cell r="C11" t="str">
            <v>หยิบชิ้นงานบน rack wip</v>
          </cell>
          <cell r="I11">
            <v>1.61</v>
          </cell>
          <cell r="AI11">
            <v>0</v>
          </cell>
          <cell r="AJ11">
            <v>0</v>
          </cell>
          <cell r="AK11">
            <v>1.61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2</v>
          </cell>
          <cell r="C12" t="str">
            <v>วางงานลงบนโต๊ะ</v>
          </cell>
          <cell r="I12">
            <v>1.07</v>
          </cell>
          <cell r="AI12">
            <v>0</v>
          </cell>
          <cell r="AJ12">
            <v>1.61</v>
          </cell>
          <cell r="AK12">
            <v>1.07</v>
          </cell>
          <cell r="AL12">
            <v>0</v>
          </cell>
          <cell r="AM12">
            <v>0</v>
          </cell>
          <cell r="AN12">
            <v>2.68</v>
          </cell>
        </row>
        <row r="13">
          <cell r="B13">
            <v>3</v>
          </cell>
          <cell r="C13" t="str">
            <v xml:space="preserve">หยิบ clip ขนาดใหญ่ </v>
          </cell>
          <cell r="I13">
            <v>1.03</v>
          </cell>
          <cell r="AI13">
            <v>0</v>
          </cell>
          <cell r="AJ13">
            <v>2.68</v>
          </cell>
          <cell r="AK13">
            <v>1.03</v>
          </cell>
          <cell r="AL13">
            <v>0</v>
          </cell>
          <cell r="AM13">
            <v>0</v>
          </cell>
          <cell r="AN13">
            <v>3.71</v>
          </cell>
        </row>
        <row r="14">
          <cell r="B14">
            <v>4</v>
          </cell>
          <cell r="C14" t="str">
            <v>ประกอบ clip ขนาดใหญ่ 7 จุด</v>
          </cell>
          <cell r="I14">
            <v>8.98</v>
          </cell>
          <cell r="AI14">
            <v>0</v>
          </cell>
          <cell r="AJ14">
            <v>3.71</v>
          </cell>
          <cell r="AK14">
            <v>8.98</v>
          </cell>
          <cell r="AL14">
            <v>0</v>
          </cell>
          <cell r="AM14">
            <v>0</v>
          </cell>
          <cell r="AN14">
            <v>12.690000000000001</v>
          </cell>
        </row>
        <row r="15">
          <cell r="B15">
            <v>5</v>
          </cell>
          <cell r="C15" t="str">
            <v>แกะผ้า non ประกอบไปที่ชิ้นงาน 4 จุด</v>
          </cell>
          <cell r="I15">
            <v>26.11</v>
          </cell>
          <cell r="AI15">
            <v>0</v>
          </cell>
          <cell r="AJ15">
            <v>12.690000000000001</v>
          </cell>
          <cell r="AK15">
            <v>26.11</v>
          </cell>
          <cell r="AL15">
            <v>0</v>
          </cell>
          <cell r="AM15">
            <v>0</v>
          </cell>
          <cell r="AN15">
            <v>38.799999999999997</v>
          </cell>
        </row>
        <row r="16">
          <cell r="B16">
            <v>6</v>
          </cell>
          <cell r="C16" t="str">
            <v xml:space="preserve">ตรวจสอบ coponent partรอบชิ้นงานโดยใช้ mark เหลือง </v>
          </cell>
          <cell r="I16">
            <v>27.85</v>
          </cell>
          <cell r="AI16">
            <v>0</v>
          </cell>
          <cell r="AJ16">
            <v>38.799999999999997</v>
          </cell>
          <cell r="AK16">
            <v>27.85</v>
          </cell>
          <cell r="AL16">
            <v>0</v>
          </cell>
          <cell r="AM16">
            <v>0</v>
          </cell>
          <cell r="AN16">
            <v>66.650000000000006</v>
          </cell>
        </row>
        <row r="17">
          <cell r="B17">
            <v>7</v>
          </cell>
          <cell r="C17" t="str">
            <v>ติด label ที่ขิ้นงาน</v>
          </cell>
          <cell r="I17">
            <v>1.97</v>
          </cell>
          <cell r="AI17">
            <v>0</v>
          </cell>
          <cell r="AJ17">
            <v>66.650000000000006</v>
          </cell>
          <cell r="AK17">
            <v>1.97</v>
          </cell>
          <cell r="AL17">
            <v>0</v>
          </cell>
          <cell r="AM17">
            <v>0</v>
          </cell>
          <cell r="AN17">
            <v>68.62</v>
          </cell>
        </row>
        <row r="18">
          <cell r="B18">
            <v>8</v>
          </cell>
          <cell r="C18" t="str">
            <v>mark เหลืองที่ชิ้นงานและ label</v>
          </cell>
          <cell r="I18">
            <v>1.07</v>
          </cell>
          <cell r="AI18">
            <v>0</v>
          </cell>
          <cell r="AJ18">
            <v>68.62</v>
          </cell>
          <cell r="AK18">
            <v>1.07</v>
          </cell>
          <cell r="AL18">
            <v>0</v>
          </cell>
          <cell r="AM18">
            <v>0</v>
          </cell>
          <cell r="AN18">
            <v>69.69</v>
          </cell>
        </row>
        <row r="19">
          <cell r="B19">
            <v>9</v>
          </cell>
          <cell r="C19" t="str">
            <v xml:space="preserve">หยิบชิ้นงาน </v>
          </cell>
          <cell r="I19">
            <v>1.07</v>
          </cell>
          <cell r="AI19">
            <v>0</v>
          </cell>
          <cell r="AJ19">
            <v>69.69</v>
          </cell>
          <cell r="AK19">
            <v>1.07</v>
          </cell>
          <cell r="AL19">
            <v>0</v>
          </cell>
          <cell r="AM19">
            <v>0</v>
          </cell>
          <cell r="AN19">
            <v>70.759999999999991</v>
          </cell>
        </row>
        <row r="20">
          <cell r="B20">
            <v>10</v>
          </cell>
          <cell r="C20" t="str">
            <v>เดินไปที่ rack wip</v>
          </cell>
          <cell r="K20">
            <v>1</v>
          </cell>
          <cell r="AI20">
            <v>0</v>
          </cell>
          <cell r="AJ20">
            <v>70.759999999999991</v>
          </cell>
          <cell r="AK20">
            <v>0</v>
          </cell>
          <cell r="AL20">
            <v>1</v>
          </cell>
          <cell r="AM20">
            <v>0</v>
          </cell>
          <cell r="AN20">
            <v>70.759999999999991</v>
          </cell>
        </row>
        <row r="21">
          <cell r="B21">
            <v>11</v>
          </cell>
          <cell r="C21" t="str">
            <v>วางชิ้นงานลงบน rack wip เพื่อส่งไปยัง  process ต่อไป</v>
          </cell>
          <cell r="I21">
            <v>1.1200000000000001</v>
          </cell>
          <cell r="AI21">
            <v>0</v>
          </cell>
          <cell r="AJ21">
            <v>71.759999999999991</v>
          </cell>
          <cell r="AK21">
            <v>1.1200000000000001</v>
          </cell>
          <cell r="AL21">
            <v>0</v>
          </cell>
          <cell r="AM21">
            <v>0</v>
          </cell>
          <cell r="AN21">
            <v>72.88</v>
          </cell>
        </row>
        <row r="22">
          <cell r="B22">
            <v>12</v>
          </cell>
          <cell r="C22" t="str">
            <v>เดินกลับมาที่โต๊ะ</v>
          </cell>
          <cell r="K22">
            <v>1</v>
          </cell>
          <cell r="AI22">
            <v>0</v>
          </cell>
          <cell r="AJ22">
            <v>72.88</v>
          </cell>
          <cell r="AK22">
            <v>0</v>
          </cell>
          <cell r="AL22">
            <v>1</v>
          </cell>
          <cell r="AM22">
            <v>0</v>
          </cell>
          <cell r="AN22">
            <v>72.88</v>
          </cell>
        </row>
        <row r="23">
          <cell r="B23">
            <v>13</v>
          </cell>
          <cell r="C23" t="str">
            <v>ทำการบันทึก sheck sheet</v>
          </cell>
          <cell r="I23">
            <v>2.13</v>
          </cell>
          <cell r="K23">
            <v>2</v>
          </cell>
          <cell r="AI23">
            <v>0</v>
          </cell>
          <cell r="AJ23">
            <v>73.88</v>
          </cell>
          <cell r="AK23">
            <v>2.13</v>
          </cell>
          <cell r="AL23">
            <v>2</v>
          </cell>
          <cell r="AM23">
            <v>0</v>
          </cell>
          <cell r="AN23">
            <v>76.009999999999991</v>
          </cell>
        </row>
        <row r="24">
          <cell r="AI24">
            <v>0</v>
          </cell>
          <cell r="AJ24">
            <v>78.009999999999991</v>
          </cell>
          <cell r="AK24">
            <v>0</v>
          </cell>
          <cell r="AL24">
            <v>0</v>
          </cell>
          <cell r="AM24">
            <v>0</v>
          </cell>
          <cell r="AN24">
            <v>78.009999999999991</v>
          </cell>
        </row>
        <row r="25">
          <cell r="AI25">
            <v>0</v>
          </cell>
          <cell r="AJ25">
            <v>78.009999999999991</v>
          </cell>
          <cell r="AK25">
            <v>0</v>
          </cell>
          <cell r="AL25">
            <v>0</v>
          </cell>
          <cell r="AM25">
            <v>0</v>
          </cell>
          <cell r="AN25">
            <v>78.009999999999991</v>
          </cell>
        </row>
        <row r="26">
          <cell r="AI26">
            <v>0</v>
          </cell>
          <cell r="AJ26">
            <v>78.009999999999991</v>
          </cell>
          <cell r="AK26">
            <v>0</v>
          </cell>
          <cell r="AL26">
            <v>0</v>
          </cell>
          <cell r="AM26">
            <v>0</v>
          </cell>
          <cell r="AN26">
            <v>78.009999999999991</v>
          </cell>
        </row>
        <row r="27">
          <cell r="AI27">
            <v>0</v>
          </cell>
          <cell r="AJ27">
            <v>78.009999999999991</v>
          </cell>
          <cell r="AK27">
            <v>0</v>
          </cell>
          <cell r="AL27">
            <v>0</v>
          </cell>
          <cell r="AM27">
            <v>0</v>
          </cell>
          <cell r="AN27">
            <v>78.009999999999991</v>
          </cell>
        </row>
        <row r="28">
          <cell r="AI28">
            <v>0</v>
          </cell>
          <cell r="AJ28">
            <v>78.009999999999991</v>
          </cell>
          <cell r="AK28">
            <v>0</v>
          </cell>
          <cell r="AL28">
            <v>0</v>
          </cell>
          <cell r="AM28">
            <v>0</v>
          </cell>
          <cell r="AN28">
            <v>78.009999999999991</v>
          </cell>
        </row>
        <row r="29">
          <cell r="AI29">
            <v>0</v>
          </cell>
          <cell r="AJ29">
            <v>78.009999999999991</v>
          </cell>
          <cell r="AK29">
            <v>0</v>
          </cell>
          <cell r="AL29">
            <v>0</v>
          </cell>
          <cell r="AM29">
            <v>0</v>
          </cell>
          <cell r="AN29">
            <v>78.009999999999991</v>
          </cell>
        </row>
        <row r="30">
          <cell r="AI30">
            <v>0</v>
          </cell>
          <cell r="AJ30">
            <v>78.009999999999991</v>
          </cell>
          <cell r="AK30">
            <v>0</v>
          </cell>
          <cell r="AL30">
            <v>0</v>
          </cell>
          <cell r="AM30">
            <v>0</v>
          </cell>
          <cell r="AN30">
            <v>78.009999999999991</v>
          </cell>
        </row>
        <row r="31">
          <cell r="AI31">
            <v>0</v>
          </cell>
          <cell r="AJ31">
            <v>78.009999999999991</v>
          </cell>
          <cell r="AK31">
            <v>0</v>
          </cell>
          <cell r="AL31">
            <v>0</v>
          </cell>
          <cell r="AM31">
            <v>0</v>
          </cell>
          <cell r="AN31">
            <v>78.009999999999991</v>
          </cell>
        </row>
        <row r="32">
          <cell r="AI32">
            <v>0</v>
          </cell>
          <cell r="AJ32">
            <v>78.009999999999991</v>
          </cell>
          <cell r="AK32">
            <v>0</v>
          </cell>
          <cell r="AL32">
            <v>0</v>
          </cell>
          <cell r="AM32">
            <v>0</v>
          </cell>
          <cell r="AN32">
            <v>78.009999999999991</v>
          </cell>
        </row>
        <row r="33">
          <cell r="AI33">
            <v>0</v>
          </cell>
          <cell r="AJ33">
            <v>78.009999999999991</v>
          </cell>
          <cell r="AK33">
            <v>0</v>
          </cell>
          <cell r="AL33">
            <v>0</v>
          </cell>
          <cell r="AM33">
            <v>0</v>
          </cell>
          <cell r="AN33">
            <v>78.009999999999991</v>
          </cell>
        </row>
        <row r="34">
          <cell r="AI34">
            <v>0</v>
          </cell>
          <cell r="AJ34">
            <v>78.009999999999991</v>
          </cell>
          <cell r="AK34">
            <v>0</v>
          </cell>
          <cell r="AL34">
            <v>0</v>
          </cell>
          <cell r="AM34">
            <v>0</v>
          </cell>
          <cell r="AN34">
            <v>78.009999999999991</v>
          </cell>
        </row>
        <row r="35">
          <cell r="AI35">
            <v>0</v>
          </cell>
          <cell r="AJ35">
            <v>78.009999999999991</v>
          </cell>
          <cell r="AK35">
            <v>0</v>
          </cell>
          <cell r="AL35">
            <v>0</v>
          </cell>
          <cell r="AM35">
            <v>0</v>
          </cell>
          <cell r="AN35">
            <v>78.009999999999991</v>
          </cell>
        </row>
        <row r="36">
          <cell r="AI36">
            <v>0</v>
          </cell>
          <cell r="AJ36">
            <v>78.009999999999991</v>
          </cell>
          <cell r="AK36">
            <v>0</v>
          </cell>
          <cell r="AL36">
            <v>0</v>
          </cell>
          <cell r="AM36">
            <v>0</v>
          </cell>
          <cell r="AN36">
            <v>78.009999999999991</v>
          </cell>
        </row>
        <row r="37">
          <cell r="AI37">
            <v>0</v>
          </cell>
          <cell r="AJ37">
            <v>78.009999999999991</v>
          </cell>
          <cell r="AK37">
            <v>0</v>
          </cell>
          <cell r="AL37">
            <v>0</v>
          </cell>
          <cell r="AM37">
            <v>0</v>
          </cell>
          <cell r="AN37">
            <v>78.009999999999991</v>
          </cell>
        </row>
        <row r="38">
          <cell r="AI38">
            <v>0</v>
          </cell>
          <cell r="AJ38">
            <v>78.009999999999991</v>
          </cell>
          <cell r="AK38">
            <v>0</v>
          </cell>
          <cell r="AL38">
            <v>0</v>
          </cell>
          <cell r="AM38">
            <v>0</v>
          </cell>
          <cell r="AN38">
            <v>78.009999999999991</v>
          </cell>
        </row>
        <row r="39">
          <cell r="AI39">
            <v>0</v>
          </cell>
          <cell r="AJ39">
            <v>78.009999999999991</v>
          </cell>
          <cell r="AK39">
            <v>0</v>
          </cell>
          <cell r="AL39">
            <v>0</v>
          </cell>
          <cell r="AM39">
            <v>0</v>
          </cell>
          <cell r="AN39">
            <v>78.009999999999991</v>
          </cell>
        </row>
        <row r="40">
          <cell r="AI40">
            <v>0</v>
          </cell>
          <cell r="AJ40">
            <v>78.009999999999991</v>
          </cell>
          <cell r="AK40">
            <v>0</v>
          </cell>
          <cell r="AL40">
            <v>0</v>
          </cell>
          <cell r="AM40">
            <v>0</v>
          </cell>
          <cell r="AN40">
            <v>78.009999999999991</v>
          </cell>
        </row>
        <row r="41">
          <cell r="AI41">
            <v>0</v>
          </cell>
          <cell r="AJ41">
            <v>78.009999999999991</v>
          </cell>
          <cell r="AK41">
            <v>0</v>
          </cell>
          <cell r="AL41">
            <v>0</v>
          </cell>
          <cell r="AM41">
            <v>0</v>
          </cell>
          <cell r="AN41">
            <v>78.009999999999991</v>
          </cell>
        </row>
        <row r="42">
          <cell r="AI42">
            <v>0</v>
          </cell>
          <cell r="AJ42">
            <v>78.009999999999991</v>
          </cell>
          <cell r="AK42">
            <v>0</v>
          </cell>
          <cell r="AL42">
            <v>0</v>
          </cell>
          <cell r="AM42">
            <v>0</v>
          </cell>
          <cell r="AN42">
            <v>78.009999999999991</v>
          </cell>
        </row>
        <row r="43">
          <cell r="AI43">
            <v>0</v>
          </cell>
          <cell r="AJ43">
            <v>78.009999999999991</v>
          </cell>
          <cell r="AK43">
            <v>0</v>
          </cell>
          <cell r="AL43">
            <v>0</v>
          </cell>
          <cell r="AM43">
            <v>0</v>
          </cell>
          <cell r="AN43">
            <v>78.009999999999991</v>
          </cell>
        </row>
        <row r="44">
          <cell r="AI44">
            <v>0</v>
          </cell>
          <cell r="AJ44">
            <v>78.009999999999991</v>
          </cell>
          <cell r="AK44">
            <v>0</v>
          </cell>
          <cell r="AL44">
            <v>0</v>
          </cell>
          <cell r="AM44">
            <v>0</v>
          </cell>
          <cell r="AN44">
            <v>78.009999999999991</v>
          </cell>
        </row>
        <row r="45">
          <cell r="AI45">
            <v>0</v>
          </cell>
          <cell r="AJ45">
            <v>78.009999999999991</v>
          </cell>
          <cell r="AK45">
            <v>0</v>
          </cell>
          <cell r="AL45">
            <v>0</v>
          </cell>
          <cell r="AM45">
            <v>0</v>
          </cell>
          <cell r="AN45">
            <v>78.009999999999991</v>
          </cell>
        </row>
        <row r="46">
          <cell r="AI46">
            <v>0</v>
          </cell>
          <cell r="AJ46">
            <v>78.009999999999991</v>
          </cell>
          <cell r="AK46">
            <v>0</v>
          </cell>
          <cell r="AL46">
            <v>0</v>
          </cell>
          <cell r="AM46">
            <v>0</v>
          </cell>
          <cell r="AN46">
            <v>78.009999999999991</v>
          </cell>
        </row>
        <row r="47">
          <cell r="AI47">
            <v>0</v>
          </cell>
          <cell r="AJ47">
            <v>78.009999999999991</v>
          </cell>
          <cell r="AK47">
            <v>0</v>
          </cell>
          <cell r="AL47">
            <v>0</v>
          </cell>
          <cell r="AM47">
            <v>0</v>
          </cell>
          <cell r="AN47">
            <v>78.009999999999991</v>
          </cell>
        </row>
        <row r="48">
          <cell r="AI48">
            <v>0</v>
          </cell>
          <cell r="AJ48">
            <v>78.009999999999991</v>
          </cell>
          <cell r="AK48">
            <v>0</v>
          </cell>
          <cell r="AL48">
            <v>0</v>
          </cell>
          <cell r="AM48">
            <v>0</v>
          </cell>
          <cell r="AN48">
            <v>78.009999999999991</v>
          </cell>
        </row>
        <row r="49">
          <cell r="AI49">
            <v>0</v>
          </cell>
          <cell r="AJ49">
            <v>78.009999999999991</v>
          </cell>
          <cell r="AK49">
            <v>0</v>
          </cell>
          <cell r="AL49">
            <v>0</v>
          </cell>
          <cell r="AM49">
            <v>0</v>
          </cell>
          <cell r="AN49">
            <v>78.009999999999991</v>
          </cell>
        </row>
        <row r="50">
          <cell r="AI50">
            <v>0</v>
          </cell>
          <cell r="AJ50">
            <v>78.009999999999991</v>
          </cell>
          <cell r="AK50">
            <v>0</v>
          </cell>
          <cell r="AL50">
            <v>0</v>
          </cell>
          <cell r="AM50">
            <v>0</v>
          </cell>
          <cell r="AN50">
            <v>78.009999999999991</v>
          </cell>
        </row>
        <row r="51">
          <cell r="B51">
            <v>41</v>
          </cell>
          <cell r="AI51">
            <v>0</v>
          </cell>
          <cell r="AJ51">
            <v>78.009999999999991</v>
          </cell>
          <cell r="AK51">
            <v>0</v>
          </cell>
          <cell r="AL51">
            <v>0</v>
          </cell>
          <cell r="AM51">
            <v>0</v>
          </cell>
          <cell r="AN51">
            <v>78.009999999999991</v>
          </cell>
        </row>
        <row r="52">
          <cell r="B52">
            <v>42</v>
          </cell>
          <cell r="AI52">
            <v>0</v>
          </cell>
          <cell r="AJ52">
            <v>78.009999999999991</v>
          </cell>
          <cell r="AK52">
            <v>0</v>
          </cell>
          <cell r="AL52">
            <v>0</v>
          </cell>
          <cell r="AM52">
            <v>0</v>
          </cell>
          <cell r="AN52">
            <v>78.009999999999991</v>
          </cell>
        </row>
        <row r="53">
          <cell r="B53">
            <v>43</v>
          </cell>
          <cell r="AI53">
            <v>0</v>
          </cell>
          <cell r="AJ53">
            <v>78.009999999999991</v>
          </cell>
          <cell r="AK53">
            <v>0</v>
          </cell>
          <cell r="AL53">
            <v>0</v>
          </cell>
          <cell r="AM53">
            <v>0</v>
          </cell>
          <cell r="AN53">
            <v>78.009999999999991</v>
          </cell>
        </row>
        <row r="54">
          <cell r="B54">
            <v>44</v>
          </cell>
          <cell r="AI54">
            <v>0</v>
          </cell>
          <cell r="AJ54">
            <v>78.009999999999991</v>
          </cell>
          <cell r="AK54">
            <v>0</v>
          </cell>
          <cell r="AL54">
            <v>0</v>
          </cell>
          <cell r="AM54">
            <v>0</v>
          </cell>
          <cell r="AN54">
            <v>78.009999999999991</v>
          </cell>
        </row>
        <row r="55">
          <cell r="B55">
            <v>45</v>
          </cell>
          <cell r="AI55">
            <v>0</v>
          </cell>
          <cell r="AJ55">
            <v>78.009999999999991</v>
          </cell>
          <cell r="AK55">
            <v>0</v>
          </cell>
          <cell r="AL55">
            <v>0</v>
          </cell>
          <cell r="AM55">
            <v>0</v>
          </cell>
          <cell r="AN55">
            <v>78.009999999999991</v>
          </cell>
        </row>
        <row r="56">
          <cell r="A56" t="str">
            <v>TOTAL</v>
          </cell>
          <cell r="I56">
            <v>74.009999999999991</v>
          </cell>
          <cell r="J56" t="str">
            <v>WAIT</v>
          </cell>
          <cell r="K56">
            <v>4</v>
          </cell>
        </row>
        <row r="57">
          <cell r="J57">
            <v>1.4210854715202004E-14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ารางจับเวลา"/>
      <sheetName val="Jop Element 1.0"/>
      <sheetName val="Jop Element 2.0"/>
      <sheetName val="Jop Element 3.0"/>
      <sheetName val="Machine Capacity Sheet"/>
      <sheetName val="Formaat STD"/>
      <sheetName val="STD C CAP_1"/>
      <sheetName val="STD C CAP_2"/>
      <sheetName val="STD C CAP_3"/>
      <sheetName val="std.com table"/>
      <sheetName val="std.com table (2)"/>
      <sheetName val="WORK CHART New"/>
      <sheetName val="Wolk Chart OLD"/>
      <sheetName val="std.work chart"/>
      <sheetName val="YAMAZUMI Data Base"/>
      <sheetName val="yamazumi chart"/>
      <sheetName val="MIFC 1"/>
      <sheetName val="MIFC 2"/>
      <sheetName val="kaizen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AI10" t="str">
            <v>Auto</v>
          </cell>
          <cell r="AJ10" t="str">
            <v>Start</v>
          </cell>
          <cell r="AK10" t="str">
            <v>Man</v>
          </cell>
          <cell r="AM10" t="str">
            <v>Auto</v>
          </cell>
        </row>
        <row r="11">
          <cell r="AI11">
            <v>0</v>
          </cell>
          <cell r="AJ11">
            <v>0</v>
          </cell>
          <cell r="AK11">
            <v>0</v>
          </cell>
          <cell r="AM11">
            <v>0</v>
          </cell>
        </row>
        <row r="12">
          <cell r="AI12">
            <v>0</v>
          </cell>
          <cell r="AJ12">
            <v>1</v>
          </cell>
          <cell r="AK12">
            <v>1.17</v>
          </cell>
          <cell r="AM12">
            <v>0</v>
          </cell>
        </row>
        <row r="13">
          <cell r="AI13">
            <v>0</v>
          </cell>
          <cell r="AJ13">
            <v>2.17</v>
          </cell>
          <cell r="AK13">
            <v>0</v>
          </cell>
          <cell r="AM13">
            <v>0</v>
          </cell>
        </row>
        <row r="14">
          <cell r="AI14">
            <v>0</v>
          </cell>
          <cell r="AJ14">
            <v>3.17</v>
          </cell>
          <cell r="AK14">
            <v>1.38</v>
          </cell>
          <cell r="AM14">
            <v>0</v>
          </cell>
        </row>
        <row r="15">
          <cell r="AI15">
            <v>0</v>
          </cell>
          <cell r="AJ15">
            <v>4.55</v>
          </cell>
          <cell r="AK15">
            <v>1.0900000000000001</v>
          </cell>
          <cell r="AM15">
            <v>0</v>
          </cell>
        </row>
        <row r="16">
          <cell r="AI16">
            <v>0</v>
          </cell>
          <cell r="AJ16">
            <v>5.64</v>
          </cell>
          <cell r="AK16">
            <v>1.07</v>
          </cell>
          <cell r="AM16">
            <v>0</v>
          </cell>
        </row>
        <row r="17">
          <cell r="AI17">
            <v>0</v>
          </cell>
          <cell r="AJ17">
            <v>6.71</v>
          </cell>
          <cell r="AK17">
            <v>1.1499999999999999</v>
          </cell>
          <cell r="AM17">
            <v>0</v>
          </cell>
        </row>
        <row r="18">
          <cell r="AI18">
            <v>0</v>
          </cell>
          <cell r="AJ18">
            <v>7.8599999999999994</v>
          </cell>
          <cell r="AK18">
            <v>1.03</v>
          </cell>
          <cell r="AM18">
            <v>0</v>
          </cell>
        </row>
        <row r="19">
          <cell r="AI19">
            <v>0</v>
          </cell>
          <cell r="AJ19">
            <v>8.8899999999999988</v>
          </cell>
          <cell r="AK19">
            <v>1.02</v>
          </cell>
          <cell r="AM19">
            <v>0</v>
          </cell>
        </row>
        <row r="20">
          <cell r="AI20">
            <v>0</v>
          </cell>
          <cell r="AJ20">
            <v>9.9099999999999984</v>
          </cell>
          <cell r="AK20">
            <v>2.0099999999999998</v>
          </cell>
          <cell r="AM20">
            <v>0</v>
          </cell>
        </row>
        <row r="21">
          <cell r="AI21">
            <v>0</v>
          </cell>
          <cell r="AJ21">
            <v>11.919999999999998</v>
          </cell>
          <cell r="AK21">
            <v>1.01</v>
          </cell>
          <cell r="AM21">
            <v>0</v>
          </cell>
        </row>
        <row r="22">
          <cell r="AI22">
            <v>0</v>
          </cell>
          <cell r="AJ22">
            <v>12.929999999999998</v>
          </cell>
          <cell r="AK22">
            <v>1.1100000000000001</v>
          </cell>
          <cell r="AM22">
            <v>0</v>
          </cell>
        </row>
        <row r="23">
          <cell r="AI23">
            <v>0</v>
          </cell>
          <cell r="AJ23">
            <v>14.039999999999997</v>
          </cell>
          <cell r="AK23">
            <v>1.01</v>
          </cell>
          <cell r="AM23">
            <v>0</v>
          </cell>
        </row>
        <row r="24">
          <cell r="AI24">
            <v>0</v>
          </cell>
          <cell r="AJ24">
            <v>15.049999999999997</v>
          </cell>
          <cell r="AK24">
            <v>1.07</v>
          </cell>
          <cell r="AM24">
            <v>0</v>
          </cell>
        </row>
        <row r="25">
          <cell r="AI25">
            <v>0</v>
          </cell>
          <cell r="AJ25">
            <v>16.119999999999997</v>
          </cell>
          <cell r="AK25">
            <v>1.17</v>
          </cell>
          <cell r="AM25">
            <v>0</v>
          </cell>
        </row>
        <row r="26">
          <cell r="AI26">
            <v>0</v>
          </cell>
          <cell r="AJ26">
            <v>17.29</v>
          </cell>
          <cell r="AK26">
            <v>3.01</v>
          </cell>
          <cell r="AM26">
            <v>0</v>
          </cell>
        </row>
        <row r="27">
          <cell r="AI27">
            <v>0</v>
          </cell>
          <cell r="AJ27">
            <v>20.299999999999997</v>
          </cell>
          <cell r="AK27">
            <v>1.1299999999999999</v>
          </cell>
          <cell r="AM27">
            <v>0</v>
          </cell>
        </row>
        <row r="28">
          <cell r="AI28">
            <v>0</v>
          </cell>
          <cell r="AJ28">
            <v>21.429999999999996</v>
          </cell>
          <cell r="AK28">
            <v>1.1200000000000001</v>
          </cell>
          <cell r="AM28">
            <v>0</v>
          </cell>
        </row>
        <row r="29">
          <cell r="AI29">
            <v>0</v>
          </cell>
          <cell r="AJ29">
            <v>22.549999999999997</v>
          </cell>
          <cell r="AK29">
            <v>1.17</v>
          </cell>
          <cell r="AM29">
            <v>0</v>
          </cell>
        </row>
        <row r="30">
          <cell r="AI30">
            <v>0</v>
          </cell>
          <cell r="AJ30">
            <v>23.72</v>
          </cell>
          <cell r="AK30">
            <v>0</v>
          </cell>
          <cell r="AM30">
            <v>0</v>
          </cell>
        </row>
        <row r="31">
          <cell r="AI31">
            <v>0</v>
          </cell>
          <cell r="AJ31">
            <v>24.72</v>
          </cell>
          <cell r="AK31">
            <v>1.1100000000000001</v>
          </cell>
          <cell r="AM31">
            <v>0</v>
          </cell>
        </row>
        <row r="32">
          <cell r="AI32">
            <v>0</v>
          </cell>
          <cell r="AJ32">
            <v>25.83</v>
          </cell>
          <cell r="AK32">
            <v>0</v>
          </cell>
          <cell r="AM32">
            <v>0</v>
          </cell>
        </row>
        <row r="33">
          <cell r="AI33">
            <v>0</v>
          </cell>
          <cell r="AJ33">
            <v>26.83</v>
          </cell>
          <cell r="AK33">
            <v>1.02</v>
          </cell>
          <cell r="AM33">
            <v>0</v>
          </cell>
        </row>
        <row r="34">
          <cell r="AI34">
            <v>0</v>
          </cell>
          <cell r="AJ34">
            <v>27.849999999999998</v>
          </cell>
          <cell r="AK34">
            <v>0</v>
          </cell>
          <cell r="AM34">
            <v>46.54</v>
          </cell>
        </row>
        <row r="35">
          <cell r="AI35">
            <v>0</v>
          </cell>
          <cell r="AJ35">
            <v>74.39</v>
          </cell>
          <cell r="AK35">
            <v>0</v>
          </cell>
          <cell r="AM35">
            <v>0</v>
          </cell>
        </row>
        <row r="36">
          <cell r="AI36">
            <v>0</v>
          </cell>
          <cell r="AJ36">
            <v>75.39</v>
          </cell>
          <cell r="AK36">
            <v>1.17</v>
          </cell>
          <cell r="AM36">
            <v>0</v>
          </cell>
        </row>
        <row r="37">
          <cell r="AI37">
            <v>0</v>
          </cell>
          <cell r="AJ37">
            <v>76.56</v>
          </cell>
          <cell r="AK37">
            <v>0</v>
          </cell>
          <cell r="AM37">
            <v>0</v>
          </cell>
        </row>
        <row r="38">
          <cell r="AI38">
            <v>0</v>
          </cell>
          <cell r="AJ38">
            <v>77.56</v>
          </cell>
          <cell r="AK38">
            <v>1.25</v>
          </cell>
          <cell r="AM38">
            <v>0</v>
          </cell>
        </row>
        <row r="39">
          <cell r="AI39">
            <v>0</v>
          </cell>
          <cell r="AJ39">
            <v>78.81</v>
          </cell>
          <cell r="AK39">
            <v>1.01</v>
          </cell>
          <cell r="AM39">
            <v>0</v>
          </cell>
        </row>
        <row r="40">
          <cell r="AI40">
            <v>0</v>
          </cell>
          <cell r="AJ40">
            <v>79.820000000000007</v>
          </cell>
          <cell r="AK40">
            <v>2.15</v>
          </cell>
          <cell r="AM40">
            <v>0</v>
          </cell>
        </row>
        <row r="41">
          <cell r="AI41">
            <v>0</v>
          </cell>
          <cell r="AJ41">
            <v>81.970000000000013</v>
          </cell>
          <cell r="AK41">
            <v>1.01</v>
          </cell>
          <cell r="AM41">
            <v>0</v>
          </cell>
        </row>
        <row r="42">
          <cell r="AI42">
            <v>0</v>
          </cell>
          <cell r="AJ42">
            <v>82.980000000000018</v>
          </cell>
          <cell r="AK42">
            <v>0</v>
          </cell>
          <cell r="AM42">
            <v>0</v>
          </cell>
        </row>
        <row r="43">
          <cell r="AI43">
            <v>0</v>
          </cell>
          <cell r="AJ43">
            <v>83.980000000000018</v>
          </cell>
          <cell r="AK43">
            <v>1.0900000000000001</v>
          </cell>
          <cell r="AM43">
            <v>0</v>
          </cell>
        </row>
        <row r="44">
          <cell r="AI44">
            <v>0</v>
          </cell>
          <cell r="AJ44">
            <v>85.070000000000022</v>
          </cell>
          <cell r="AK44">
            <v>0</v>
          </cell>
          <cell r="AM44">
            <v>0</v>
          </cell>
        </row>
        <row r="45">
          <cell r="AI45">
            <v>0</v>
          </cell>
          <cell r="AJ45">
            <v>86.070000000000022</v>
          </cell>
          <cell r="AK45">
            <v>1.0900000000000001</v>
          </cell>
          <cell r="AM45">
            <v>0</v>
          </cell>
        </row>
        <row r="46">
          <cell r="AI46">
            <v>0</v>
          </cell>
          <cell r="AJ46">
            <v>89.160000000000025</v>
          </cell>
          <cell r="AK46">
            <v>0</v>
          </cell>
          <cell r="AM46">
            <v>0</v>
          </cell>
        </row>
        <row r="47">
          <cell r="AI47">
            <v>0</v>
          </cell>
          <cell r="AJ47">
            <v>89.160000000000025</v>
          </cell>
          <cell r="AK47">
            <v>0</v>
          </cell>
          <cell r="AM47">
            <v>0</v>
          </cell>
        </row>
        <row r="48">
          <cell r="AI48">
            <v>0</v>
          </cell>
          <cell r="AJ48">
            <v>89.160000000000025</v>
          </cell>
          <cell r="AK48">
            <v>0</v>
          </cell>
          <cell r="AM48">
            <v>0</v>
          </cell>
        </row>
        <row r="49">
          <cell r="AI49">
            <v>0</v>
          </cell>
          <cell r="AJ49">
            <v>89.160000000000025</v>
          </cell>
          <cell r="AK49">
            <v>0</v>
          </cell>
          <cell r="AM49">
            <v>0</v>
          </cell>
        </row>
        <row r="50">
          <cell r="AI50">
            <v>0</v>
          </cell>
          <cell r="AJ50">
            <v>89.160000000000025</v>
          </cell>
          <cell r="AK50">
            <v>0</v>
          </cell>
          <cell r="AM50">
            <v>0</v>
          </cell>
        </row>
        <row r="51">
          <cell r="AI51">
            <v>0</v>
          </cell>
          <cell r="AJ51">
            <v>89.160000000000025</v>
          </cell>
          <cell r="AK51">
            <v>0</v>
          </cell>
          <cell r="AM51">
            <v>0</v>
          </cell>
        </row>
        <row r="52">
          <cell r="AI52">
            <v>0</v>
          </cell>
          <cell r="AJ52">
            <v>89.160000000000025</v>
          </cell>
          <cell r="AK52">
            <v>0</v>
          </cell>
          <cell r="AM52">
            <v>0</v>
          </cell>
        </row>
        <row r="53">
          <cell r="AI53">
            <v>0</v>
          </cell>
          <cell r="AJ53">
            <v>89.160000000000025</v>
          </cell>
          <cell r="AK53">
            <v>0</v>
          </cell>
          <cell r="AM53">
            <v>0</v>
          </cell>
        </row>
        <row r="54">
          <cell r="AI54">
            <v>0</v>
          </cell>
          <cell r="AJ54">
            <v>89.160000000000025</v>
          </cell>
          <cell r="AK54">
            <v>0</v>
          </cell>
          <cell r="AM54">
            <v>0</v>
          </cell>
        </row>
        <row r="55">
          <cell r="AI55">
            <v>0</v>
          </cell>
          <cell r="AJ55">
            <v>89.160000000000025</v>
          </cell>
          <cell r="AK55">
            <v>0</v>
          </cell>
          <cell r="AM55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 Chart"/>
      <sheetName val="Combination M1"/>
      <sheetName val="MC Capacity"/>
      <sheetName val="Yamazumi Chart"/>
      <sheetName val="Yamazumi Chart_Current"/>
      <sheetName val="Yamazumi Chart_Idea"/>
      <sheetName val="Sequencs GC7-3 Old Data "/>
      <sheetName val="Sequencs GC7-3 Actual"/>
      <sheetName val="Sequencs GC3-7 Traget"/>
      <sheetName val="Compare"/>
      <sheetName val="Before"/>
      <sheetName val="Before (2)"/>
    </sheetNames>
    <sheetDataSet>
      <sheetData sheetId="0">
        <row r="4">
          <cell r="X4" t="str">
            <v>S/H-GC</v>
          </cell>
          <cell r="AD4" t="str">
            <v>F/M-GC</v>
          </cell>
        </row>
      </sheetData>
      <sheetData sheetId="1"/>
      <sheetData sheetId="2"/>
      <sheetData sheetId="3">
        <row r="29">
          <cell r="C29" t="str">
            <v>MAN 1</v>
          </cell>
          <cell r="I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AA29">
            <v>0</v>
          </cell>
        </row>
        <row r="48">
          <cell r="H48">
            <v>0</v>
          </cell>
          <cell r="N48">
            <v>0</v>
          </cell>
          <cell r="T48">
            <v>0</v>
          </cell>
          <cell r="Z48">
            <v>0</v>
          </cell>
          <cell r="AF48">
            <v>0</v>
          </cell>
        </row>
        <row r="49">
          <cell r="H49">
            <v>0</v>
          </cell>
          <cell r="N49">
            <v>0</v>
          </cell>
          <cell r="T49">
            <v>0</v>
          </cell>
          <cell r="Z49">
            <v>0</v>
          </cell>
          <cell r="AF49">
            <v>0</v>
          </cell>
        </row>
        <row r="50">
          <cell r="H50">
            <v>0</v>
          </cell>
          <cell r="N50">
            <v>0</v>
          </cell>
          <cell r="T50">
            <v>0</v>
          </cell>
          <cell r="Z50">
            <v>0</v>
          </cell>
          <cell r="AF50">
            <v>0</v>
          </cell>
        </row>
        <row r="51">
          <cell r="H51">
            <v>0</v>
          </cell>
          <cell r="N51">
            <v>0</v>
          </cell>
          <cell r="T51">
            <v>0</v>
          </cell>
          <cell r="Z51">
            <v>0</v>
          </cell>
          <cell r="AF51">
            <v>0</v>
          </cell>
        </row>
        <row r="52">
          <cell r="H52">
            <v>0</v>
          </cell>
          <cell r="N52">
            <v>0</v>
          </cell>
          <cell r="T52">
            <v>0</v>
          </cell>
          <cell r="Z52">
            <v>0</v>
          </cell>
          <cell r="AF52">
            <v>0</v>
          </cell>
        </row>
        <row r="53">
          <cell r="H53">
            <v>0</v>
          </cell>
          <cell r="N53">
            <v>0</v>
          </cell>
          <cell r="T53">
            <v>0</v>
          </cell>
          <cell r="Z53">
            <v>0</v>
          </cell>
          <cell r="AF53">
            <v>0</v>
          </cell>
        </row>
        <row r="54">
          <cell r="H54">
            <v>0</v>
          </cell>
          <cell r="N54">
            <v>0</v>
          </cell>
          <cell r="T54">
            <v>0</v>
          </cell>
          <cell r="Z54">
            <v>0</v>
          </cell>
          <cell r="AF54">
            <v>0</v>
          </cell>
        </row>
        <row r="55">
          <cell r="H55">
            <v>0</v>
          </cell>
          <cell r="N55">
            <v>0</v>
          </cell>
          <cell r="T55">
            <v>0</v>
          </cell>
          <cell r="Z55">
            <v>0</v>
          </cell>
          <cell r="AF55">
            <v>0</v>
          </cell>
        </row>
        <row r="56">
          <cell r="H56">
            <v>0</v>
          </cell>
          <cell r="N56">
            <v>0</v>
          </cell>
          <cell r="T56">
            <v>0</v>
          </cell>
          <cell r="Z56">
            <v>0</v>
          </cell>
          <cell r="AF56">
            <v>0</v>
          </cell>
        </row>
        <row r="57">
          <cell r="H57">
            <v>0</v>
          </cell>
          <cell r="N57">
            <v>0</v>
          </cell>
          <cell r="T57">
            <v>0</v>
          </cell>
          <cell r="Z57">
            <v>0</v>
          </cell>
          <cell r="AF57">
            <v>0</v>
          </cell>
        </row>
        <row r="58">
          <cell r="H58">
            <v>0</v>
          </cell>
          <cell r="N58">
            <v>0</v>
          </cell>
          <cell r="T58">
            <v>0</v>
          </cell>
          <cell r="Z58">
            <v>0</v>
          </cell>
          <cell r="AF58">
            <v>0</v>
          </cell>
        </row>
        <row r="59">
          <cell r="H59">
            <v>0</v>
          </cell>
          <cell r="N59">
            <v>0</v>
          </cell>
          <cell r="T59">
            <v>0</v>
          </cell>
          <cell r="Z59">
            <v>0</v>
          </cell>
          <cell r="AF59">
            <v>0</v>
          </cell>
        </row>
        <row r="60">
          <cell r="H60">
            <v>0</v>
          </cell>
          <cell r="N60">
            <v>0</v>
          </cell>
          <cell r="T60">
            <v>0</v>
          </cell>
          <cell r="Z60">
            <v>0</v>
          </cell>
          <cell r="AF60">
            <v>0</v>
          </cell>
        </row>
      </sheetData>
      <sheetData sheetId="4">
        <row r="29">
          <cell r="C29" t="str">
            <v>MAN 1</v>
          </cell>
          <cell r="I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AA29">
            <v>0</v>
          </cell>
        </row>
        <row r="31">
          <cell r="H31">
            <v>1</v>
          </cell>
          <cell r="N31">
            <v>1.62</v>
          </cell>
          <cell r="T31">
            <v>1</v>
          </cell>
          <cell r="Z31">
            <v>0</v>
          </cell>
          <cell r="AF31">
            <v>0</v>
          </cell>
        </row>
        <row r="33">
          <cell r="H33">
            <v>1</v>
          </cell>
          <cell r="N33">
            <v>1.1200000000000001</v>
          </cell>
          <cell r="T33">
            <v>1</v>
          </cell>
          <cell r="Z33">
            <v>0</v>
          </cell>
          <cell r="AF33">
            <v>0</v>
          </cell>
        </row>
        <row r="34">
          <cell r="H34">
            <v>1.59</v>
          </cell>
          <cell r="N34">
            <v>10.08</v>
          </cell>
          <cell r="T34">
            <v>1.1299999999999999</v>
          </cell>
          <cell r="Z34">
            <v>0</v>
          </cell>
          <cell r="AF34">
            <v>0</v>
          </cell>
        </row>
        <row r="36">
          <cell r="H36">
            <v>1.19</v>
          </cell>
          <cell r="N36">
            <v>29.08</v>
          </cell>
          <cell r="T36">
            <v>14.15</v>
          </cell>
          <cell r="Z36">
            <v>0</v>
          </cell>
          <cell r="AF36">
            <v>0</v>
          </cell>
        </row>
        <row r="38">
          <cell r="H38">
            <v>1.03</v>
          </cell>
          <cell r="N38">
            <v>2.94</v>
          </cell>
          <cell r="T38">
            <v>19.149999999999999</v>
          </cell>
          <cell r="Z38">
            <v>0</v>
          </cell>
          <cell r="AF38">
            <v>0</v>
          </cell>
        </row>
        <row r="39">
          <cell r="H39">
            <v>1.02</v>
          </cell>
          <cell r="N39">
            <v>1.1299999999999999</v>
          </cell>
          <cell r="T39">
            <v>15.17</v>
          </cell>
          <cell r="Z39">
            <v>0</v>
          </cell>
          <cell r="AF39">
            <v>0</v>
          </cell>
        </row>
        <row r="40">
          <cell r="H40">
            <v>2.13</v>
          </cell>
          <cell r="N40">
            <v>1.19</v>
          </cell>
          <cell r="T40">
            <v>1.1200000000000001</v>
          </cell>
          <cell r="Z40">
            <v>0</v>
          </cell>
          <cell r="AF40">
            <v>0</v>
          </cell>
        </row>
        <row r="42">
          <cell r="H42">
            <v>1.1299999999999999</v>
          </cell>
          <cell r="N42">
            <v>1.86</v>
          </cell>
          <cell r="T42">
            <v>1.28</v>
          </cell>
          <cell r="Z42">
            <v>0</v>
          </cell>
          <cell r="AF42">
            <v>0</v>
          </cell>
        </row>
        <row r="44">
          <cell r="H44">
            <v>1.0900000000000001</v>
          </cell>
          <cell r="N44">
            <v>1</v>
          </cell>
          <cell r="T44">
            <v>0</v>
          </cell>
          <cell r="Z44">
            <v>0</v>
          </cell>
          <cell r="AF44">
            <v>0</v>
          </cell>
        </row>
        <row r="46">
          <cell r="H46">
            <v>3.07</v>
          </cell>
          <cell r="N46">
            <v>0</v>
          </cell>
          <cell r="T46">
            <v>0</v>
          </cell>
          <cell r="Z46">
            <v>0</v>
          </cell>
          <cell r="AF46">
            <v>0</v>
          </cell>
        </row>
        <row r="48">
          <cell r="H48">
            <v>1.17</v>
          </cell>
          <cell r="N48">
            <v>0</v>
          </cell>
          <cell r="T48">
            <v>0</v>
          </cell>
          <cell r="Z48">
            <v>0</v>
          </cell>
          <cell r="AF48">
            <v>0</v>
          </cell>
        </row>
        <row r="50">
          <cell r="H50">
            <v>1</v>
          </cell>
          <cell r="N50">
            <v>0</v>
          </cell>
          <cell r="T50">
            <v>0</v>
          </cell>
          <cell r="Z50">
            <v>0</v>
          </cell>
          <cell r="AF50">
            <v>0</v>
          </cell>
        </row>
        <row r="51">
          <cell r="H51">
            <v>1.1100000000000001</v>
          </cell>
          <cell r="N51">
            <v>0</v>
          </cell>
          <cell r="T51">
            <v>0</v>
          </cell>
          <cell r="Z51">
            <v>0</v>
          </cell>
          <cell r="AF51">
            <v>0</v>
          </cell>
        </row>
        <row r="53">
          <cell r="H53">
            <v>1.07</v>
          </cell>
          <cell r="N53">
            <v>0</v>
          </cell>
          <cell r="T53">
            <v>0</v>
          </cell>
          <cell r="Z53">
            <v>0</v>
          </cell>
          <cell r="AF53">
            <v>0</v>
          </cell>
        </row>
        <row r="55">
          <cell r="H55">
            <v>1</v>
          </cell>
          <cell r="N55">
            <v>0</v>
          </cell>
          <cell r="T55">
            <v>0</v>
          </cell>
          <cell r="Z55">
            <v>0</v>
          </cell>
          <cell r="AF55">
            <v>0</v>
          </cell>
        </row>
        <row r="56">
          <cell r="H56">
            <v>1.89</v>
          </cell>
          <cell r="N56">
            <v>0</v>
          </cell>
          <cell r="T56">
            <v>0</v>
          </cell>
          <cell r="Z56">
            <v>0</v>
          </cell>
          <cell r="AF56">
            <v>0</v>
          </cell>
        </row>
        <row r="57">
          <cell r="H57">
            <v>1</v>
          </cell>
          <cell r="N57">
            <v>0</v>
          </cell>
          <cell r="T57">
            <v>0</v>
          </cell>
          <cell r="Z57">
            <v>0</v>
          </cell>
          <cell r="AF57">
            <v>0</v>
          </cell>
        </row>
        <row r="72">
          <cell r="H72">
            <v>89.5</v>
          </cell>
          <cell r="N72">
            <v>80.42</v>
          </cell>
          <cell r="T72">
            <v>0</v>
          </cell>
          <cell r="Z72">
            <v>0</v>
          </cell>
          <cell r="AF72">
            <v>0</v>
          </cell>
        </row>
        <row r="75">
          <cell r="F75" t="str">
            <v>HT</v>
          </cell>
          <cell r="G75" t="str">
            <v>MT</v>
          </cell>
          <cell r="H75" t="str">
            <v>MCT</v>
          </cell>
          <cell r="R75" t="str">
            <v>HT</v>
          </cell>
          <cell r="S75" t="str">
            <v>MT</v>
          </cell>
          <cell r="T75" t="str">
            <v>MCT</v>
          </cell>
          <cell r="X75" t="str">
            <v>HT</v>
          </cell>
          <cell r="Y75" t="str">
            <v>MT</v>
          </cell>
          <cell r="Z75" t="str">
            <v>MCT</v>
          </cell>
          <cell r="AD75" t="str">
            <v>HT</v>
          </cell>
          <cell r="AE75" t="str">
            <v>MT</v>
          </cell>
          <cell r="AF75" t="str">
            <v>MCT</v>
          </cell>
        </row>
        <row r="76">
          <cell r="E76" t="str">
            <v>GC</v>
          </cell>
          <cell r="F76">
            <v>0</v>
          </cell>
          <cell r="G76">
            <v>0</v>
          </cell>
          <cell r="H76">
            <v>0</v>
          </cell>
          <cell r="L76">
            <v>0</v>
          </cell>
          <cell r="M76">
            <v>0</v>
          </cell>
          <cell r="N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E77">
            <v>0</v>
          </cell>
          <cell r="F77">
            <v>0</v>
          </cell>
          <cell r="G77">
            <v>0</v>
          </cell>
          <cell r="H77">
            <v>0</v>
          </cell>
          <cell r="L77">
            <v>0</v>
          </cell>
          <cell r="M77">
            <v>0</v>
          </cell>
          <cell r="N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L78">
            <v>0</v>
          </cell>
          <cell r="M78">
            <v>0</v>
          </cell>
          <cell r="N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L79">
            <v>0</v>
          </cell>
          <cell r="M79">
            <v>0</v>
          </cell>
          <cell r="N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L80">
            <v>0</v>
          </cell>
          <cell r="M80">
            <v>0</v>
          </cell>
          <cell r="N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zoomScale="75" zoomScaleNormal="75" zoomScaleSheetLayoutView="115" workbookViewId="0">
      <selection activeCell="B14" sqref="B14"/>
    </sheetView>
  </sheetViews>
  <sheetFormatPr defaultColWidth="9.15234375" defaultRowHeight="21"/>
  <cols>
    <col min="1" max="1" width="6" style="2" customWidth="1"/>
    <col min="2" max="2" width="79.69140625" style="2" customWidth="1"/>
    <col min="3" max="17" width="13.3046875" style="2" customWidth="1"/>
    <col min="18" max="16384" width="9.15234375" style="2"/>
  </cols>
  <sheetData>
    <row r="1" spans="1:19" ht="36.75" customHeight="1">
      <c r="A1" s="1"/>
      <c r="B1" s="1033" t="s">
        <v>56</v>
      </c>
      <c r="C1" s="1033"/>
      <c r="D1" s="1033"/>
      <c r="E1" s="1033"/>
      <c r="F1" s="1033"/>
      <c r="G1" s="1032" t="s">
        <v>1</v>
      </c>
      <c r="H1" s="1032"/>
      <c r="I1" s="1032"/>
      <c r="J1" s="1032"/>
      <c r="K1" s="1032"/>
      <c r="L1" s="1032"/>
      <c r="N1" s="1031" t="s">
        <v>2</v>
      </c>
      <c r="O1" s="1031"/>
      <c r="P1" s="1031"/>
      <c r="Q1" s="1031"/>
    </row>
    <row r="2" spans="1:19" ht="36.75" customHeight="1">
      <c r="B2" s="1034" t="s">
        <v>57</v>
      </c>
      <c r="C2" s="1034"/>
      <c r="D2" s="1034"/>
      <c r="E2" s="1034"/>
      <c r="F2" s="1034"/>
    </row>
    <row r="3" spans="1:19" ht="30" customHeight="1">
      <c r="F3" s="145"/>
      <c r="G3" s="1032" t="s">
        <v>0</v>
      </c>
      <c r="H3" s="1032"/>
      <c r="I3" s="1032"/>
      <c r="J3" s="1032"/>
      <c r="K3" s="1032"/>
      <c r="L3" s="1032"/>
      <c r="N3" s="1031" t="s">
        <v>3</v>
      </c>
      <c r="O3" s="1031"/>
      <c r="P3" s="1031"/>
      <c r="Q3" s="1031"/>
    </row>
    <row r="4" spans="1:19" ht="30" customHeight="1">
      <c r="B4" s="146" t="s">
        <v>58</v>
      </c>
      <c r="C4" s="1032" t="s">
        <v>59</v>
      </c>
      <c r="D4" s="1032"/>
      <c r="E4" s="1032"/>
      <c r="F4" s="1032"/>
    </row>
    <row r="5" spans="1:19" ht="10" customHeight="1" thickBot="1">
      <c r="A5" s="3"/>
      <c r="N5" s="4"/>
      <c r="O5" s="4"/>
      <c r="P5" s="5"/>
      <c r="Q5" s="5"/>
    </row>
    <row r="6" spans="1:19" s="14" customFormat="1" ht="30" customHeight="1" thickBot="1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8" t="s">
        <v>15</v>
      </c>
      <c r="M6" s="9"/>
      <c r="N6" s="10" t="s">
        <v>16</v>
      </c>
      <c r="O6" s="11" t="s">
        <v>17</v>
      </c>
      <c r="P6" s="11" t="s">
        <v>18</v>
      </c>
      <c r="Q6" s="12" t="s">
        <v>19</v>
      </c>
      <c r="R6" s="13"/>
    </row>
    <row r="7" spans="1:19" s="25" customFormat="1" ht="30" customHeight="1">
      <c r="A7" s="54">
        <v>1</v>
      </c>
      <c r="B7" s="15"/>
      <c r="C7" s="16"/>
      <c r="D7" s="16"/>
      <c r="E7" s="16"/>
      <c r="F7" s="17"/>
      <c r="G7" s="16"/>
      <c r="H7" s="16"/>
      <c r="I7" s="16"/>
      <c r="J7" s="16"/>
      <c r="K7" s="16"/>
      <c r="L7" s="18"/>
      <c r="M7" s="19"/>
      <c r="N7" s="20"/>
      <c r="O7" s="21"/>
      <c r="P7" s="21"/>
      <c r="Q7" s="22"/>
      <c r="R7" s="23">
        <f>Q6:Q7*4</f>
        <v>0</v>
      </c>
      <c r="S7" s="24"/>
    </row>
    <row r="8" spans="1:19" s="25" customFormat="1" ht="30" customHeight="1">
      <c r="A8" s="55">
        <v>2</v>
      </c>
      <c r="B8" s="26"/>
      <c r="C8" s="27"/>
      <c r="D8" s="27"/>
      <c r="E8" s="27"/>
      <c r="F8" s="27"/>
      <c r="G8" s="27"/>
      <c r="H8" s="27"/>
      <c r="I8" s="27"/>
      <c r="J8" s="27"/>
      <c r="K8" s="27"/>
      <c r="L8" s="28"/>
      <c r="M8" s="19"/>
      <c r="N8" s="20"/>
      <c r="O8" s="21"/>
      <c r="P8" s="21"/>
      <c r="Q8" s="22"/>
      <c r="R8" s="23">
        <f t="shared" ref="R8:R36" si="0">Q7:Q8*4</f>
        <v>0</v>
      </c>
      <c r="S8" s="24"/>
    </row>
    <row r="9" spans="1:19" s="25" customFormat="1" ht="30" customHeight="1">
      <c r="A9" s="55">
        <v>3</v>
      </c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  <c r="M9" s="19"/>
      <c r="N9" s="20"/>
      <c r="O9" s="21"/>
      <c r="P9" s="21"/>
      <c r="Q9" s="22"/>
      <c r="R9" s="23">
        <f t="shared" si="0"/>
        <v>0</v>
      </c>
      <c r="S9" s="24"/>
    </row>
    <row r="10" spans="1:19" s="25" customFormat="1" ht="30" customHeight="1">
      <c r="A10" s="55">
        <v>4</v>
      </c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  <c r="M10" s="19"/>
      <c r="N10" s="20"/>
      <c r="O10" s="21"/>
      <c r="P10" s="21"/>
      <c r="Q10" s="22"/>
      <c r="R10" s="23">
        <f t="shared" si="0"/>
        <v>0</v>
      </c>
      <c r="S10" s="24"/>
    </row>
    <row r="11" spans="1:19" s="25" customFormat="1" ht="30" customHeight="1">
      <c r="A11" s="55">
        <v>5</v>
      </c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19"/>
      <c r="N11" s="20"/>
      <c r="O11" s="21"/>
      <c r="P11" s="21"/>
      <c r="Q11" s="22"/>
      <c r="R11" s="23">
        <f t="shared" si="0"/>
        <v>0</v>
      </c>
      <c r="S11" s="24"/>
    </row>
    <row r="12" spans="1:19" s="25" customFormat="1" ht="30" customHeight="1">
      <c r="A12" s="55">
        <v>6</v>
      </c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19"/>
      <c r="N12" s="20"/>
      <c r="O12" s="21"/>
      <c r="P12" s="21"/>
      <c r="Q12" s="22"/>
      <c r="R12" s="23">
        <f t="shared" si="0"/>
        <v>0</v>
      </c>
      <c r="S12" s="24"/>
    </row>
    <row r="13" spans="1:19" s="25" customFormat="1" ht="30" customHeight="1">
      <c r="A13" s="55">
        <v>7</v>
      </c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19"/>
      <c r="N13" s="20"/>
      <c r="O13" s="21"/>
      <c r="P13" s="21"/>
      <c r="Q13" s="22"/>
      <c r="R13" s="23">
        <f t="shared" si="0"/>
        <v>0</v>
      </c>
      <c r="S13" s="24"/>
    </row>
    <row r="14" spans="1:19" s="25" customFormat="1" ht="30" customHeight="1">
      <c r="A14" s="55">
        <v>8</v>
      </c>
      <c r="B14" s="26"/>
      <c r="C14" s="27"/>
      <c r="D14" s="27"/>
      <c r="E14" s="27"/>
      <c r="F14" s="27"/>
      <c r="G14" s="29"/>
      <c r="H14" s="29"/>
      <c r="I14" s="29"/>
      <c r="J14" s="29"/>
      <c r="K14" s="29"/>
      <c r="L14" s="30"/>
      <c r="M14" s="31"/>
      <c r="N14" s="20"/>
      <c r="O14" s="21"/>
      <c r="P14" s="21"/>
      <c r="Q14" s="32"/>
      <c r="R14" s="23">
        <f t="shared" si="0"/>
        <v>0</v>
      </c>
      <c r="S14" s="24"/>
    </row>
    <row r="15" spans="1:19" s="25" customFormat="1" ht="30" customHeight="1">
      <c r="A15" s="55">
        <v>9</v>
      </c>
      <c r="B15" s="26"/>
      <c r="C15" s="27"/>
      <c r="D15" s="27"/>
      <c r="E15" s="27"/>
      <c r="F15" s="27"/>
      <c r="G15" s="29"/>
      <c r="H15" s="29"/>
      <c r="I15" s="29"/>
      <c r="J15" s="29"/>
      <c r="K15" s="29"/>
      <c r="L15" s="30"/>
      <c r="M15" s="31"/>
      <c r="N15" s="20"/>
      <c r="O15" s="21"/>
      <c r="P15" s="21"/>
      <c r="Q15" s="32"/>
      <c r="R15" s="23">
        <f t="shared" si="0"/>
        <v>0</v>
      </c>
      <c r="S15" s="24"/>
    </row>
    <row r="16" spans="1:19" s="25" customFormat="1" ht="30" customHeight="1">
      <c r="A16" s="55">
        <v>10</v>
      </c>
      <c r="B16" s="33"/>
      <c r="C16" s="27"/>
      <c r="D16" s="27"/>
      <c r="E16" s="27"/>
      <c r="F16" s="27"/>
      <c r="G16" s="29"/>
      <c r="H16" s="29"/>
      <c r="I16" s="29"/>
      <c r="J16" s="29"/>
      <c r="K16" s="29"/>
      <c r="L16" s="30"/>
      <c r="M16" s="31"/>
      <c r="N16" s="20"/>
      <c r="O16" s="21"/>
      <c r="P16" s="21"/>
      <c r="Q16" s="32"/>
      <c r="R16" s="23">
        <f t="shared" si="0"/>
        <v>0</v>
      </c>
      <c r="S16" s="24"/>
    </row>
    <row r="17" spans="1:19" s="25" customFormat="1" ht="30" customHeight="1">
      <c r="A17" s="55">
        <v>11</v>
      </c>
      <c r="B17" s="33"/>
      <c r="C17" s="27"/>
      <c r="D17" s="27"/>
      <c r="E17" s="27"/>
      <c r="F17" s="27"/>
      <c r="G17" s="29"/>
      <c r="H17" s="29"/>
      <c r="I17" s="29"/>
      <c r="J17" s="29"/>
      <c r="K17" s="29"/>
      <c r="L17" s="30"/>
      <c r="M17" s="31"/>
      <c r="N17" s="20"/>
      <c r="O17" s="21"/>
      <c r="P17" s="21"/>
      <c r="Q17" s="32"/>
      <c r="R17" s="23">
        <f t="shared" si="0"/>
        <v>0</v>
      </c>
      <c r="S17" s="24"/>
    </row>
    <row r="18" spans="1:19" s="25" customFormat="1" ht="30" customHeight="1">
      <c r="A18" s="55">
        <v>12</v>
      </c>
      <c r="B18" s="33"/>
      <c r="C18" s="27"/>
      <c r="D18" s="27"/>
      <c r="E18" s="27"/>
      <c r="F18" s="27"/>
      <c r="G18" s="29"/>
      <c r="H18" s="29"/>
      <c r="I18" s="29"/>
      <c r="J18" s="29"/>
      <c r="K18" s="29"/>
      <c r="L18" s="30"/>
      <c r="M18" s="31"/>
      <c r="N18" s="20"/>
      <c r="O18" s="21"/>
      <c r="P18" s="21"/>
      <c r="Q18" s="32"/>
      <c r="R18" s="23">
        <f t="shared" si="0"/>
        <v>0</v>
      </c>
      <c r="S18" s="24"/>
    </row>
    <row r="19" spans="1:19" s="25" customFormat="1" ht="30" customHeight="1">
      <c r="A19" s="55">
        <v>13</v>
      </c>
      <c r="B19" s="33"/>
      <c r="C19" s="27"/>
      <c r="D19" s="27"/>
      <c r="E19" s="27"/>
      <c r="F19" s="27"/>
      <c r="G19" s="29"/>
      <c r="H19" s="29"/>
      <c r="I19" s="29"/>
      <c r="J19" s="29"/>
      <c r="K19" s="29"/>
      <c r="L19" s="30"/>
      <c r="M19" s="31"/>
      <c r="N19" s="20"/>
      <c r="O19" s="21"/>
      <c r="P19" s="21"/>
      <c r="Q19" s="32"/>
      <c r="R19" s="23">
        <f t="shared" si="0"/>
        <v>0</v>
      </c>
      <c r="S19" s="24"/>
    </row>
    <row r="20" spans="1:19" s="25" customFormat="1" ht="30" customHeight="1">
      <c r="A20" s="55">
        <v>14</v>
      </c>
      <c r="B20" s="33"/>
      <c r="C20" s="27"/>
      <c r="D20" s="27"/>
      <c r="E20" s="27"/>
      <c r="F20" s="27"/>
      <c r="G20" s="29"/>
      <c r="H20" s="29"/>
      <c r="I20" s="29"/>
      <c r="J20" s="29"/>
      <c r="K20" s="29"/>
      <c r="L20" s="30"/>
      <c r="M20" s="31"/>
      <c r="N20" s="20"/>
      <c r="O20" s="21"/>
      <c r="P20" s="21"/>
      <c r="Q20" s="32"/>
      <c r="R20" s="23">
        <f t="shared" si="0"/>
        <v>0</v>
      </c>
      <c r="S20" s="24"/>
    </row>
    <row r="21" spans="1:19" s="25" customFormat="1" ht="30" customHeight="1">
      <c r="A21" s="55">
        <v>15</v>
      </c>
      <c r="B21" s="33"/>
      <c r="C21" s="27"/>
      <c r="D21" s="27"/>
      <c r="E21" s="27"/>
      <c r="F21" s="27"/>
      <c r="G21" s="29"/>
      <c r="H21" s="29"/>
      <c r="I21" s="29"/>
      <c r="J21" s="29"/>
      <c r="K21" s="29"/>
      <c r="L21" s="30"/>
      <c r="M21" s="31"/>
      <c r="N21" s="20"/>
      <c r="O21" s="21"/>
      <c r="P21" s="21"/>
      <c r="Q21" s="32"/>
      <c r="R21" s="23">
        <f t="shared" si="0"/>
        <v>0</v>
      </c>
      <c r="S21" s="24"/>
    </row>
    <row r="22" spans="1:19" s="25" customFormat="1" ht="30" customHeight="1">
      <c r="A22" s="55">
        <v>16</v>
      </c>
      <c r="B22" s="33"/>
      <c r="C22" s="27"/>
      <c r="D22" s="27"/>
      <c r="E22" s="27"/>
      <c r="F22" s="27"/>
      <c r="G22" s="29"/>
      <c r="H22" s="29"/>
      <c r="I22" s="29"/>
      <c r="J22" s="29"/>
      <c r="K22" s="29"/>
      <c r="L22" s="30"/>
      <c r="M22" s="31"/>
      <c r="N22" s="20"/>
      <c r="O22" s="21"/>
      <c r="P22" s="21"/>
      <c r="Q22" s="32"/>
      <c r="R22" s="23">
        <f t="shared" si="0"/>
        <v>0</v>
      </c>
      <c r="S22" s="24"/>
    </row>
    <row r="23" spans="1:19" s="25" customFormat="1" ht="30" customHeight="1">
      <c r="A23" s="55">
        <v>17</v>
      </c>
      <c r="B23" s="33"/>
      <c r="C23" s="27"/>
      <c r="D23" s="27"/>
      <c r="E23" s="27"/>
      <c r="F23" s="27"/>
      <c r="G23" s="29"/>
      <c r="H23" s="29"/>
      <c r="I23" s="29"/>
      <c r="J23" s="29"/>
      <c r="K23" s="29"/>
      <c r="L23" s="30"/>
      <c r="M23" s="31"/>
      <c r="N23" s="20"/>
      <c r="O23" s="21"/>
      <c r="P23" s="21"/>
      <c r="Q23" s="32"/>
      <c r="R23" s="23">
        <f t="shared" si="0"/>
        <v>0</v>
      </c>
      <c r="S23" s="24"/>
    </row>
    <row r="24" spans="1:19" s="25" customFormat="1" ht="30" customHeight="1">
      <c r="A24" s="55">
        <v>18</v>
      </c>
      <c r="B24" s="33"/>
      <c r="C24" s="27"/>
      <c r="D24" s="27"/>
      <c r="E24" s="27"/>
      <c r="F24" s="27"/>
      <c r="G24" s="29"/>
      <c r="H24" s="29"/>
      <c r="I24" s="29"/>
      <c r="J24" s="29"/>
      <c r="K24" s="29"/>
      <c r="L24" s="30"/>
      <c r="M24" s="31"/>
      <c r="N24" s="20"/>
      <c r="O24" s="21"/>
      <c r="P24" s="21"/>
      <c r="Q24" s="32"/>
      <c r="R24" s="23">
        <f t="shared" si="0"/>
        <v>0</v>
      </c>
      <c r="S24" s="24"/>
    </row>
    <row r="25" spans="1:19" s="25" customFormat="1" ht="30" customHeight="1">
      <c r="A25" s="55">
        <v>19</v>
      </c>
      <c r="B25" s="33"/>
      <c r="C25" s="27"/>
      <c r="D25" s="27"/>
      <c r="E25" s="27"/>
      <c r="F25" s="27"/>
      <c r="G25" s="29"/>
      <c r="H25" s="29"/>
      <c r="I25" s="29"/>
      <c r="J25" s="29"/>
      <c r="K25" s="29"/>
      <c r="L25" s="30"/>
      <c r="M25" s="31"/>
      <c r="N25" s="20"/>
      <c r="O25" s="21"/>
      <c r="P25" s="21"/>
      <c r="Q25" s="32"/>
      <c r="R25" s="23">
        <f t="shared" si="0"/>
        <v>0</v>
      </c>
      <c r="S25" s="24"/>
    </row>
    <row r="26" spans="1:19" s="25" customFormat="1" ht="30" customHeight="1">
      <c r="A26" s="55">
        <v>20</v>
      </c>
      <c r="B26" s="33"/>
      <c r="C26" s="27"/>
      <c r="D26" s="27"/>
      <c r="E26" s="27"/>
      <c r="F26" s="27"/>
      <c r="G26" s="29"/>
      <c r="H26" s="29"/>
      <c r="I26" s="29"/>
      <c r="J26" s="29"/>
      <c r="K26" s="29"/>
      <c r="L26" s="30"/>
      <c r="M26" s="31"/>
      <c r="N26" s="20"/>
      <c r="O26" s="21"/>
      <c r="P26" s="21"/>
      <c r="Q26" s="32"/>
      <c r="R26" s="23">
        <f t="shared" si="0"/>
        <v>0</v>
      </c>
      <c r="S26" s="24"/>
    </row>
    <row r="27" spans="1:19" s="25" customFormat="1" ht="30" customHeight="1">
      <c r="A27" s="55">
        <v>21</v>
      </c>
      <c r="B27" s="33"/>
      <c r="C27" s="27"/>
      <c r="D27" s="27"/>
      <c r="E27" s="27"/>
      <c r="F27" s="27"/>
      <c r="G27" s="29"/>
      <c r="H27" s="29"/>
      <c r="I27" s="29"/>
      <c r="J27" s="29"/>
      <c r="K27" s="29"/>
      <c r="L27" s="30"/>
      <c r="M27" s="31"/>
      <c r="N27" s="20"/>
      <c r="O27" s="21"/>
      <c r="P27" s="21"/>
      <c r="Q27" s="32"/>
      <c r="R27" s="23">
        <f t="shared" si="0"/>
        <v>0</v>
      </c>
      <c r="S27" s="24"/>
    </row>
    <row r="28" spans="1:19" s="25" customFormat="1" ht="30" customHeight="1">
      <c r="A28" s="55">
        <v>22</v>
      </c>
      <c r="B28" s="33"/>
      <c r="C28" s="27"/>
      <c r="D28" s="27"/>
      <c r="E28" s="27"/>
      <c r="F28" s="27"/>
      <c r="G28" s="29"/>
      <c r="H28" s="29"/>
      <c r="I28" s="29"/>
      <c r="J28" s="29"/>
      <c r="K28" s="29"/>
      <c r="L28" s="30"/>
      <c r="M28" s="31"/>
      <c r="N28" s="20"/>
      <c r="O28" s="21"/>
      <c r="P28" s="21"/>
      <c r="Q28" s="32"/>
      <c r="R28" s="23">
        <f t="shared" si="0"/>
        <v>0</v>
      </c>
      <c r="S28" s="24"/>
    </row>
    <row r="29" spans="1:19" s="25" customFormat="1" ht="30" customHeight="1">
      <c r="A29" s="55">
        <v>23</v>
      </c>
      <c r="B29" s="34"/>
      <c r="C29" s="27"/>
      <c r="D29" s="27"/>
      <c r="E29" s="27"/>
      <c r="F29" s="27"/>
      <c r="G29" s="29"/>
      <c r="H29" s="29"/>
      <c r="I29" s="29"/>
      <c r="J29" s="29"/>
      <c r="K29" s="29"/>
      <c r="L29" s="30"/>
      <c r="M29" s="31"/>
      <c r="N29" s="20"/>
      <c r="O29" s="21"/>
      <c r="P29" s="21"/>
      <c r="Q29" s="32"/>
      <c r="R29" s="23">
        <f t="shared" si="0"/>
        <v>0</v>
      </c>
      <c r="S29" s="35"/>
    </row>
    <row r="30" spans="1:19" s="25" customFormat="1" ht="30" customHeight="1">
      <c r="A30" s="55">
        <v>24</v>
      </c>
      <c r="B30" s="26"/>
      <c r="C30" s="27"/>
      <c r="D30" s="27"/>
      <c r="E30" s="27"/>
      <c r="F30" s="27"/>
      <c r="G30" s="29"/>
      <c r="H30" s="29"/>
      <c r="I30" s="29"/>
      <c r="J30" s="29"/>
      <c r="K30" s="29"/>
      <c r="L30" s="30"/>
      <c r="M30" s="31"/>
      <c r="N30" s="20"/>
      <c r="O30" s="21"/>
      <c r="P30" s="21"/>
      <c r="Q30" s="32"/>
      <c r="R30" s="23">
        <f t="shared" si="0"/>
        <v>0</v>
      </c>
      <c r="S30" s="24"/>
    </row>
    <row r="31" spans="1:19" s="25" customFormat="1" ht="30" customHeight="1">
      <c r="A31" s="55">
        <v>25</v>
      </c>
      <c r="B31" s="33"/>
      <c r="C31" s="27"/>
      <c r="D31" s="27"/>
      <c r="E31" s="27"/>
      <c r="F31" s="27"/>
      <c r="G31" s="29"/>
      <c r="H31" s="29"/>
      <c r="I31" s="29"/>
      <c r="J31" s="29"/>
      <c r="K31" s="29"/>
      <c r="L31" s="30"/>
      <c r="M31" s="31"/>
      <c r="N31" s="20"/>
      <c r="O31" s="21"/>
      <c r="P31" s="21"/>
      <c r="Q31" s="32"/>
      <c r="R31" s="23">
        <f t="shared" si="0"/>
        <v>0</v>
      </c>
      <c r="S31" s="24"/>
    </row>
    <row r="32" spans="1:19" s="25" customFormat="1" ht="30" customHeight="1">
      <c r="A32" s="55">
        <v>26</v>
      </c>
      <c r="B32" s="36"/>
      <c r="C32" s="29"/>
      <c r="D32" s="29"/>
      <c r="E32" s="29"/>
      <c r="F32" s="29"/>
      <c r="G32" s="29"/>
      <c r="H32" s="29"/>
      <c r="I32" s="29"/>
      <c r="J32" s="29"/>
      <c r="K32" s="29"/>
      <c r="L32" s="30"/>
      <c r="M32" s="31"/>
      <c r="N32" s="37"/>
      <c r="O32" s="38"/>
      <c r="P32" s="38"/>
      <c r="Q32" s="32"/>
      <c r="R32" s="23">
        <f t="shared" si="0"/>
        <v>0</v>
      </c>
    </row>
    <row r="33" spans="1:18" s="25" customFormat="1" ht="30" customHeight="1">
      <c r="A33" s="55">
        <v>27</v>
      </c>
      <c r="B33" s="40"/>
      <c r="C33" s="29"/>
      <c r="D33" s="29"/>
      <c r="E33" s="29"/>
      <c r="F33" s="29"/>
      <c r="G33" s="29"/>
      <c r="H33" s="29"/>
      <c r="I33" s="29"/>
      <c r="J33" s="29"/>
      <c r="K33" s="29"/>
      <c r="L33" s="30"/>
      <c r="M33" s="31"/>
      <c r="N33" s="37"/>
      <c r="O33" s="38"/>
      <c r="P33" s="38"/>
      <c r="Q33" s="32"/>
      <c r="R33" s="23">
        <f t="shared" si="0"/>
        <v>0</v>
      </c>
    </row>
    <row r="34" spans="1:18" s="25" customFormat="1" ht="30" customHeight="1">
      <c r="A34" s="55">
        <v>28</v>
      </c>
      <c r="B34" s="36"/>
      <c r="C34" s="29"/>
      <c r="D34" s="29"/>
      <c r="E34" s="29"/>
      <c r="F34" s="29"/>
      <c r="G34" s="29"/>
      <c r="H34" s="29"/>
      <c r="I34" s="29"/>
      <c r="J34" s="29"/>
      <c r="K34" s="29"/>
      <c r="L34" s="30"/>
      <c r="M34" s="31"/>
      <c r="N34" s="37"/>
      <c r="O34" s="38"/>
      <c r="P34" s="38"/>
      <c r="Q34" s="32"/>
      <c r="R34" s="23">
        <f t="shared" si="0"/>
        <v>0</v>
      </c>
    </row>
    <row r="35" spans="1:18" s="25" customFormat="1" ht="30" customHeight="1">
      <c r="A35" s="55">
        <v>29</v>
      </c>
      <c r="B35" s="41"/>
      <c r="C35" s="29"/>
      <c r="D35" s="29"/>
      <c r="E35" s="29"/>
      <c r="F35" s="29"/>
      <c r="G35" s="29"/>
      <c r="H35" s="29"/>
      <c r="I35" s="29"/>
      <c r="J35" s="29"/>
      <c r="K35" s="29"/>
      <c r="L35" s="30"/>
      <c r="M35" s="31"/>
      <c r="N35" s="37"/>
      <c r="O35" s="38"/>
      <c r="P35" s="38"/>
      <c r="Q35" s="32"/>
      <c r="R35" s="23">
        <f t="shared" si="0"/>
        <v>0</v>
      </c>
    </row>
    <row r="36" spans="1:18" s="25" customFormat="1" ht="30" customHeight="1" thickBot="1">
      <c r="A36" s="55">
        <v>30</v>
      </c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31"/>
      <c r="N36" s="45"/>
      <c r="O36" s="46"/>
      <c r="P36" s="46"/>
      <c r="Q36" s="47"/>
      <c r="R36" s="23">
        <f t="shared" si="0"/>
        <v>0</v>
      </c>
    </row>
    <row r="37" spans="1:18" s="25" customFormat="1" ht="10.5" customHeight="1" thickBot="1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8"/>
      <c r="O37" s="48"/>
      <c r="P37" s="48"/>
      <c r="Q37" s="48"/>
      <c r="R37" s="39"/>
    </row>
    <row r="38" spans="1:18" s="25" customFormat="1" ht="30" customHeight="1" thickBot="1">
      <c r="A38" s="1029" t="s">
        <v>20</v>
      </c>
      <c r="B38" s="1030"/>
      <c r="C38" s="49"/>
      <c r="D38" s="49"/>
      <c r="E38" s="49"/>
      <c r="F38" s="49"/>
      <c r="G38" s="50"/>
      <c r="H38" s="50"/>
      <c r="I38" s="50"/>
      <c r="J38" s="50"/>
      <c r="K38" s="50"/>
      <c r="L38" s="50"/>
      <c r="M38" s="51"/>
      <c r="N38" s="52"/>
      <c r="O38" s="52"/>
      <c r="P38" s="52"/>
      <c r="Q38" s="52"/>
    </row>
    <row r="39" spans="1:18" s="25" customFormat="1" ht="18.899999999999999">
      <c r="A39" s="53"/>
    </row>
  </sheetData>
  <mergeCells count="8">
    <mergeCell ref="A38:B38"/>
    <mergeCell ref="N1:Q1"/>
    <mergeCell ref="N3:Q3"/>
    <mergeCell ref="G1:L1"/>
    <mergeCell ref="G3:L3"/>
    <mergeCell ref="C4:F4"/>
    <mergeCell ref="B1:F1"/>
    <mergeCell ref="B2:F2"/>
  </mergeCells>
  <printOptions horizontalCentered="1" verticalCentered="1"/>
  <pageMargins left="0.19685039370078741" right="0.19685039370078741" top="0.35433070866141736" bottom="0" header="0" footer="0.51181102362204722"/>
  <pageSetup paperSize="9" scale="5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54"/>
  <sheetViews>
    <sheetView tabSelected="1" topLeftCell="A2" zoomScaleNormal="100" workbookViewId="0">
      <selection activeCell="K33" sqref="K33"/>
    </sheetView>
  </sheetViews>
  <sheetFormatPr defaultColWidth="8.84375" defaultRowHeight="14.6"/>
  <cols>
    <col min="1" max="1" width="3.69140625" style="197" customWidth="1"/>
    <col min="2" max="2" width="44.3828125" style="197" customWidth="1"/>
    <col min="3" max="12" width="7.69140625" style="197" customWidth="1"/>
    <col min="13" max="13" width="6.84375" style="197" customWidth="1"/>
    <col min="14" max="17" width="7.3828125" style="197" customWidth="1"/>
    <col min="18" max="16384" width="8.84375" style="197"/>
  </cols>
  <sheetData>
    <row r="1" spans="1:17" ht="41.25" customHeight="1"/>
    <row r="2" spans="1:17">
      <c r="G2" s="198" t="s">
        <v>104</v>
      </c>
      <c r="H2" s="199"/>
      <c r="I2" s="199" t="s">
        <v>105</v>
      </c>
      <c r="J2" s="199"/>
      <c r="K2" s="199"/>
      <c r="L2" s="199"/>
      <c r="N2" s="198" t="s">
        <v>106</v>
      </c>
      <c r="O2" s="199"/>
      <c r="P2" s="199"/>
      <c r="Q2" s="199"/>
    </row>
    <row r="4" spans="1:17" ht="21" customHeight="1">
      <c r="G4" s="198" t="s">
        <v>107</v>
      </c>
      <c r="H4" s="199"/>
      <c r="I4" s="199"/>
      <c r="J4" s="199"/>
      <c r="K4" s="199"/>
      <c r="L4" s="199"/>
      <c r="N4" s="198" t="s">
        <v>108</v>
      </c>
      <c r="O4" s="199"/>
      <c r="P4" s="199"/>
      <c r="Q4" s="199"/>
    </row>
    <row r="5" spans="1:17">
      <c r="B5" s="197" t="s">
        <v>109</v>
      </c>
      <c r="C5" s="198" t="s">
        <v>110</v>
      </c>
      <c r="D5" s="199" t="s">
        <v>111</v>
      </c>
      <c r="E5" s="199"/>
      <c r="F5" s="199"/>
    </row>
    <row r="6" spans="1:17" ht="26.25" customHeight="1" thickBot="1">
      <c r="B6" s="342" t="s">
        <v>220</v>
      </c>
    </row>
    <row r="7" spans="1:17" ht="15" thickBot="1">
      <c r="A7" s="334" t="s">
        <v>112</v>
      </c>
      <c r="B7" s="335" t="s">
        <v>113</v>
      </c>
      <c r="C7" s="336" t="s">
        <v>114</v>
      </c>
      <c r="D7" s="336" t="s">
        <v>115</v>
      </c>
      <c r="E7" s="336" t="s">
        <v>8</v>
      </c>
      <c r="F7" s="336" t="s">
        <v>9</v>
      </c>
      <c r="G7" s="336" t="s">
        <v>10</v>
      </c>
      <c r="H7" s="336" t="s">
        <v>116</v>
      </c>
      <c r="I7" s="336" t="s">
        <v>117</v>
      </c>
      <c r="J7" s="336" t="s">
        <v>118</v>
      </c>
      <c r="K7" s="337" t="s">
        <v>119</v>
      </c>
      <c r="L7" s="336" t="s">
        <v>15</v>
      </c>
      <c r="M7" s="338"/>
      <c r="N7" s="339" t="s">
        <v>16</v>
      </c>
      <c r="O7" s="336" t="s">
        <v>17</v>
      </c>
      <c r="P7" s="336" t="s">
        <v>120</v>
      </c>
      <c r="Q7" s="340" t="s">
        <v>19</v>
      </c>
    </row>
    <row r="8" spans="1:17">
      <c r="A8" s="210">
        <v>1</v>
      </c>
      <c r="B8" s="214" t="s">
        <v>121</v>
      </c>
      <c r="C8" s="217">
        <v>1.5</v>
      </c>
      <c r="D8" s="217">
        <v>1.6</v>
      </c>
      <c r="E8" s="217">
        <v>2</v>
      </c>
      <c r="F8" s="217">
        <v>1.7</v>
      </c>
      <c r="G8" s="217">
        <v>1.85</v>
      </c>
      <c r="H8" s="217"/>
      <c r="I8" s="217"/>
      <c r="J8" s="217"/>
      <c r="K8" s="639" t="s">
        <v>294</v>
      </c>
      <c r="L8" s="217"/>
      <c r="M8" s="217"/>
      <c r="N8" s="220">
        <f>MIN(C8:G8)</f>
        <v>1.5</v>
      </c>
      <c r="O8" s="220">
        <f>MAX(C8:G8)</f>
        <v>2</v>
      </c>
      <c r="P8" s="220"/>
      <c r="Q8" s="221">
        <f>AVERAGE(C8:G8)</f>
        <v>1.73</v>
      </c>
    </row>
    <row r="9" spans="1:17">
      <c r="A9" s="211">
        <v>2</v>
      </c>
      <c r="B9" s="215" t="s">
        <v>122</v>
      </c>
      <c r="C9" s="218">
        <v>2.48</v>
      </c>
      <c r="D9" s="218">
        <v>2.39</v>
      </c>
      <c r="E9" s="218">
        <v>2.9</v>
      </c>
      <c r="F9" s="218">
        <v>2.15</v>
      </c>
      <c r="G9" s="218">
        <v>2.95</v>
      </c>
      <c r="H9" s="218"/>
      <c r="I9" s="218"/>
      <c r="J9" s="218"/>
      <c r="K9" s="218"/>
      <c r="L9" s="218"/>
      <c r="M9" s="218"/>
      <c r="N9" s="222">
        <f t="shared" ref="N9:N44" si="0">MIN(C9:G9)</f>
        <v>2.15</v>
      </c>
      <c r="O9" s="222">
        <f t="shared" ref="O9:O44" si="1">MAX(C9:G9)</f>
        <v>2.95</v>
      </c>
      <c r="P9" s="222"/>
      <c r="Q9" s="223">
        <f t="shared" ref="Q9:Q44" si="2">AVERAGE(C9:G9)</f>
        <v>2.5740000000000003</v>
      </c>
    </row>
    <row r="10" spans="1:17">
      <c r="A10" s="212">
        <v>3</v>
      </c>
      <c r="B10" s="215" t="s">
        <v>123</v>
      </c>
      <c r="C10" s="218">
        <v>1.9</v>
      </c>
      <c r="D10" s="218">
        <v>2</v>
      </c>
      <c r="E10" s="218">
        <v>1.7</v>
      </c>
      <c r="F10" s="218">
        <v>1.7</v>
      </c>
      <c r="G10" s="218">
        <v>1.6</v>
      </c>
      <c r="H10" s="218"/>
      <c r="I10" s="218"/>
      <c r="J10" s="218"/>
      <c r="K10" s="218"/>
      <c r="L10" s="218"/>
      <c r="M10" s="218"/>
      <c r="N10" s="222">
        <f t="shared" si="0"/>
        <v>1.6</v>
      </c>
      <c r="O10" s="222">
        <f t="shared" si="1"/>
        <v>2</v>
      </c>
      <c r="P10" s="222"/>
      <c r="Q10" s="223">
        <f t="shared" si="2"/>
        <v>1.78</v>
      </c>
    </row>
    <row r="11" spans="1:17">
      <c r="A11" s="211">
        <v>4</v>
      </c>
      <c r="B11" s="215" t="s">
        <v>124</v>
      </c>
      <c r="C11" s="218">
        <v>13.15</v>
      </c>
      <c r="D11" s="218">
        <v>12.3</v>
      </c>
      <c r="E11" s="218">
        <v>13.25</v>
      </c>
      <c r="F11" s="218">
        <v>14</v>
      </c>
      <c r="G11" s="218">
        <v>12.58</v>
      </c>
      <c r="H11" s="218"/>
      <c r="I11" s="218"/>
      <c r="J11" s="218"/>
      <c r="K11" s="218"/>
      <c r="L11" s="218"/>
      <c r="M11" s="218"/>
      <c r="N11" s="222">
        <f t="shared" si="0"/>
        <v>12.3</v>
      </c>
      <c r="O11" s="222">
        <f t="shared" si="1"/>
        <v>14</v>
      </c>
      <c r="P11" s="222"/>
      <c r="Q11" s="223">
        <f t="shared" si="2"/>
        <v>13.056000000000001</v>
      </c>
    </row>
    <row r="12" spans="1:17">
      <c r="A12" s="212">
        <v>5</v>
      </c>
      <c r="B12" s="215" t="s">
        <v>125</v>
      </c>
      <c r="C12" s="218">
        <v>1.48</v>
      </c>
      <c r="D12" s="218">
        <v>1.31</v>
      </c>
      <c r="E12" s="218">
        <v>1.34</v>
      </c>
      <c r="F12" s="218">
        <v>1.31</v>
      </c>
      <c r="G12" s="218">
        <v>1.61</v>
      </c>
      <c r="H12" s="218"/>
      <c r="I12" s="218"/>
      <c r="J12" s="218"/>
      <c r="K12" s="218"/>
      <c r="L12" s="218"/>
      <c r="M12" s="218"/>
      <c r="N12" s="222">
        <f t="shared" si="0"/>
        <v>1.31</v>
      </c>
      <c r="O12" s="222">
        <f t="shared" si="1"/>
        <v>1.61</v>
      </c>
      <c r="P12" s="222"/>
      <c r="Q12" s="223">
        <f t="shared" si="2"/>
        <v>1.41</v>
      </c>
    </row>
    <row r="13" spans="1:17">
      <c r="A13" s="212">
        <v>6</v>
      </c>
      <c r="B13" s="215" t="s">
        <v>126</v>
      </c>
      <c r="C13" s="218">
        <v>2.48</v>
      </c>
      <c r="D13" s="218">
        <v>1.32</v>
      </c>
      <c r="E13" s="218">
        <v>1.34</v>
      </c>
      <c r="F13" s="218">
        <v>1.23</v>
      </c>
      <c r="G13" s="218">
        <v>1.58</v>
      </c>
      <c r="H13" s="218"/>
      <c r="I13" s="218"/>
      <c r="J13" s="218"/>
      <c r="K13" s="218"/>
      <c r="L13" s="218"/>
      <c r="M13" s="218"/>
      <c r="N13" s="222">
        <f t="shared" si="0"/>
        <v>1.23</v>
      </c>
      <c r="O13" s="222">
        <f t="shared" si="1"/>
        <v>2.48</v>
      </c>
      <c r="P13" s="222"/>
      <c r="Q13" s="223">
        <f t="shared" si="2"/>
        <v>1.5899999999999999</v>
      </c>
    </row>
    <row r="14" spans="1:17">
      <c r="A14" s="212">
        <v>7</v>
      </c>
      <c r="B14" s="215" t="s">
        <v>127</v>
      </c>
      <c r="C14" s="218">
        <v>3.48</v>
      </c>
      <c r="D14" s="218">
        <v>3.31</v>
      </c>
      <c r="E14" s="218">
        <v>2.36</v>
      </c>
      <c r="F14" s="218">
        <v>4.59</v>
      </c>
      <c r="G14" s="218">
        <v>4.1100000000000003</v>
      </c>
      <c r="H14" s="218"/>
      <c r="I14" s="218"/>
      <c r="J14" s="218"/>
      <c r="K14" s="218"/>
      <c r="L14" s="218"/>
      <c r="M14" s="218"/>
      <c r="N14" s="222">
        <f t="shared" si="0"/>
        <v>2.36</v>
      </c>
      <c r="O14" s="222">
        <f t="shared" si="1"/>
        <v>4.59</v>
      </c>
      <c r="P14" s="222"/>
      <c r="Q14" s="223">
        <f t="shared" si="2"/>
        <v>3.5700000000000003</v>
      </c>
    </row>
    <row r="15" spans="1:17">
      <c r="A15" s="212">
        <v>8</v>
      </c>
      <c r="B15" s="215" t="s">
        <v>128</v>
      </c>
      <c r="C15" s="218">
        <v>2.2400000000000002</v>
      </c>
      <c r="D15" s="218">
        <v>2.11</v>
      </c>
      <c r="E15" s="218">
        <v>2.54</v>
      </c>
      <c r="F15" s="218">
        <v>2.56</v>
      </c>
      <c r="G15" s="218">
        <v>2.65</v>
      </c>
      <c r="H15" s="218"/>
      <c r="I15" s="218"/>
      <c r="J15" s="218"/>
      <c r="K15" s="218"/>
      <c r="L15" s="218"/>
      <c r="M15" s="218"/>
      <c r="N15" s="222">
        <f t="shared" si="0"/>
        <v>2.11</v>
      </c>
      <c r="O15" s="222">
        <f t="shared" si="1"/>
        <v>2.65</v>
      </c>
      <c r="P15" s="222"/>
      <c r="Q15" s="223">
        <f t="shared" si="2"/>
        <v>2.42</v>
      </c>
    </row>
    <row r="16" spans="1:17">
      <c r="A16" s="212">
        <v>9</v>
      </c>
      <c r="B16" s="215" t="s">
        <v>300</v>
      </c>
      <c r="C16" s="218">
        <v>1.04</v>
      </c>
      <c r="D16" s="218">
        <v>1.89</v>
      </c>
      <c r="E16" s="218">
        <v>1.54</v>
      </c>
      <c r="F16" s="218">
        <v>1.46</v>
      </c>
      <c r="G16" s="218">
        <v>1.74</v>
      </c>
      <c r="H16" s="218"/>
      <c r="I16" s="218"/>
      <c r="J16" s="218"/>
      <c r="K16" s="218"/>
      <c r="L16" s="218"/>
      <c r="M16" s="218"/>
      <c r="N16" s="222">
        <f t="shared" si="0"/>
        <v>1.04</v>
      </c>
      <c r="O16" s="222">
        <f t="shared" si="1"/>
        <v>1.89</v>
      </c>
      <c r="P16" s="222"/>
      <c r="Q16" s="223">
        <f t="shared" si="2"/>
        <v>1.534</v>
      </c>
    </row>
    <row r="17" spans="1:17">
      <c r="A17" s="212">
        <v>10</v>
      </c>
      <c r="B17" s="215" t="s">
        <v>301</v>
      </c>
      <c r="C17" s="218">
        <v>4.3</v>
      </c>
      <c r="D17" s="218">
        <v>5.68</v>
      </c>
      <c r="E17" s="218">
        <v>5.17</v>
      </c>
      <c r="F17" s="218">
        <v>4.9800000000000004</v>
      </c>
      <c r="G17" s="218">
        <v>4.74</v>
      </c>
      <c r="H17" s="218"/>
      <c r="I17" s="218"/>
      <c r="J17" s="218"/>
      <c r="K17" s="218"/>
      <c r="L17" s="218"/>
      <c r="M17" s="218"/>
      <c r="N17" s="222">
        <f t="shared" si="0"/>
        <v>4.3</v>
      </c>
      <c r="O17" s="222">
        <f t="shared" si="1"/>
        <v>5.68</v>
      </c>
      <c r="P17" s="222"/>
      <c r="Q17" s="223">
        <f t="shared" si="2"/>
        <v>4.9740000000000011</v>
      </c>
    </row>
    <row r="18" spans="1:17">
      <c r="A18" s="212">
        <v>11</v>
      </c>
      <c r="B18" s="215" t="s">
        <v>302</v>
      </c>
      <c r="C18" s="218">
        <v>2.2999999999999998</v>
      </c>
      <c r="D18" s="218">
        <v>2.2000000000000002</v>
      </c>
      <c r="E18" s="218">
        <v>2</v>
      </c>
      <c r="F18" s="218">
        <v>1.95</v>
      </c>
      <c r="G18" s="218">
        <v>2.1</v>
      </c>
      <c r="H18" s="218"/>
      <c r="I18" s="218"/>
      <c r="J18" s="218"/>
      <c r="K18" s="218"/>
      <c r="L18" s="218"/>
      <c r="M18" s="218"/>
      <c r="N18" s="222">
        <f t="shared" si="0"/>
        <v>1.95</v>
      </c>
      <c r="O18" s="222">
        <f t="shared" si="1"/>
        <v>2.2999999999999998</v>
      </c>
      <c r="P18" s="222"/>
      <c r="Q18" s="223">
        <f t="shared" si="2"/>
        <v>2.11</v>
      </c>
    </row>
    <row r="19" spans="1:17">
      <c r="A19" s="212">
        <v>12</v>
      </c>
      <c r="B19" s="215" t="s">
        <v>303</v>
      </c>
      <c r="C19" s="218">
        <v>2.31</v>
      </c>
      <c r="D19" s="218">
        <v>3.28</v>
      </c>
      <c r="E19" s="218">
        <v>2.54</v>
      </c>
      <c r="F19" s="218">
        <v>3.15</v>
      </c>
      <c r="G19" s="218">
        <v>3.35</v>
      </c>
      <c r="H19" s="218"/>
      <c r="I19" s="218"/>
      <c r="J19" s="218"/>
      <c r="K19" s="218"/>
      <c r="L19" s="218"/>
      <c r="M19" s="218"/>
      <c r="N19" s="222">
        <f t="shared" si="0"/>
        <v>2.31</v>
      </c>
      <c r="O19" s="222">
        <f t="shared" si="1"/>
        <v>3.35</v>
      </c>
      <c r="P19" s="222"/>
      <c r="Q19" s="223">
        <f t="shared" si="2"/>
        <v>2.9259999999999997</v>
      </c>
    </row>
    <row r="20" spans="1:17">
      <c r="A20" s="210">
        <v>13</v>
      </c>
      <c r="B20" s="215" t="s">
        <v>129</v>
      </c>
      <c r="C20" s="218">
        <v>1.19</v>
      </c>
      <c r="D20" s="218">
        <v>1.61</v>
      </c>
      <c r="E20" s="218">
        <v>1.55</v>
      </c>
      <c r="F20" s="218">
        <v>1.25</v>
      </c>
      <c r="G20" s="218">
        <v>1.74</v>
      </c>
      <c r="H20" s="218"/>
      <c r="I20" s="218"/>
      <c r="J20" s="218"/>
      <c r="K20" s="218"/>
      <c r="L20" s="218"/>
      <c r="M20" s="218"/>
      <c r="N20" s="222">
        <f t="shared" si="0"/>
        <v>1.19</v>
      </c>
      <c r="O20" s="222">
        <f t="shared" si="1"/>
        <v>1.74</v>
      </c>
      <c r="P20" s="222"/>
      <c r="Q20" s="223">
        <f t="shared" si="2"/>
        <v>1.468</v>
      </c>
    </row>
    <row r="21" spans="1:17">
      <c r="A21" s="210">
        <v>14</v>
      </c>
      <c r="B21" s="215" t="s">
        <v>304</v>
      </c>
      <c r="C21" s="218">
        <v>3.25</v>
      </c>
      <c r="D21" s="218">
        <v>3.25</v>
      </c>
      <c r="E21" s="218">
        <v>5.55</v>
      </c>
      <c r="F21" s="218">
        <v>3.98</v>
      </c>
      <c r="G21" s="218">
        <v>4.5599999999999996</v>
      </c>
      <c r="H21" s="218"/>
      <c r="I21" s="218"/>
      <c r="J21" s="218"/>
      <c r="K21" s="218"/>
      <c r="L21" s="218"/>
      <c r="M21" s="218"/>
      <c r="N21" s="222">
        <f t="shared" si="0"/>
        <v>3.25</v>
      </c>
      <c r="O21" s="222">
        <f t="shared" si="1"/>
        <v>5.55</v>
      </c>
      <c r="P21" s="222"/>
      <c r="Q21" s="223">
        <f t="shared" si="2"/>
        <v>4.1180000000000003</v>
      </c>
    </row>
    <row r="22" spans="1:17">
      <c r="A22" s="210">
        <v>15</v>
      </c>
      <c r="B22" s="215" t="s">
        <v>305</v>
      </c>
      <c r="C22" s="218">
        <v>3.23</v>
      </c>
      <c r="D22" s="218">
        <v>1.61</v>
      </c>
      <c r="E22" s="218">
        <v>1.49</v>
      </c>
      <c r="F22" s="218">
        <v>1.21</v>
      </c>
      <c r="G22" s="218">
        <v>1.8</v>
      </c>
      <c r="H22" s="218"/>
      <c r="I22" s="218"/>
      <c r="J22" s="218"/>
      <c r="K22" s="218"/>
      <c r="L22" s="218"/>
      <c r="M22" s="218"/>
      <c r="N22" s="222">
        <f t="shared" si="0"/>
        <v>1.21</v>
      </c>
      <c r="O22" s="222">
        <f t="shared" si="1"/>
        <v>3.23</v>
      </c>
      <c r="P22" s="222"/>
      <c r="Q22" s="223">
        <f t="shared" si="2"/>
        <v>1.8679999999999999</v>
      </c>
    </row>
    <row r="23" spans="1:17">
      <c r="A23" s="211">
        <v>16</v>
      </c>
      <c r="B23" s="215" t="s">
        <v>297</v>
      </c>
      <c r="C23" s="218">
        <v>2.13</v>
      </c>
      <c r="D23" s="218">
        <v>3.2</v>
      </c>
      <c r="E23" s="218">
        <v>4.41</v>
      </c>
      <c r="F23" s="218">
        <v>4.9800000000000004</v>
      </c>
      <c r="G23" s="218">
        <v>4.2300000000000004</v>
      </c>
      <c r="H23" s="218"/>
      <c r="I23" s="218"/>
      <c r="J23" s="218"/>
      <c r="K23" s="218"/>
      <c r="L23" s="218"/>
      <c r="M23" s="218"/>
      <c r="N23" s="222">
        <f t="shared" si="0"/>
        <v>2.13</v>
      </c>
      <c r="O23" s="222">
        <f t="shared" si="1"/>
        <v>4.9800000000000004</v>
      </c>
      <c r="P23" s="222"/>
      <c r="Q23" s="223">
        <f t="shared" si="2"/>
        <v>3.7900000000000005</v>
      </c>
    </row>
    <row r="24" spans="1:17">
      <c r="A24" s="210">
        <v>17</v>
      </c>
      <c r="B24" s="215" t="s">
        <v>306</v>
      </c>
      <c r="C24" s="218">
        <v>1.19</v>
      </c>
      <c r="D24" s="218">
        <v>1.25</v>
      </c>
      <c r="E24" s="218">
        <v>1.3</v>
      </c>
      <c r="F24" s="218">
        <v>1.28</v>
      </c>
      <c r="G24" s="218">
        <v>1.43</v>
      </c>
      <c r="H24" s="218"/>
      <c r="I24" s="218"/>
      <c r="J24" s="218"/>
      <c r="K24" s="218"/>
      <c r="L24" s="218"/>
      <c r="M24" s="218"/>
      <c r="N24" s="222">
        <f t="shared" si="0"/>
        <v>1.19</v>
      </c>
      <c r="O24" s="222">
        <f t="shared" si="1"/>
        <v>1.43</v>
      </c>
      <c r="P24" s="222"/>
      <c r="Q24" s="223">
        <f t="shared" si="2"/>
        <v>1.29</v>
      </c>
    </row>
    <row r="25" spans="1:17">
      <c r="A25" s="211">
        <v>18</v>
      </c>
      <c r="B25" s="673" t="s">
        <v>142</v>
      </c>
      <c r="C25" s="569">
        <v>47.83</v>
      </c>
      <c r="D25" s="569">
        <v>48.55</v>
      </c>
      <c r="E25" s="569">
        <v>46.99</v>
      </c>
      <c r="F25" s="569">
        <v>48.72</v>
      </c>
      <c r="G25" s="569">
        <v>47.08</v>
      </c>
      <c r="H25" s="218"/>
      <c r="I25" s="218"/>
      <c r="J25" s="218"/>
      <c r="K25" s="218"/>
      <c r="L25" s="218"/>
      <c r="M25" s="218"/>
      <c r="N25" s="569">
        <f t="shared" si="0"/>
        <v>46.99</v>
      </c>
      <c r="O25" s="569">
        <f t="shared" si="1"/>
        <v>48.72</v>
      </c>
      <c r="P25" s="222"/>
      <c r="Q25" s="674">
        <f t="shared" si="2"/>
        <v>47.834000000000003</v>
      </c>
    </row>
    <row r="26" spans="1:17">
      <c r="A26" s="210">
        <v>19</v>
      </c>
      <c r="B26" s="215" t="s">
        <v>122</v>
      </c>
      <c r="C26" s="218">
        <v>2.34</v>
      </c>
      <c r="D26" s="218">
        <v>1.49</v>
      </c>
      <c r="E26" s="218">
        <v>1.26</v>
      </c>
      <c r="F26" s="218">
        <v>1.98</v>
      </c>
      <c r="G26" s="218">
        <v>1.52</v>
      </c>
      <c r="H26" s="218"/>
      <c r="I26" s="218"/>
      <c r="J26" s="218"/>
      <c r="K26" s="218"/>
      <c r="L26" s="218"/>
      <c r="M26" s="218"/>
      <c r="N26" s="222">
        <f t="shared" si="0"/>
        <v>1.26</v>
      </c>
      <c r="O26" s="222">
        <f t="shared" si="1"/>
        <v>2.34</v>
      </c>
      <c r="P26" s="222"/>
      <c r="Q26" s="223">
        <f t="shared" si="2"/>
        <v>1.718</v>
      </c>
    </row>
    <row r="27" spans="1:17">
      <c r="A27" s="211">
        <v>20</v>
      </c>
      <c r="B27" s="215" t="s">
        <v>123</v>
      </c>
      <c r="C27" s="218">
        <v>1.5</v>
      </c>
      <c r="D27" s="218">
        <v>1.8</v>
      </c>
      <c r="E27" s="218">
        <v>1.8</v>
      </c>
      <c r="F27" s="218">
        <v>2</v>
      </c>
      <c r="G27" s="218">
        <v>1.8</v>
      </c>
      <c r="H27" s="218"/>
      <c r="I27" s="218"/>
      <c r="J27" s="218"/>
      <c r="K27" s="218"/>
      <c r="L27" s="218"/>
      <c r="M27" s="218"/>
      <c r="N27" s="222">
        <f t="shared" si="0"/>
        <v>1.5</v>
      </c>
      <c r="O27" s="222">
        <f t="shared" si="1"/>
        <v>2</v>
      </c>
      <c r="P27" s="222"/>
      <c r="Q27" s="223">
        <f t="shared" si="2"/>
        <v>1.78</v>
      </c>
    </row>
    <row r="28" spans="1:17">
      <c r="A28" s="210">
        <v>21</v>
      </c>
      <c r="B28" s="215" t="s">
        <v>124</v>
      </c>
      <c r="C28" s="218">
        <v>14.3</v>
      </c>
      <c r="D28" s="218">
        <v>3.03</v>
      </c>
      <c r="E28" s="218">
        <v>4.75</v>
      </c>
      <c r="F28" s="218">
        <v>4.58</v>
      </c>
      <c r="G28" s="218">
        <v>4.68</v>
      </c>
      <c r="H28" s="218"/>
      <c r="I28" s="218"/>
      <c r="J28" s="218"/>
      <c r="K28" s="218"/>
      <c r="L28" s="218"/>
      <c r="M28" s="218"/>
      <c r="N28" s="222">
        <f t="shared" si="0"/>
        <v>3.03</v>
      </c>
      <c r="O28" s="222">
        <f t="shared" si="1"/>
        <v>14.3</v>
      </c>
      <c r="P28" s="222"/>
      <c r="Q28" s="223">
        <f t="shared" si="2"/>
        <v>6.2680000000000007</v>
      </c>
    </row>
    <row r="29" spans="1:17">
      <c r="A29" s="211">
        <v>22</v>
      </c>
      <c r="B29" s="215" t="s">
        <v>125</v>
      </c>
      <c r="C29" s="218">
        <v>1.48</v>
      </c>
      <c r="D29" s="218">
        <v>1.52</v>
      </c>
      <c r="E29" s="218">
        <v>1.5</v>
      </c>
      <c r="F29" s="218">
        <v>1.6</v>
      </c>
      <c r="G29" s="218">
        <v>1.7</v>
      </c>
      <c r="H29" s="218"/>
      <c r="I29" s="218"/>
      <c r="J29" s="218"/>
      <c r="K29" s="218"/>
      <c r="L29" s="218"/>
      <c r="M29" s="218"/>
      <c r="N29" s="222">
        <f t="shared" si="0"/>
        <v>1.48</v>
      </c>
      <c r="O29" s="222">
        <f t="shared" si="1"/>
        <v>1.7</v>
      </c>
      <c r="P29" s="222"/>
      <c r="Q29" s="223">
        <f t="shared" si="2"/>
        <v>1.56</v>
      </c>
    </row>
    <row r="30" spans="1:17">
      <c r="A30" s="210">
        <v>23</v>
      </c>
      <c r="B30" s="215" t="s">
        <v>126</v>
      </c>
      <c r="C30" s="218">
        <v>2.04</v>
      </c>
      <c r="D30" s="218">
        <v>2.4900000000000002</v>
      </c>
      <c r="E30" s="218">
        <v>2.82</v>
      </c>
      <c r="F30" s="218">
        <v>2.98</v>
      </c>
      <c r="G30" s="218">
        <v>2.4900000000000002</v>
      </c>
      <c r="H30" s="218"/>
      <c r="I30" s="218"/>
      <c r="J30" s="218"/>
      <c r="K30" s="218"/>
      <c r="L30" s="218"/>
      <c r="M30" s="218"/>
      <c r="N30" s="222">
        <f t="shared" si="0"/>
        <v>2.04</v>
      </c>
      <c r="O30" s="222">
        <f t="shared" si="1"/>
        <v>2.98</v>
      </c>
      <c r="P30" s="222"/>
      <c r="Q30" s="223">
        <f t="shared" si="2"/>
        <v>2.5640000000000001</v>
      </c>
    </row>
    <row r="31" spans="1:17">
      <c r="A31" s="211">
        <v>24</v>
      </c>
      <c r="B31" s="215" t="s">
        <v>127</v>
      </c>
      <c r="C31" s="218">
        <v>2.35</v>
      </c>
      <c r="D31" s="218">
        <v>2.1</v>
      </c>
      <c r="E31" s="218">
        <v>2.6</v>
      </c>
      <c r="F31" s="218">
        <v>2.31</v>
      </c>
      <c r="G31" s="218">
        <v>2.08</v>
      </c>
      <c r="H31" s="218"/>
      <c r="I31" s="218"/>
      <c r="J31" s="218"/>
      <c r="K31" s="218"/>
      <c r="L31" s="218"/>
      <c r="M31" s="218"/>
      <c r="N31" s="222">
        <f t="shared" si="0"/>
        <v>2.08</v>
      </c>
      <c r="O31" s="222">
        <f t="shared" si="1"/>
        <v>2.6</v>
      </c>
      <c r="P31" s="222"/>
      <c r="Q31" s="223">
        <f t="shared" si="2"/>
        <v>2.2880000000000003</v>
      </c>
    </row>
    <row r="32" spans="1:17">
      <c r="A32" s="210">
        <v>25</v>
      </c>
      <c r="B32" s="215" t="s">
        <v>128</v>
      </c>
      <c r="C32" s="218">
        <v>2.2400000000000002</v>
      </c>
      <c r="D32" s="218">
        <v>2</v>
      </c>
      <c r="E32" s="218">
        <v>1.95</v>
      </c>
      <c r="F32" s="218">
        <v>2.2999999999999998</v>
      </c>
      <c r="G32" s="218">
        <v>2.5</v>
      </c>
      <c r="H32" s="218"/>
      <c r="I32" s="218"/>
      <c r="J32" s="218"/>
      <c r="K32" s="218"/>
      <c r="L32" s="218"/>
      <c r="M32" s="218"/>
      <c r="N32" s="222">
        <f t="shared" si="0"/>
        <v>1.95</v>
      </c>
      <c r="O32" s="222">
        <f t="shared" si="1"/>
        <v>2.5</v>
      </c>
      <c r="P32" s="222"/>
      <c r="Q32" s="223">
        <f t="shared" si="2"/>
        <v>2.198</v>
      </c>
    </row>
    <row r="33" spans="1:17">
      <c r="A33" s="211">
        <v>26</v>
      </c>
      <c r="B33" s="215" t="s">
        <v>300</v>
      </c>
      <c r="C33" s="218">
        <v>1.59</v>
      </c>
      <c r="D33" s="218">
        <v>3.14</v>
      </c>
      <c r="E33" s="218">
        <v>3.62</v>
      </c>
      <c r="F33" s="218">
        <v>3.17</v>
      </c>
      <c r="G33" s="218">
        <v>3.21</v>
      </c>
      <c r="H33" s="218"/>
      <c r="I33" s="218"/>
      <c r="J33" s="218"/>
      <c r="K33" s="218"/>
      <c r="L33" s="218"/>
      <c r="M33" s="218"/>
      <c r="N33" s="222">
        <f t="shared" si="0"/>
        <v>1.59</v>
      </c>
      <c r="O33" s="222">
        <f t="shared" si="1"/>
        <v>3.62</v>
      </c>
      <c r="P33" s="222"/>
      <c r="Q33" s="223">
        <f t="shared" si="2"/>
        <v>2.9460000000000002</v>
      </c>
    </row>
    <row r="34" spans="1:17">
      <c r="A34" s="210">
        <v>27</v>
      </c>
      <c r="B34" s="215" t="s">
        <v>307</v>
      </c>
      <c r="C34" s="218">
        <v>3.73</v>
      </c>
      <c r="D34" s="218">
        <v>4</v>
      </c>
      <c r="E34" s="218">
        <v>4.0999999999999996</v>
      </c>
      <c r="F34" s="218">
        <v>3.9</v>
      </c>
      <c r="G34" s="218">
        <v>4.0999999999999996</v>
      </c>
      <c r="H34" s="218"/>
      <c r="I34" s="218"/>
      <c r="J34" s="218"/>
      <c r="K34" s="218"/>
      <c r="L34" s="218"/>
      <c r="M34" s="218"/>
      <c r="N34" s="222">
        <f t="shared" si="0"/>
        <v>3.73</v>
      </c>
      <c r="O34" s="222">
        <f t="shared" si="1"/>
        <v>4.0999999999999996</v>
      </c>
      <c r="P34" s="222"/>
      <c r="Q34" s="223">
        <f t="shared" si="2"/>
        <v>3.9659999999999997</v>
      </c>
    </row>
    <row r="35" spans="1:17">
      <c r="A35" s="211">
        <v>28</v>
      </c>
      <c r="B35" s="215" t="s">
        <v>302</v>
      </c>
      <c r="C35" s="218">
        <v>2.4300000000000002</v>
      </c>
      <c r="D35" s="218">
        <v>2.85</v>
      </c>
      <c r="E35" s="218">
        <v>2.62</v>
      </c>
      <c r="F35" s="218">
        <v>2.64</v>
      </c>
      <c r="G35" s="218">
        <v>2.89</v>
      </c>
      <c r="H35" s="218"/>
      <c r="I35" s="218"/>
      <c r="J35" s="218"/>
      <c r="K35" s="218"/>
      <c r="L35" s="218"/>
      <c r="M35" s="218"/>
      <c r="N35" s="222">
        <f t="shared" si="0"/>
        <v>2.4300000000000002</v>
      </c>
      <c r="O35" s="222">
        <f t="shared" si="1"/>
        <v>2.89</v>
      </c>
      <c r="P35" s="222"/>
      <c r="Q35" s="223">
        <f t="shared" si="2"/>
        <v>2.6860000000000004</v>
      </c>
    </row>
    <row r="36" spans="1:17">
      <c r="A36" s="210">
        <v>29</v>
      </c>
      <c r="B36" s="215" t="s">
        <v>308</v>
      </c>
      <c r="C36" s="218">
        <v>3.64</v>
      </c>
      <c r="D36" s="218">
        <v>2.91</v>
      </c>
      <c r="E36" s="218">
        <v>2.97</v>
      </c>
      <c r="F36" s="218">
        <v>2.16</v>
      </c>
      <c r="G36" s="218">
        <v>2.39</v>
      </c>
      <c r="H36" s="218"/>
      <c r="I36" s="218"/>
      <c r="J36" s="218"/>
      <c r="K36" s="218"/>
      <c r="L36" s="218"/>
      <c r="M36" s="218"/>
      <c r="N36" s="222">
        <f t="shared" si="0"/>
        <v>2.16</v>
      </c>
      <c r="O36" s="222">
        <f t="shared" si="1"/>
        <v>3.64</v>
      </c>
      <c r="P36" s="222"/>
      <c r="Q36" s="223">
        <f t="shared" si="2"/>
        <v>2.8140000000000005</v>
      </c>
    </row>
    <row r="37" spans="1:17">
      <c r="A37" s="213">
        <v>30</v>
      </c>
      <c r="B37" s="215" t="s">
        <v>304</v>
      </c>
      <c r="C37" s="218">
        <v>3.15</v>
      </c>
      <c r="D37" s="218">
        <v>3.49</v>
      </c>
      <c r="E37" s="218">
        <v>3.21</v>
      </c>
      <c r="F37" s="218">
        <v>4.47</v>
      </c>
      <c r="G37" s="218">
        <v>4.72</v>
      </c>
      <c r="H37" s="218"/>
      <c r="I37" s="218"/>
      <c r="J37" s="218"/>
      <c r="K37" s="218"/>
      <c r="L37" s="218"/>
      <c r="M37" s="218"/>
      <c r="N37" s="222">
        <f t="shared" si="0"/>
        <v>3.15</v>
      </c>
      <c r="O37" s="222">
        <f t="shared" si="1"/>
        <v>4.72</v>
      </c>
      <c r="P37" s="222"/>
      <c r="Q37" s="223">
        <f t="shared" si="2"/>
        <v>3.8079999999999998</v>
      </c>
    </row>
    <row r="38" spans="1:17">
      <c r="A38" s="210">
        <v>31</v>
      </c>
      <c r="B38" s="215" t="s">
        <v>305</v>
      </c>
      <c r="C38" s="218">
        <v>2.2999999999999998</v>
      </c>
      <c r="D38" s="218">
        <v>2.5</v>
      </c>
      <c r="E38" s="218">
        <v>2.7</v>
      </c>
      <c r="F38" s="218">
        <v>2.2999999999999998</v>
      </c>
      <c r="G38" s="218">
        <v>2.8</v>
      </c>
      <c r="H38" s="218"/>
      <c r="I38" s="218"/>
      <c r="J38" s="218"/>
      <c r="K38" s="218"/>
      <c r="L38" s="218"/>
      <c r="M38" s="218"/>
      <c r="N38" s="222">
        <f t="shared" si="0"/>
        <v>2.2999999999999998</v>
      </c>
      <c r="O38" s="222">
        <f t="shared" si="1"/>
        <v>2.8</v>
      </c>
      <c r="P38" s="222"/>
      <c r="Q38" s="223">
        <f t="shared" si="2"/>
        <v>2.5200000000000005</v>
      </c>
    </row>
    <row r="39" spans="1:17">
      <c r="A39" s="211">
        <v>32</v>
      </c>
      <c r="B39" s="215" t="s">
        <v>309</v>
      </c>
      <c r="C39" s="218">
        <v>2.13</v>
      </c>
      <c r="D39" s="218">
        <v>2.5</v>
      </c>
      <c r="E39" s="218">
        <v>2.7</v>
      </c>
      <c r="F39" s="218">
        <v>2.4</v>
      </c>
      <c r="G39" s="218">
        <v>2.2999999999999998</v>
      </c>
      <c r="H39" s="218"/>
      <c r="I39" s="218"/>
      <c r="J39" s="218"/>
      <c r="K39" s="218"/>
      <c r="L39" s="218"/>
      <c r="M39" s="218"/>
      <c r="N39" s="222">
        <f t="shared" si="0"/>
        <v>2.13</v>
      </c>
      <c r="O39" s="222">
        <f t="shared" si="1"/>
        <v>2.7</v>
      </c>
      <c r="P39" s="222"/>
      <c r="Q39" s="223">
        <f t="shared" si="2"/>
        <v>2.4060000000000001</v>
      </c>
    </row>
    <row r="40" spans="1:17">
      <c r="A40" s="212">
        <v>33</v>
      </c>
      <c r="B40" s="215" t="s">
        <v>123</v>
      </c>
      <c r="C40" s="218">
        <v>2.5</v>
      </c>
      <c r="D40" s="218">
        <v>2.39</v>
      </c>
      <c r="E40" s="218">
        <v>3</v>
      </c>
      <c r="F40" s="218">
        <v>2.56</v>
      </c>
      <c r="G40" s="218">
        <v>2.7</v>
      </c>
      <c r="H40" s="218"/>
      <c r="I40" s="218"/>
      <c r="J40" s="218"/>
      <c r="K40" s="218"/>
      <c r="L40" s="218"/>
      <c r="M40" s="218"/>
      <c r="N40" s="222">
        <f t="shared" si="0"/>
        <v>2.39</v>
      </c>
      <c r="O40" s="222">
        <f t="shared" si="1"/>
        <v>3</v>
      </c>
      <c r="P40" s="222"/>
      <c r="Q40" s="223">
        <f t="shared" si="2"/>
        <v>2.6300000000000003</v>
      </c>
    </row>
    <row r="41" spans="1:17" ht="15" thickBot="1">
      <c r="A41" s="213">
        <v>34</v>
      </c>
      <c r="B41" s="215" t="s">
        <v>310</v>
      </c>
      <c r="C41" s="218">
        <v>2.74</v>
      </c>
      <c r="D41" s="218">
        <v>2.8</v>
      </c>
      <c r="E41" s="218">
        <v>2.5</v>
      </c>
      <c r="F41" s="218">
        <v>3</v>
      </c>
      <c r="G41" s="218">
        <v>2.8</v>
      </c>
      <c r="H41" s="218"/>
      <c r="I41" s="218"/>
      <c r="J41" s="218"/>
      <c r="K41" s="218"/>
      <c r="L41" s="218"/>
      <c r="M41" s="218"/>
      <c r="N41" s="222">
        <f t="shared" si="0"/>
        <v>2.5</v>
      </c>
      <c r="O41" s="222">
        <f t="shared" si="1"/>
        <v>3</v>
      </c>
      <c r="P41" s="222"/>
      <c r="Q41" s="223">
        <f t="shared" si="2"/>
        <v>2.7679999999999998</v>
      </c>
    </row>
    <row r="42" spans="1:17" ht="15" thickBot="1">
      <c r="A42" s="658">
        <v>35</v>
      </c>
      <c r="B42" s="655" t="s">
        <v>311</v>
      </c>
      <c r="C42" s="645">
        <v>2.34</v>
      </c>
      <c r="D42" s="645">
        <v>3.49</v>
      </c>
      <c r="E42" s="645">
        <v>2.8</v>
      </c>
      <c r="F42" s="645">
        <v>2.76</v>
      </c>
      <c r="G42" s="645">
        <v>2.08</v>
      </c>
      <c r="H42" s="645"/>
      <c r="I42" s="645"/>
      <c r="J42" s="645"/>
      <c r="K42" s="645"/>
      <c r="L42" s="645"/>
      <c r="M42" s="645"/>
      <c r="N42" s="646">
        <f t="shared" si="0"/>
        <v>2.08</v>
      </c>
      <c r="O42" s="646">
        <f t="shared" si="1"/>
        <v>3.49</v>
      </c>
      <c r="P42" s="654"/>
      <c r="Q42" s="647">
        <f t="shared" si="2"/>
        <v>2.694</v>
      </c>
    </row>
    <row r="43" spans="1:17" ht="15.75" customHeight="1">
      <c r="A43" s="668">
        <v>36</v>
      </c>
      <c r="B43" s="656" t="s">
        <v>312</v>
      </c>
      <c r="C43" s="653">
        <v>2.31</v>
      </c>
      <c r="D43" s="652">
        <v>2.2999999999999998</v>
      </c>
      <c r="E43" s="653">
        <v>2.4500000000000002</v>
      </c>
      <c r="F43" s="653">
        <v>2.31</v>
      </c>
      <c r="G43" s="653">
        <v>2.2999999999999998</v>
      </c>
      <c r="H43" s="653"/>
      <c r="I43" s="652"/>
      <c r="J43" s="652"/>
      <c r="K43" s="652"/>
      <c r="L43" s="652"/>
      <c r="M43" s="652"/>
      <c r="N43" s="675">
        <f t="shared" si="0"/>
        <v>2.2999999999999998</v>
      </c>
      <c r="O43" s="676">
        <f t="shared" si="1"/>
        <v>2.4500000000000002</v>
      </c>
      <c r="P43" s="676"/>
      <c r="Q43" s="677">
        <f t="shared" si="2"/>
        <v>2.3339999999999996</v>
      </c>
    </row>
    <row r="44" spans="1:17" ht="15" thickBot="1">
      <c r="A44" s="659">
        <v>37</v>
      </c>
      <c r="B44" s="660" t="s">
        <v>313</v>
      </c>
      <c r="C44" s="662">
        <v>3.72</v>
      </c>
      <c r="D44" s="663">
        <v>3</v>
      </c>
      <c r="E44" s="650">
        <v>3.5</v>
      </c>
      <c r="F44" s="648">
        <v>3.4</v>
      </c>
      <c r="G44" s="648">
        <v>3.8</v>
      </c>
      <c r="H44" s="649"/>
      <c r="I44" s="648"/>
      <c r="J44" s="650"/>
      <c r="K44" s="649"/>
      <c r="L44" s="648"/>
      <c r="M44" s="664"/>
      <c r="N44" s="651">
        <f t="shared" si="0"/>
        <v>3</v>
      </c>
      <c r="O44" s="648">
        <f t="shared" si="1"/>
        <v>3.8</v>
      </c>
      <c r="P44" s="650"/>
      <c r="Q44" s="666">
        <f t="shared" si="2"/>
        <v>3.4840000000000004</v>
      </c>
    </row>
    <row r="45" spans="1:17" ht="15" thickBot="1">
      <c r="A45" s="657"/>
      <c r="B45" s="661" t="s">
        <v>20</v>
      </c>
      <c r="C45" s="669">
        <f>SUM(C8:C44)-C25</f>
        <v>108.48</v>
      </c>
      <c r="D45" s="669">
        <f t="shared" ref="D45:G45" si="3">SUM(D8:D44)-D25</f>
        <v>100.11</v>
      </c>
      <c r="E45" s="669">
        <f t="shared" si="3"/>
        <v>105.82999999999998</v>
      </c>
      <c r="F45" s="669">
        <f t="shared" si="3"/>
        <v>106.30000000000001</v>
      </c>
      <c r="G45" s="669">
        <f t="shared" si="3"/>
        <v>107.48</v>
      </c>
      <c r="H45" s="665"/>
      <c r="I45" s="665"/>
      <c r="J45" s="667"/>
      <c r="K45" s="667"/>
      <c r="L45" s="665"/>
      <c r="M45" s="665"/>
      <c r="N45" s="672">
        <f t="shared" ref="N45" si="4">SUM(N8:N44)-N25</f>
        <v>86.230000000000018</v>
      </c>
      <c r="O45" s="672">
        <f>SUM(O8:O44)-O25</f>
        <v>131.05999999999997</v>
      </c>
      <c r="P45" s="665"/>
      <c r="Q45" s="672">
        <f>SUM(Q8:Q44)-Q25</f>
        <v>105.63999999999999</v>
      </c>
    </row>
    <row r="46" spans="1:17">
      <c r="D46" s="670"/>
    </row>
    <row r="54" spans="9:9">
      <c r="I54" s="671"/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Q44"/>
  <sheetViews>
    <sheetView topLeftCell="A4" zoomScale="130" zoomScaleNormal="130" workbookViewId="0">
      <selection activeCell="B32" sqref="B32"/>
    </sheetView>
  </sheetViews>
  <sheetFormatPr defaultColWidth="8.84375" defaultRowHeight="14.6"/>
  <cols>
    <col min="1" max="1" width="3.69140625" style="197" customWidth="1"/>
    <col min="2" max="2" width="44.3828125" style="197" customWidth="1"/>
    <col min="3" max="12" width="7.69140625" style="197" customWidth="1"/>
    <col min="13" max="13" width="6.84375" style="197" customWidth="1"/>
    <col min="14" max="17" width="7.3828125" style="197" customWidth="1"/>
    <col min="18" max="16384" width="8.84375" style="197"/>
  </cols>
  <sheetData>
    <row r="1" spans="1:17" ht="41.25" customHeight="1"/>
    <row r="2" spans="1:17">
      <c r="G2" s="198" t="s">
        <v>104</v>
      </c>
      <c r="H2" s="199"/>
      <c r="I2" s="199" t="s">
        <v>105</v>
      </c>
      <c r="J2" s="199"/>
      <c r="K2" s="199"/>
      <c r="L2" s="199"/>
      <c r="N2" s="198" t="s">
        <v>106</v>
      </c>
      <c r="O2" s="199"/>
      <c r="P2" s="199"/>
      <c r="Q2" s="199"/>
    </row>
    <row r="4" spans="1:17" ht="21" customHeight="1">
      <c r="G4" s="198" t="s">
        <v>107</v>
      </c>
      <c r="H4" s="199"/>
      <c r="I4" s="199"/>
      <c r="J4" s="199"/>
      <c r="K4" s="199"/>
      <c r="L4" s="199"/>
      <c r="N4" s="198" t="s">
        <v>108</v>
      </c>
      <c r="O4" s="199"/>
      <c r="P4" s="199"/>
      <c r="Q4" s="199"/>
    </row>
    <row r="5" spans="1:17">
      <c r="B5" s="197" t="s">
        <v>109</v>
      </c>
      <c r="C5" s="198" t="s">
        <v>110</v>
      </c>
      <c r="D5" s="341" t="s">
        <v>216</v>
      </c>
      <c r="E5" s="199"/>
      <c r="F5" s="199"/>
    </row>
    <row r="6" spans="1:17" ht="26.25" customHeight="1" thickBot="1">
      <c r="B6" s="342" t="s">
        <v>221</v>
      </c>
    </row>
    <row r="7" spans="1:17" ht="15" thickBot="1">
      <c r="A7" s="200" t="s">
        <v>112</v>
      </c>
      <c r="B7" s="201" t="s">
        <v>113</v>
      </c>
      <c r="C7" s="202" t="s">
        <v>114</v>
      </c>
      <c r="D7" s="202" t="s">
        <v>115</v>
      </c>
      <c r="E7" s="202" t="s">
        <v>8</v>
      </c>
      <c r="F7" s="202" t="s">
        <v>9</v>
      </c>
      <c r="G7" s="202" t="s">
        <v>10</v>
      </c>
      <c r="H7" s="202" t="s">
        <v>116</v>
      </c>
      <c r="I7" s="202" t="s">
        <v>117</v>
      </c>
      <c r="J7" s="202" t="s">
        <v>118</v>
      </c>
      <c r="K7" s="201" t="s">
        <v>119</v>
      </c>
      <c r="L7" s="202" t="s">
        <v>15</v>
      </c>
      <c r="M7" s="203"/>
      <c r="N7" s="204" t="s">
        <v>16</v>
      </c>
      <c r="O7" s="202" t="s">
        <v>17</v>
      </c>
      <c r="P7" s="202" t="s">
        <v>120</v>
      </c>
      <c r="Q7" s="205" t="s">
        <v>19</v>
      </c>
    </row>
    <row r="8" spans="1:17">
      <c r="A8" s="210">
        <v>1</v>
      </c>
      <c r="B8" s="214" t="s">
        <v>159</v>
      </c>
      <c r="C8" s="217">
        <v>2.2200000000000002</v>
      </c>
      <c r="D8" s="217">
        <v>2.42</v>
      </c>
      <c r="E8" s="217">
        <v>2.42</v>
      </c>
      <c r="F8" s="217">
        <v>2.62</v>
      </c>
      <c r="G8" s="217">
        <v>2.78</v>
      </c>
      <c r="H8" s="217"/>
      <c r="I8" s="217"/>
      <c r="J8" s="217"/>
      <c r="K8" s="217"/>
      <c r="L8" s="217"/>
      <c r="M8" s="217"/>
      <c r="N8" s="220">
        <f>MIN(C8:G8)</f>
        <v>2.2200000000000002</v>
      </c>
      <c r="O8" s="220">
        <f>MAX(C8:G8)</f>
        <v>2.78</v>
      </c>
      <c r="P8" s="220"/>
      <c r="Q8" s="221">
        <f>AVERAGE(C8:G8)</f>
        <v>2.492</v>
      </c>
    </row>
    <row r="9" spans="1:17">
      <c r="A9" s="211">
        <v>2</v>
      </c>
      <c r="B9" s="215" t="s">
        <v>151</v>
      </c>
      <c r="C9" s="218">
        <v>2.97</v>
      </c>
      <c r="D9" s="218">
        <v>3.24</v>
      </c>
      <c r="E9" s="218">
        <v>3.13</v>
      </c>
      <c r="F9" s="218">
        <v>3.89</v>
      </c>
      <c r="G9" s="218">
        <v>3.16</v>
      </c>
      <c r="H9" s="218"/>
      <c r="I9" s="218"/>
      <c r="J9" s="218"/>
      <c r="K9" s="218"/>
      <c r="L9" s="218"/>
      <c r="M9" s="218"/>
      <c r="N9" s="222">
        <f>MIN(C9:G9)</f>
        <v>2.97</v>
      </c>
      <c r="O9" s="222">
        <f t="shared" ref="O9:O20" si="0">MAX(C9:G9)</f>
        <v>3.89</v>
      </c>
      <c r="P9" s="222"/>
      <c r="Q9" s="223">
        <f t="shared" ref="Q9:Q20" si="1">AVERAGE(C9:G9)</f>
        <v>3.278</v>
      </c>
    </row>
    <row r="10" spans="1:17">
      <c r="A10" s="212">
        <v>3</v>
      </c>
      <c r="B10" s="215" t="s">
        <v>152</v>
      </c>
      <c r="C10" s="218">
        <v>1.82</v>
      </c>
      <c r="D10" s="218">
        <v>3.07</v>
      </c>
      <c r="E10" s="218">
        <v>2.64</v>
      </c>
      <c r="F10" s="218">
        <v>2.87</v>
      </c>
      <c r="G10" s="218">
        <v>2.87</v>
      </c>
      <c r="H10" s="218"/>
      <c r="I10" s="218"/>
      <c r="J10" s="218"/>
      <c r="K10" s="218"/>
      <c r="L10" s="218"/>
      <c r="M10" s="218"/>
      <c r="N10" s="222">
        <f t="shared" ref="N10:N20" si="2">MIN(C10:G10)</f>
        <v>1.82</v>
      </c>
      <c r="O10" s="222">
        <f t="shared" si="0"/>
        <v>3.07</v>
      </c>
      <c r="P10" s="222"/>
      <c r="Q10" s="223">
        <f t="shared" si="1"/>
        <v>2.6539999999999999</v>
      </c>
    </row>
    <row r="11" spans="1:17">
      <c r="A11" s="211">
        <v>4</v>
      </c>
      <c r="B11" s="215" t="s">
        <v>153</v>
      </c>
      <c r="C11" s="218">
        <v>18.82</v>
      </c>
      <c r="D11" s="218">
        <v>17.21</v>
      </c>
      <c r="E11" s="218">
        <v>17.34</v>
      </c>
      <c r="F11" s="218">
        <v>18.98</v>
      </c>
      <c r="G11" s="218">
        <v>18.98</v>
      </c>
      <c r="H11" s="218"/>
      <c r="I11" s="218"/>
      <c r="J11" s="218"/>
      <c r="K11" s="218"/>
      <c r="L11" s="218"/>
      <c r="M11" s="218"/>
      <c r="N11" s="222">
        <f t="shared" si="2"/>
        <v>17.21</v>
      </c>
      <c r="O11" s="222">
        <f t="shared" si="0"/>
        <v>18.98</v>
      </c>
      <c r="P11" s="222"/>
      <c r="Q11" s="223">
        <f t="shared" si="1"/>
        <v>18.266000000000002</v>
      </c>
    </row>
    <row r="12" spans="1:17">
      <c r="A12" s="212">
        <v>5</v>
      </c>
      <c r="B12" s="215" t="s">
        <v>154</v>
      </c>
      <c r="C12" s="218">
        <v>32.67</v>
      </c>
      <c r="D12" s="218">
        <v>33.65</v>
      </c>
      <c r="E12" s="218">
        <v>34.51</v>
      </c>
      <c r="F12" s="218">
        <v>34.07</v>
      </c>
      <c r="G12" s="218">
        <v>33.81</v>
      </c>
      <c r="H12" s="218"/>
      <c r="I12" s="218"/>
      <c r="J12" s="218"/>
      <c r="K12" s="218"/>
      <c r="L12" s="218"/>
      <c r="M12" s="218"/>
      <c r="N12" s="222">
        <f t="shared" si="2"/>
        <v>32.67</v>
      </c>
      <c r="O12" s="222">
        <f t="shared" si="0"/>
        <v>34.51</v>
      </c>
      <c r="P12" s="222"/>
      <c r="Q12" s="223">
        <f t="shared" si="1"/>
        <v>33.741999999999997</v>
      </c>
    </row>
    <row r="13" spans="1:17">
      <c r="A13" s="212">
        <v>6</v>
      </c>
      <c r="B13" s="215" t="s">
        <v>160</v>
      </c>
      <c r="C13" s="218">
        <v>30.7</v>
      </c>
      <c r="D13" s="218">
        <v>32.54</v>
      </c>
      <c r="E13" s="218">
        <v>37.56</v>
      </c>
      <c r="F13" s="218">
        <v>37.81</v>
      </c>
      <c r="G13" s="218">
        <v>34.21</v>
      </c>
      <c r="H13" s="218"/>
      <c r="I13" s="218"/>
      <c r="J13" s="218"/>
      <c r="K13" s="218"/>
      <c r="L13" s="218"/>
      <c r="M13" s="218"/>
      <c r="N13" s="222">
        <f t="shared" si="2"/>
        <v>30.7</v>
      </c>
      <c r="O13" s="222">
        <f t="shared" si="0"/>
        <v>37.81</v>
      </c>
      <c r="P13" s="222"/>
      <c r="Q13" s="223">
        <f t="shared" si="1"/>
        <v>34.564000000000007</v>
      </c>
    </row>
    <row r="14" spans="1:17">
      <c r="A14" s="212">
        <v>7</v>
      </c>
      <c r="B14" s="215" t="s">
        <v>155</v>
      </c>
      <c r="C14" s="218">
        <v>2.84</v>
      </c>
      <c r="D14" s="218">
        <v>2.84</v>
      </c>
      <c r="E14" s="218">
        <v>3.69</v>
      </c>
      <c r="F14" s="218">
        <v>2.97</v>
      </c>
      <c r="G14" s="218">
        <v>2.38</v>
      </c>
      <c r="H14" s="218"/>
      <c r="I14" s="218"/>
      <c r="J14" s="218"/>
      <c r="K14" s="218"/>
      <c r="L14" s="218"/>
      <c r="M14" s="218"/>
      <c r="N14" s="222">
        <f t="shared" si="2"/>
        <v>2.38</v>
      </c>
      <c r="O14" s="222">
        <f t="shared" si="0"/>
        <v>3.69</v>
      </c>
      <c r="P14" s="222"/>
      <c r="Q14" s="223">
        <f t="shared" si="1"/>
        <v>2.944</v>
      </c>
    </row>
    <row r="15" spans="1:17">
      <c r="A15" s="212">
        <v>8</v>
      </c>
      <c r="B15" s="215" t="s">
        <v>156</v>
      </c>
      <c r="C15" s="218">
        <v>2.84</v>
      </c>
      <c r="D15" s="218">
        <v>3.11</v>
      </c>
      <c r="E15" s="218">
        <v>2.37</v>
      </c>
      <c r="F15" s="218">
        <v>2.67</v>
      </c>
      <c r="G15" s="218">
        <v>2.67</v>
      </c>
      <c r="H15" s="218"/>
      <c r="I15" s="218"/>
      <c r="J15" s="218"/>
      <c r="K15" s="218"/>
      <c r="L15" s="218"/>
      <c r="M15" s="218"/>
      <c r="N15" s="222">
        <f>MIN(C15:G15)</f>
        <v>2.37</v>
      </c>
      <c r="O15" s="222">
        <f t="shared" si="0"/>
        <v>3.11</v>
      </c>
      <c r="P15" s="222"/>
      <c r="Q15" s="223">
        <f t="shared" si="1"/>
        <v>2.7320000000000002</v>
      </c>
    </row>
    <row r="16" spans="1:17">
      <c r="A16" s="212">
        <v>9</v>
      </c>
      <c r="B16" s="215" t="s">
        <v>146</v>
      </c>
      <c r="C16" s="218">
        <v>2.54</v>
      </c>
      <c r="D16" s="218">
        <v>3.24</v>
      </c>
      <c r="E16" s="218">
        <v>3.55</v>
      </c>
      <c r="F16" s="218">
        <v>3.1</v>
      </c>
      <c r="G16" s="218">
        <v>3.07</v>
      </c>
      <c r="H16" s="218"/>
      <c r="I16" s="218"/>
      <c r="J16" s="218"/>
      <c r="K16" s="218"/>
      <c r="L16" s="218"/>
      <c r="M16" s="218"/>
      <c r="N16" s="222">
        <f t="shared" si="2"/>
        <v>2.54</v>
      </c>
      <c r="O16" s="222">
        <f t="shared" si="0"/>
        <v>3.55</v>
      </c>
      <c r="P16" s="222"/>
      <c r="Q16" s="223">
        <f t="shared" si="1"/>
        <v>3.1</v>
      </c>
    </row>
    <row r="17" spans="1:17">
      <c r="A17" s="212">
        <v>10</v>
      </c>
      <c r="B17" s="215" t="s">
        <v>157</v>
      </c>
      <c r="C17" s="218">
        <v>1</v>
      </c>
      <c r="D17" s="218">
        <v>1</v>
      </c>
      <c r="E17" s="218">
        <v>1</v>
      </c>
      <c r="F17" s="218">
        <v>1</v>
      </c>
      <c r="G17" s="218">
        <v>1</v>
      </c>
      <c r="H17" s="218"/>
      <c r="I17" s="218"/>
      <c r="J17" s="218"/>
      <c r="K17" s="218"/>
      <c r="L17" s="218"/>
      <c r="M17" s="218"/>
      <c r="N17" s="222">
        <f t="shared" si="2"/>
        <v>1</v>
      </c>
      <c r="O17" s="222">
        <f t="shared" si="0"/>
        <v>1</v>
      </c>
      <c r="P17" s="222"/>
      <c r="Q17" s="223">
        <f t="shared" si="1"/>
        <v>1</v>
      </c>
    </row>
    <row r="18" spans="1:17">
      <c r="A18" s="212">
        <v>11</v>
      </c>
      <c r="B18" s="215" t="s">
        <v>158</v>
      </c>
      <c r="C18" s="218">
        <v>2.76</v>
      </c>
      <c r="D18" s="218">
        <v>2.5299999999999998</v>
      </c>
      <c r="E18" s="218">
        <v>2.33</v>
      </c>
      <c r="F18" s="218">
        <v>2.12</v>
      </c>
      <c r="G18" s="218">
        <v>2.76</v>
      </c>
      <c r="H18" s="218"/>
      <c r="I18" s="218"/>
      <c r="J18" s="218"/>
      <c r="K18" s="218"/>
      <c r="L18" s="218"/>
      <c r="M18" s="218"/>
      <c r="N18" s="222">
        <f t="shared" si="2"/>
        <v>2.12</v>
      </c>
      <c r="O18" s="222">
        <f t="shared" si="0"/>
        <v>2.76</v>
      </c>
      <c r="P18" s="222"/>
      <c r="Q18" s="223">
        <f t="shared" si="1"/>
        <v>2.4999999999999996</v>
      </c>
    </row>
    <row r="19" spans="1:17">
      <c r="A19" s="212">
        <v>12</v>
      </c>
      <c r="B19" s="215" t="s">
        <v>123</v>
      </c>
      <c r="C19" s="218">
        <v>1</v>
      </c>
      <c r="D19" s="218">
        <v>1</v>
      </c>
      <c r="E19" s="218">
        <v>1</v>
      </c>
      <c r="F19" s="218">
        <v>1</v>
      </c>
      <c r="G19" s="218">
        <v>1</v>
      </c>
      <c r="H19" s="218"/>
      <c r="I19" s="218"/>
      <c r="J19" s="218"/>
      <c r="K19" s="218"/>
      <c r="L19" s="218"/>
      <c r="M19" s="218"/>
      <c r="N19" s="222">
        <f t="shared" si="2"/>
        <v>1</v>
      </c>
      <c r="O19" s="222">
        <f t="shared" si="0"/>
        <v>1</v>
      </c>
      <c r="P19" s="222"/>
      <c r="Q19" s="223">
        <f t="shared" si="1"/>
        <v>1</v>
      </c>
    </row>
    <row r="20" spans="1:17">
      <c r="A20" s="210">
        <v>13</v>
      </c>
      <c r="B20" s="215" t="s">
        <v>161</v>
      </c>
      <c r="C20" s="218">
        <v>5.84</v>
      </c>
      <c r="D20" s="218">
        <v>5.4</v>
      </c>
      <c r="E20" s="218">
        <v>4.33</v>
      </c>
      <c r="F20" s="218">
        <v>3.37</v>
      </c>
      <c r="G20" s="218">
        <v>3.01</v>
      </c>
      <c r="H20" s="218"/>
      <c r="I20" s="218"/>
      <c r="J20" s="218"/>
      <c r="K20" s="218"/>
      <c r="L20" s="218"/>
      <c r="M20" s="218"/>
      <c r="N20" s="222">
        <f t="shared" si="2"/>
        <v>3.01</v>
      </c>
      <c r="O20" s="222">
        <f t="shared" si="0"/>
        <v>5.84</v>
      </c>
      <c r="P20" s="222"/>
      <c r="Q20" s="223">
        <f t="shared" si="1"/>
        <v>4.3900000000000006</v>
      </c>
    </row>
    <row r="21" spans="1:17">
      <c r="A21" s="210">
        <v>14</v>
      </c>
      <c r="B21" s="215"/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646"/>
      <c r="O21" s="222"/>
      <c r="P21" s="222"/>
      <c r="Q21" s="223"/>
    </row>
    <row r="22" spans="1:17">
      <c r="A22" s="210">
        <v>15</v>
      </c>
      <c r="B22" s="215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22"/>
      <c r="O22" s="222"/>
      <c r="P22" s="222"/>
      <c r="Q22" s="223"/>
    </row>
    <row r="23" spans="1:17">
      <c r="A23" s="211">
        <v>16</v>
      </c>
      <c r="B23" s="215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22"/>
      <c r="O23" s="222"/>
      <c r="P23" s="222"/>
      <c r="Q23" s="223"/>
    </row>
    <row r="24" spans="1:17">
      <c r="A24" s="210">
        <v>17</v>
      </c>
      <c r="B24" s="215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22"/>
      <c r="O24" s="222"/>
      <c r="P24" s="222"/>
      <c r="Q24" s="223"/>
    </row>
    <row r="25" spans="1:17">
      <c r="A25" s="211">
        <v>18</v>
      </c>
      <c r="B25" s="215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22"/>
      <c r="O25" s="222"/>
      <c r="P25" s="222"/>
      <c r="Q25" s="223"/>
    </row>
    <row r="26" spans="1:17">
      <c r="A26" s="210">
        <v>19</v>
      </c>
      <c r="B26" s="215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22"/>
      <c r="O26" s="222"/>
      <c r="P26" s="222"/>
      <c r="Q26" s="223"/>
    </row>
    <row r="27" spans="1:17">
      <c r="A27" s="211">
        <v>20</v>
      </c>
      <c r="B27" s="215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22"/>
      <c r="O27" s="222"/>
      <c r="P27" s="222"/>
      <c r="Q27" s="223"/>
    </row>
    <row r="28" spans="1:17">
      <c r="A28" s="210">
        <v>21</v>
      </c>
      <c r="B28" s="215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22"/>
      <c r="O28" s="222"/>
      <c r="P28" s="222"/>
      <c r="Q28" s="223"/>
    </row>
    <row r="29" spans="1:17">
      <c r="A29" s="211">
        <v>22</v>
      </c>
      <c r="B29" s="215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22"/>
      <c r="O29" s="222"/>
      <c r="P29" s="222"/>
      <c r="Q29" s="223"/>
    </row>
    <row r="30" spans="1:17">
      <c r="A30" s="210">
        <v>23</v>
      </c>
      <c r="B30" s="215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22"/>
      <c r="O30" s="222"/>
      <c r="P30" s="222"/>
      <c r="Q30" s="223"/>
    </row>
    <row r="31" spans="1:17">
      <c r="A31" s="211">
        <v>24</v>
      </c>
      <c r="B31" s="215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22"/>
      <c r="O31" s="222"/>
      <c r="P31" s="222"/>
      <c r="Q31" s="223"/>
    </row>
    <row r="32" spans="1:17">
      <c r="A32" s="210">
        <v>25</v>
      </c>
      <c r="B32" s="215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22"/>
      <c r="O32" s="222"/>
      <c r="P32" s="222"/>
      <c r="Q32" s="223"/>
    </row>
    <row r="33" spans="1:17">
      <c r="A33" s="211">
        <v>26</v>
      </c>
      <c r="B33" s="215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22"/>
      <c r="O33" s="222"/>
      <c r="P33" s="222"/>
      <c r="Q33" s="223"/>
    </row>
    <row r="34" spans="1:17">
      <c r="A34" s="210">
        <v>27</v>
      </c>
      <c r="B34" s="215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22"/>
      <c r="O34" s="222"/>
      <c r="P34" s="222"/>
      <c r="Q34" s="223"/>
    </row>
    <row r="35" spans="1:17">
      <c r="A35" s="211">
        <v>28</v>
      </c>
      <c r="B35" s="215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22"/>
      <c r="O35" s="222"/>
      <c r="P35" s="222"/>
      <c r="Q35" s="223"/>
    </row>
    <row r="36" spans="1:17">
      <c r="A36" s="210">
        <v>29</v>
      </c>
      <c r="B36" s="215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22"/>
      <c r="O36" s="222"/>
      <c r="P36" s="222"/>
      <c r="Q36" s="223"/>
    </row>
    <row r="37" spans="1:17">
      <c r="A37" s="213">
        <v>30</v>
      </c>
      <c r="B37" s="215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22"/>
      <c r="O37" s="222"/>
      <c r="P37" s="222"/>
      <c r="Q37" s="223"/>
    </row>
    <row r="38" spans="1:17">
      <c r="A38" s="210">
        <v>31</v>
      </c>
      <c r="B38" s="215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22"/>
      <c r="O38" s="222"/>
      <c r="P38" s="222"/>
      <c r="Q38" s="223"/>
    </row>
    <row r="39" spans="1:17">
      <c r="A39" s="211">
        <v>32</v>
      </c>
      <c r="B39" s="215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22"/>
      <c r="O39" s="222"/>
      <c r="P39" s="222"/>
      <c r="Q39" s="223"/>
    </row>
    <row r="40" spans="1:17">
      <c r="A40" s="212">
        <v>33</v>
      </c>
      <c r="B40" s="215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22"/>
      <c r="O40" s="222"/>
      <c r="P40" s="222"/>
      <c r="Q40" s="223"/>
    </row>
    <row r="41" spans="1:17">
      <c r="A41" s="211">
        <v>34</v>
      </c>
      <c r="B41" s="215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22"/>
      <c r="O41" s="222"/>
      <c r="P41" s="222"/>
      <c r="Q41" s="223"/>
    </row>
    <row r="42" spans="1:17" ht="15" thickBot="1">
      <c r="A42" s="212">
        <v>35</v>
      </c>
      <c r="B42" s="216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24"/>
      <c r="O42" s="224"/>
      <c r="P42" s="224"/>
      <c r="Q42" s="225"/>
    </row>
    <row r="43" spans="1:17" ht="5.25" customHeight="1" thickBot="1">
      <c r="A43" s="207"/>
      <c r="Q43" s="206"/>
    </row>
    <row r="44" spans="1:17" ht="15" thickBot="1">
      <c r="A44" s="208"/>
      <c r="B44" s="209" t="s">
        <v>20</v>
      </c>
      <c r="C44" s="226">
        <f>SUM(C8:C43)</f>
        <v>108.02000000000002</v>
      </c>
      <c r="D44" s="227">
        <f t="shared" ref="D44:G44" si="3">SUM(D8:D43)</f>
        <v>111.25</v>
      </c>
      <c r="E44" s="227">
        <f t="shared" si="3"/>
        <v>115.86999999999999</v>
      </c>
      <c r="F44" s="227">
        <f t="shared" si="3"/>
        <v>116.47000000000001</v>
      </c>
      <c r="G44" s="227">
        <f t="shared" si="3"/>
        <v>111.7</v>
      </c>
      <c r="H44" s="228"/>
      <c r="I44" s="227"/>
      <c r="J44" s="229"/>
      <c r="K44" s="228"/>
      <c r="L44" s="227"/>
      <c r="M44" s="230"/>
      <c r="N44" s="231">
        <f>SUM(N8:N43)</f>
        <v>102.01000000000002</v>
      </c>
      <c r="O44" s="227">
        <f t="shared" ref="O44:Q44" si="4">SUM(O8:O43)</f>
        <v>121.99</v>
      </c>
      <c r="P44" s="229"/>
      <c r="Q44" s="232">
        <f t="shared" si="4"/>
        <v>112.66200000000001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Q44"/>
  <sheetViews>
    <sheetView zoomScaleNormal="100" workbookViewId="0">
      <selection activeCell="B32" sqref="B32"/>
    </sheetView>
  </sheetViews>
  <sheetFormatPr defaultColWidth="8.84375" defaultRowHeight="14.6"/>
  <cols>
    <col min="1" max="1" width="3.69140625" style="197" customWidth="1"/>
    <col min="2" max="2" width="44.3828125" style="197" customWidth="1"/>
    <col min="3" max="12" width="7.69140625" style="197" customWidth="1"/>
    <col min="13" max="13" width="6.84375" style="197" customWidth="1"/>
    <col min="14" max="17" width="7.3828125" style="197" customWidth="1"/>
    <col min="18" max="16384" width="8.84375" style="197"/>
  </cols>
  <sheetData>
    <row r="1" spans="1:17" ht="41.25" customHeight="1"/>
    <row r="2" spans="1:17">
      <c r="G2" s="198" t="s">
        <v>104</v>
      </c>
      <c r="H2" s="199"/>
      <c r="I2" s="199" t="s">
        <v>105</v>
      </c>
      <c r="J2" s="199"/>
      <c r="K2" s="199"/>
      <c r="L2" s="199"/>
      <c r="N2" s="198" t="s">
        <v>106</v>
      </c>
      <c r="O2" s="199"/>
      <c r="P2" s="199"/>
      <c r="Q2" s="199"/>
    </row>
    <row r="4" spans="1:17" ht="21" customHeight="1">
      <c r="G4" s="198" t="s">
        <v>107</v>
      </c>
      <c r="H4" s="199"/>
      <c r="I4" s="199"/>
      <c r="J4" s="199"/>
      <c r="K4" s="199"/>
      <c r="L4" s="199"/>
      <c r="N4" s="198" t="s">
        <v>108</v>
      </c>
      <c r="O4" s="199"/>
      <c r="P4" s="199"/>
      <c r="Q4" s="199"/>
    </row>
    <row r="5" spans="1:17">
      <c r="B5" s="197" t="s">
        <v>109</v>
      </c>
      <c r="C5" s="198" t="s">
        <v>110</v>
      </c>
      <c r="D5" s="198" t="s">
        <v>445</v>
      </c>
      <c r="E5" s="198"/>
      <c r="F5" s="199"/>
    </row>
    <row r="6" spans="1:17" ht="40.5" customHeight="1" thickBot="1">
      <c r="B6" s="342"/>
    </row>
    <row r="7" spans="1:17" ht="15" thickBot="1">
      <c r="A7" s="200" t="s">
        <v>112</v>
      </c>
      <c r="B7" s="201" t="s">
        <v>113</v>
      </c>
      <c r="C7" s="202" t="s">
        <v>114</v>
      </c>
      <c r="D7" s="202" t="s">
        <v>115</v>
      </c>
      <c r="E7" s="202" t="s">
        <v>8</v>
      </c>
      <c r="F7" s="202" t="s">
        <v>9</v>
      </c>
      <c r="G7" s="202" t="s">
        <v>10</v>
      </c>
      <c r="H7" s="202" t="s">
        <v>116</v>
      </c>
      <c r="I7" s="202" t="s">
        <v>117</v>
      </c>
      <c r="J7" s="202" t="s">
        <v>118</v>
      </c>
      <c r="K7" s="201" t="s">
        <v>119</v>
      </c>
      <c r="L7" s="202" t="s">
        <v>15</v>
      </c>
      <c r="M7" s="203"/>
      <c r="N7" s="204" t="s">
        <v>16</v>
      </c>
      <c r="O7" s="202" t="s">
        <v>17</v>
      </c>
      <c r="P7" s="202" t="s">
        <v>120</v>
      </c>
      <c r="Q7" s="205" t="s">
        <v>19</v>
      </c>
    </row>
    <row r="8" spans="1:17">
      <c r="A8" s="923">
        <v>1</v>
      </c>
      <c r="B8" s="214" t="s">
        <v>446</v>
      </c>
      <c r="C8" s="631">
        <v>2.62</v>
      </c>
      <c r="D8" s="631">
        <v>3.34</v>
      </c>
      <c r="E8" s="631">
        <v>3.67</v>
      </c>
      <c r="F8" s="631">
        <v>3.61</v>
      </c>
      <c r="G8" s="631">
        <v>3.92</v>
      </c>
      <c r="H8" s="217"/>
      <c r="I8" s="217"/>
      <c r="J8" s="217"/>
      <c r="K8" s="217"/>
      <c r="L8" s="217"/>
      <c r="M8" s="217"/>
      <c r="N8" s="220">
        <v>4.83</v>
      </c>
      <c r="O8" s="220">
        <f>MAX(C8:G8)</f>
        <v>3.92</v>
      </c>
      <c r="P8" s="220"/>
      <c r="Q8" s="221">
        <f>AVERAGE(C8:G8)</f>
        <v>3.4319999999999995</v>
      </c>
    </row>
    <row r="9" spans="1:17">
      <c r="A9" s="211">
        <v>2</v>
      </c>
      <c r="B9" s="215" t="s">
        <v>447</v>
      </c>
      <c r="C9" s="632">
        <v>3.37</v>
      </c>
      <c r="D9" s="632">
        <v>3.46</v>
      </c>
      <c r="E9" s="632">
        <v>4.16</v>
      </c>
      <c r="F9" s="632">
        <v>4.83</v>
      </c>
      <c r="G9" s="926">
        <v>4.8099999999999996</v>
      </c>
      <c r="H9" s="218"/>
      <c r="I9" s="218"/>
      <c r="J9" s="218"/>
      <c r="K9" s="218"/>
      <c r="L9" s="218"/>
      <c r="M9" s="218"/>
      <c r="N9" s="222">
        <f>MIN(C9:G9)</f>
        <v>3.37</v>
      </c>
      <c r="O9" s="222">
        <f t="shared" ref="O9:O26" si="0">MAX(C9:G9)</f>
        <v>4.83</v>
      </c>
      <c r="P9" s="222"/>
      <c r="Q9" s="223">
        <f t="shared" ref="Q9:Q26" si="1">AVERAGE(C9:G9)</f>
        <v>4.1259999999999994</v>
      </c>
    </row>
    <row r="10" spans="1:17">
      <c r="A10" s="211">
        <v>3</v>
      </c>
      <c r="B10" s="215" t="s">
        <v>448</v>
      </c>
      <c r="C10" s="632">
        <v>4.5999999999999996</v>
      </c>
      <c r="D10" s="632">
        <v>3.67</v>
      </c>
      <c r="E10" s="632">
        <v>4.7</v>
      </c>
      <c r="F10" s="926">
        <v>5.17</v>
      </c>
      <c r="G10" s="632">
        <v>4.6900000000000004</v>
      </c>
      <c r="H10" s="218"/>
      <c r="I10" s="218"/>
      <c r="J10" s="218"/>
      <c r="K10" s="218"/>
      <c r="L10" s="218"/>
      <c r="M10" s="218"/>
      <c r="N10" s="222">
        <f t="shared" ref="N10:N26" si="2">MIN(C10:G10)</f>
        <v>3.67</v>
      </c>
      <c r="O10" s="222">
        <f t="shared" si="0"/>
        <v>5.17</v>
      </c>
      <c r="P10" s="222"/>
      <c r="Q10" s="223">
        <f t="shared" si="1"/>
        <v>4.5660000000000007</v>
      </c>
    </row>
    <row r="11" spans="1:17">
      <c r="A11" s="211">
        <v>4</v>
      </c>
      <c r="B11" s="215" t="s">
        <v>449</v>
      </c>
      <c r="C11" s="632">
        <v>2.71</v>
      </c>
      <c r="D11" s="632">
        <v>1.89</v>
      </c>
      <c r="E11" s="632">
        <v>1.64</v>
      </c>
      <c r="F11" s="632">
        <v>2.65</v>
      </c>
      <c r="G11" s="632">
        <v>2.92</v>
      </c>
      <c r="H11" s="218"/>
      <c r="I11" s="218"/>
      <c r="J11" s="218"/>
      <c r="K11" s="218"/>
      <c r="L11" s="218"/>
      <c r="M11" s="218"/>
      <c r="N11" s="222">
        <f t="shared" si="2"/>
        <v>1.64</v>
      </c>
      <c r="O11" s="222">
        <f t="shared" si="0"/>
        <v>2.92</v>
      </c>
      <c r="P11" s="222"/>
      <c r="Q11" s="223">
        <f t="shared" si="1"/>
        <v>2.3619999999999997</v>
      </c>
    </row>
    <row r="12" spans="1:17">
      <c r="A12" s="211">
        <v>5</v>
      </c>
      <c r="B12" s="215" t="s">
        <v>450</v>
      </c>
      <c r="C12" s="632">
        <v>2.67</v>
      </c>
      <c r="D12" s="632">
        <v>3.04</v>
      </c>
      <c r="E12" s="632">
        <v>2.0299999999999998</v>
      </c>
      <c r="F12" s="632">
        <v>3.06</v>
      </c>
      <c r="G12" s="632">
        <v>3.61</v>
      </c>
      <c r="H12" s="218"/>
      <c r="I12" s="218"/>
      <c r="J12" s="218"/>
      <c r="K12" s="218"/>
      <c r="L12" s="218"/>
      <c r="M12" s="218"/>
      <c r="N12" s="222">
        <f t="shared" si="2"/>
        <v>2.0299999999999998</v>
      </c>
      <c r="O12" s="222">
        <f t="shared" si="0"/>
        <v>3.61</v>
      </c>
      <c r="P12" s="222"/>
      <c r="Q12" s="223">
        <f t="shared" si="1"/>
        <v>2.8820000000000001</v>
      </c>
    </row>
    <row r="13" spans="1:17">
      <c r="A13" s="211">
        <v>6</v>
      </c>
      <c r="B13" s="215" t="s">
        <v>451</v>
      </c>
      <c r="C13" s="926">
        <v>4.47</v>
      </c>
      <c r="D13" s="632">
        <v>3.04</v>
      </c>
      <c r="E13" s="632">
        <v>4.24</v>
      </c>
      <c r="F13" s="632">
        <v>6.23</v>
      </c>
      <c r="G13" s="632">
        <v>5.68</v>
      </c>
      <c r="H13" s="218"/>
      <c r="I13" s="218"/>
      <c r="J13" s="218"/>
      <c r="K13" s="218"/>
      <c r="L13" s="218"/>
      <c r="M13" s="218"/>
      <c r="N13" s="222">
        <f t="shared" si="2"/>
        <v>3.04</v>
      </c>
      <c r="O13" s="222">
        <f t="shared" si="0"/>
        <v>6.23</v>
      </c>
      <c r="P13" s="222"/>
      <c r="Q13" s="223">
        <f t="shared" si="1"/>
        <v>4.7320000000000002</v>
      </c>
    </row>
    <row r="14" spans="1:17">
      <c r="A14" s="211">
        <v>7</v>
      </c>
      <c r="B14" s="215" t="s">
        <v>452</v>
      </c>
      <c r="C14" s="632">
        <v>5.47</v>
      </c>
      <c r="D14" s="632">
        <v>5.9</v>
      </c>
      <c r="E14" s="632">
        <v>7.86</v>
      </c>
      <c r="F14" s="632">
        <v>6.03</v>
      </c>
      <c r="G14" s="632">
        <v>4.28</v>
      </c>
      <c r="H14" s="218"/>
      <c r="I14" s="218"/>
      <c r="J14" s="218"/>
      <c r="K14" s="218"/>
      <c r="L14" s="218"/>
      <c r="M14" s="218"/>
      <c r="N14" s="222">
        <f t="shared" si="2"/>
        <v>4.28</v>
      </c>
      <c r="O14" s="222">
        <f t="shared" si="0"/>
        <v>7.86</v>
      </c>
      <c r="P14" s="222"/>
      <c r="Q14" s="223">
        <f t="shared" si="1"/>
        <v>5.9080000000000004</v>
      </c>
    </row>
    <row r="15" spans="1:17">
      <c r="A15" s="211">
        <v>8</v>
      </c>
      <c r="B15" s="215" t="s">
        <v>453</v>
      </c>
      <c r="C15" s="632">
        <v>2.52</v>
      </c>
      <c r="D15" s="632">
        <v>2.27</v>
      </c>
      <c r="E15" s="632">
        <v>3.19</v>
      </c>
      <c r="F15" s="632">
        <v>3.63</v>
      </c>
      <c r="G15" s="632">
        <v>4.29</v>
      </c>
      <c r="H15" s="218"/>
      <c r="I15" s="218"/>
      <c r="J15" s="218"/>
      <c r="K15" s="218"/>
      <c r="L15" s="218"/>
      <c r="M15" s="218"/>
      <c r="N15" s="222">
        <f t="shared" si="2"/>
        <v>2.27</v>
      </c>
      <c r="O15" s="222">
        <f t="shared" si="0"/>
        <v>4.29</v>
      </c>
      <c r="P15" s="222"/>
      <c r="Q15" s="223">
        <f t="shared" si="1"/>
        <v>3.1799999999999997</v>
      </c>
    </row>
    <row r="16" spans="1:17">
      <c r="A16" s="211">
        <v>9</v>
      </c>
      <c r="B16" s="215" t="s">
        <v>454</v>
      </c>
      <c r="C16" s="632">
        <v>2.92</v>
      </c>
      <c r="D16" s="632">
        <v>2.44</v>
      </c>
      <c r="E16" s="632">
        <v>2.82</v>
      </c>
      <c r="F16" s="632">
        <v>2.79</v>
      </c>
      <c r="G16" s="632">
        <v>3.18</v>
      </c>
      <c r="H16" s="218"/>
      <c r="I16" s="218"/>
      <c r="J16" s="218"/>
      <c r="K16" s="218"/>
      <c r="L16" s="218"/>
      <c r="M16" s="218"/>
      <c r="N16" s="222">
        <f t="shared" si="2"/>
        <v>2.44</v>
      </c>
      <c r="O16" s="222">
        <f t="shared" si="0"/>
        <v>3.18</v>
      </c>
      <c r="P16" s="222"/>
      <c r="Q16" s="223">
        <f t="shared" si="1"/>
        <v>2.8299999999999996</v>
      </c>
    </row>
    <row r="17" spans="1:17">
      <c r="A17" s="211">
        <v>10</v>
      </c>
      <c r="B17" s="215" t="s">
        <v>455</v>
      </c>
      <c r="C17" s="632">
        <v>7.85</v>
      </c>
      <c r="D17" s="632">
        <v>9.85</v>
      </c>
      <c r="E17" s="632">
        <v>10.82</v>
      </c>
      <c r="F17" s="632">
        <v>13.54</v>
      </c>
      <c r="G17" s="632">
        <v>10.73</v>
      </c>
      <c r="H17" s="218"/>
      <c r="I17" s="218"/>
      <c r="J17" s="218"/>
      <c r="K17" s="218"/>
      <c r="L17" s="218"/>
      <c r="M17" s="218"/>
      <c r="N17" s="222">
        <f t="shared" si="2"/>
        <v>7.85</v>
      </c>
      <c r="O17" s="222">
        <f t="shared" si="0"/>
        <v>13.54</v>
      </c>
      <c r="P17" s="222"/>
      <c r="Q17" s="223">
        <f t="shared" si="1"/>
        <v>10.558000000000002</v>
      </c>
    </row>
    <row r="18" spans="1:17">
      <c r="A18" s="211">
        <v>11</v>
      </c>
      <c r="B18" s="215" t="s">
        <v>365</v>
      </c>
      <c r="C18" s="632">
        <v>1.34</v>
      </c>
      <c r="D18" s="632">
        <v>1.27</v>
      </c>
      <c r="E18" s="632">
        <v>1.52</v>
      </c>
      <c r="F18" s="632">
        <v>1.7</v>
      </c>
      <c r="G18" s="632">
        <v>1.66</v>
      </c>
      <c r="H18" s="218"/>
      <c r="I18" s="218"/>
      <c r="J18" s="218"/>
      <c r="K18" s="218"/>
      <c r="L18" s="218"/>
      <c r="M18" s="218"/>
      <c r="N18" s="222">
        <f t="shared" si="2"/>
        <v>1.27</v>
      </c>
      <c r="O18" s="222">
        <f t="shared" si="0"/>
        <v>1.7</v>
      </c>
      <c r="P18" s="222"/>
      <c r="Q18" s="223">
        <f t="shared" si="1"/>
        <v>1.4980000000000002</v>
      </c>
    </row>
    <row r="19" spans="1:17">
      <c r="A19" s="211">
        <v>12</v>
      </c>
      <c r="B19" s="215" t="s">
        <v>456</v>
      </c>
      <c r="C19" s="632">
        <v>7.83</v>
      </c>
      <c r="D19" s="632">
        <v>8.82</v>
      </c>
      <c r="E19" s="632">
        <v>10.62</v>
      </c>
      <c r="F19" s="632">
        <v>10.9</v>
      </c>
      <c r="G19" s="632">
        <v>8.2799999999999994</v>
      </c>
      <c r="H19" s="218"/>
      <c r="I19" s="218"/>
      <c r="J19" s="218"/>
      <c r="K19" s="218"/>
      <c r="L19" s="218"/>
      <c r="M19" s="218"/>
      <c r="N19" s="222">
        <f t="shared" si="2"/>
        <v>7.83</v>
      </c>
      <c r="O19" s="222">
        <f t="shared" si="0"/>
        <v>10.9</v>
      </c>
      <c r="P19" s="222"/>
      <c r="Q19" s="223">
        <f t="shared" si="1"/>
        <v>9.2899999999999991</v>
      </c>
    </row>
    <row r="20" spans="1:17">
      <c r="A20" s="923">
        <v>13</v>
      </c>
      <c r="B20" s="215" t="s">
        <v>457</v>
      </c>
      <c r="C20" s="632">
        <v>1.4</v>
      </c>
      <c r="D20" s="632">
        <v>1.62</v>
      </c>
      <c r="E20" s="632">
        <v>1.48</v>
      </c>
      <c r="F20" s="632">
        <v>1.85</v>
      </c>
      <c r="G20" s="632">
        <v>2</v>
      </c>
      <c r="H20" s="218"/>
      <c r="I20" s="218"/>
      <c r="J20" s="218"/>
      <c r="K20" s="218"/>
      <c r="L20" s="218"/>
      <c r="M20" s="218"/>
      <c r="N20" s="222">
        <f t="shared" si="2"/>
        <v>1.4</v>
      </c>
      <c r="O20" s="222">
        <f t="shared" si="0"/>
        <v>2</v>
      </c>
      <c r="P20" s="222"/>
      <c r="Q20" s="223">
        <f t="shared" si="1"/>
        <v>1.67</v>
      </c>
    </row>
    <row r="21" spans="1:17">
      <c r="A21" s="923">
        <v>14</v>
      </c>
      <c r="B21" s="215" t="s">
        <v>458</v>
      </c>
      <c r="C21" s="218">
        <v>11.36</v>
      </c>
      <c r="D21" s="218">
        <v>15.65</v>
      </c>
      <c r="E21" s="218">
        <v>13.29</v>
      </c>
      <c r="F21" s="218">
        <v>14.13</v>
      </c>
      <c r="G21" s="218">
        <v>10.86</v>
      </c>
      <c r="H21" s="218"/>
      <c r="I21" s="218"/>
      <c r="J21" s="218"/>
      <c r="K21" s="218"/>
      <c r="L21" s="218"/>
      <c r="M21" s="218"/>
      <c r="N21" s="222">
        <f t="shared" si="2"/>
        <v>10.86</v>
      </c>
      <c r="O21" s="222">
        <f t="shared" si="0"/>
        <v>15.65</v>
      </c>
      <c r="P21" s="222"/>
      <c r="Q21" s="223">
        <f t="shared" si="1"/>
        <v>13.057999999999998</v>
      </c>
    </row>
    <row r="22" spans="1:17">
      <c r="A22" s="923">
        <v>15</v>
      </c>
      <c r="B22" s="215" t="s">
        <v>459</v>
      </c>
      <c r="C22" s="218">
        <v>11.48</v>
      </c>
      <c r="D22" s="218">
        <v>9</v>
      </c>
      <c r="E22" s="218">
        <v>7.75</v>
      </c>
      <c r="F22" s="218">
        <v>11</v>
      </c>
      <c r="G22" s="218">
        <v>10.86</v>
      </c>
      <c r="H22" s="218"/>
      <c r="I22" s="218"/>
      <c r="J22" s="218"/>
      <c r="K22" s="218"/>
      <c r="L22" s="218"/>
      <c r="M22" s="218"/>
      <c r="N22" s="222">
        <f t="shared" si="2"/>
        <v>7.75</v>
      </c>
      <c r="O22" s="222">
        <f t="shared" si="0"/>
        <v>11.48</v>
      </c>
      <c r="P22" s="222"/>
      <c r="Q22" s="223">
        <f t="shared" si="1"/>
        <v>10.018000000000001</v>
      </c>
    </row>
    <row r="23" spans="1:17">
      <c r="A23" s="211">
        <v>16</v>
      </c>
      <c r="B23" s="215" t="s">
        <v>460</v>
      </c>
      <c r="C23" s="218">
        <v>12.45</v>
      </c>
      <c r="D23" s="218">
        <v>9.85</v>
      </c>
      <c r="E23" s="218">
        <v>8.4499999999999993</v>
      </c>
      <c r="F23" s="218">
        <v>8.99</v>
      </c>
      <c r="G23" s="218">
        <v>11.64</v>
      </c>
      <c r="H23" s="218"/>
      <c r="I23" s="218"/>
      <c r="J23" s="218"/>
      <c r="K23" s="218"/>
      <c r="L23" s="218"/>
      <c r="M23" s="218"/>
      <c r="N23" s="222">
        <f t="shared" si="2"/>
        <v>8.4499999999999993</v>
      </c>
      <c r="O23" s="222">
        <f t="shared" si="0"/>
        <v>12.45</v>
      </c>
      <c r="P23" s="222"/>
      <c r="Q23" s="223">
        <f t="shared" si="1"/>
        <v>10.276</v>
      </c>
    </row>
    <row r="24" spans="1:17">
      <c r="A24" s="923">
        <v>17</v>
      </c>
      <c r="B24" s="215" t="s">
        <v>461</v>
      </c>
      <c r="C24" s="218">
        <v>2.2799999999999998</v>
      </c>
      <c r="D24" s="218">
        <v>3.11</v>
      </c>
      <c r="E24" s="218">
        <v>5.89</v>
      </c>
      <c r="F24" s="218">
        <v>2.2000000000000002</v>
      </c>
      <c r="G24" s="218">
        <v>2.62</v>
      </c>
      <c r="H24" s="218"/>
      <c r="I24" s="218"/>
      <c r="J24" s="218"/>
      <c r="K24" s="218"/>
      <c r="L24" s="218"/>
      <c r="M24" s="218"/>
      <c r="N24" s="222">
        <f t="shared" si="2"/>
        <v>2.2000000000000002</v>
      </c>
      <c r="O24" s="222">
        <f t="shared" si="0"/>
        <v>5.89</v>
      </c>
      <c r="P24" s="222"/>
      <c r="Q24" s="223">
        <f t="shared" si="1"/>
        <v>3.22</v>
      </c>
    </row>
    <row r="25" spans="1:17">
      <c r="A25" s="211">
        <v>18</v>
      </c>
      <c r="B25" s="215" t="s">
        <v>462</v>
      </c>
      <c r="C25" s="218">
        <v>3.77</v>
      </c>
      <c r="D25" s="218">
        <v>3.28</v>
      </c>
      <c r="E25" s="218">
        <v>3.79</v>
      </c>
      <c r="F25" s="218">
        <v>2.4</v>
      </c>
      <c r="G25" s="218">
        <v>2.2400000000000002</v>
      </c>
      <c r="H25" s="218"/>
      <c r="I25" s="218"/>
      <c r="J25" s="218"/>
      <c r="K25" s="218"/>
      <c r="L25" s="218"/>
      <c r="M25" s="218"/>
      <c r="N25" s="222">
        <f t="shared" si="2"/>
        <v>2.2400000000000002</v>
      </c>
      <c r="O25" s="222">
        <f t="shared" si="0"/>
        <v>3.79</v>
      </c>
      <c r="P25" s="222"/>
      <c r="Q25" s="223">
        <f t="shared" si="1"/>
        <v>3.0960000000000001</v>
      </c>
    </row>
    <row r="26" spans="1:17">
      <c r="A26" s="923">
        <v>19</v>
      </c>
      <c r="B26" s="215" t="s">
        <v>444</v>
      </c>
      <c r="C26" s="218">
        <v>2.02</v>
      </c>
      <c r="D26" s="218">
        <v>3.33</v>
      </c>
      <c r="E26" s="218">
        <v>3.11</v>
      </c>
      <c r="F26" s="218">
        <v>2.89</v>
      </c>
      <c r="G26" s="218">
        <v>3.05</v>
      </c>
      <c r="H26" s="218"/>
      <c r="I26" s="218"/>
      <c r="J26" s="218"/>
      <c r="K26" s="218"/>
      <c r="L26" s="218"/>
      <c r="M26" s="218"/>
      <c r="N26" s="222">
        <f t="shared" si="2"/>
        <v>2.02</v>
      </c>
      <c r="O26" s="222">
        <f t="shared" si="0"/>
        <v>3.33</v>
      </c>
      <c r="P26" s="222"/>
      <c r="Q26" s="223">
        <f t="shared" si="1"/>
        <v>2.88</v>
      </c>
    </row>
    <row r="27" spans="1:17">
      <c r="A27" s="211">
        <v>20</v>
      </c>
      <c r="B27" s="215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22"/>
      <c r="O27" s="222"/>
      <c r="P27" s="222"/>
      <c r="Q27" s="223"/>
    </row>
    <row r="28" spans="1:17">
      <c r="A28" s="923">
        <v>21</v>
      </c>
      <c r="B28" s="215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22"/>
      <c r="O28" s="222"/>
      <c r="P28" s="222"/>
      <c r="Q28" s="223"/>
    </row>
    <row r="29" spans="1:17">
      <c r="A29" s="211">
        <v>22</v>
      </c>
      <c r="B29" s="215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22"/>
      <c r="O29" s="222"/>
      <c r="P29" s="222"/>
      <c r="Q29" s="223"/>
    </row>
    <row r="30" spans="1:17">
      <c r="A30" s="923">
        <v>23</v>
      </c>
      <c r="B30" s="215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22"/>
      <c r="O30" s="222"/>
      <c r="P30" s="222"/>
      <c r="Q30" s="223"/>
    </row>
    <row r="31" spans="1:17">
      <c r="A31" s="211">
        <v>24</v>
      </c>
      <c r="B31" s="215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22"/>
      <c r="O31" s="222"/>
      <c r="P31" s="222"/>
      <c r="Q31" s="223"/>
    </row>
    <row r="32" spans="1:17">
      <c r="A32" s="923">
        <v>25</v>
      </c>
      <c r="B32" s="215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22"/>
      <c r="O32" s="222"/>
      <c r="P32" s="222"/>
      <c r="Q32" s="223"/>
    </row>
    <row r="33" spans="1:17">
      <c r="A33" s="211">
        <v>26</v>
      </c>
      <c r="B33" s="215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22"/>
      <c r="O33" s="222"/>
      <c r="P33" s="222"/>
      <c r="Q33" s="223"/>
    </row>
    <row r="34" spans="1:17">
      <c r="A34" s="923">
        <v>27</v>
      </c>
      <c r="B34" s="215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22"/>
      <c r="O34" s="222"/>
      <c r="P34" s="222"/>
      <c r="Q34" s="223"/>
    </row>
    <row r="35" spans="1:17">
      <c r="A35" s="211">
        <v>28</v>
      </c>
      <c r="B35" s="215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22"/>
      <c r="O35" s="222"/>
      <c r="P35" s="222"/>
      <c r="Q35" s="223"/>
    </row>
    <row r="36" spans="1:17" ht="13.5" customHeight="1">
      <c r="A36" s="923">
        <v>29</v>
      </c>
      <c r="B36" s="215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22"/>
      <c r="O36" s="222"/>
      <c r="P36" s="222"/>
      <c r="Q36" s="223"/>
    </row>
    <row r="37" spans="1:17" hidden="1">
      <c r="A37" s="213">
        <v>30</v>
      </c>
      <c r="B37" s="215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22"/>
      <c r="O37" s="222"/>
      <c r="P37" s="222"/>
      <c r="Q37" s="223"/>
    </row>
    <row r="38" spans="1:17" hidden="1">
      <c r="A38" s="923">
        <v>31</v>
      </c>
      <c r="B38" s="215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22"/>
      <c r="O38" s="222"/>
      <c r="P38" s="222"/>
      <c r="Q38" s="223"/>
    </row>
    <row r="39" spans="1:17" hidden="1">
      <c r="A39" s="211">
        <v>32</v>
      </c>
      <c r="B39" s="215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22"/>
      <c r="O39" s="222"/>
      <c r="P39" s="222"/>
      <c r="Q39" s="223"/>
    </row>
    <row r="40" spans="1:17" ht="2.25" hidden="1" customHeight="1">
      <c r="A40" s="211">
        <v>33</v>
      </c>
      <c r="B40" s="215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22"/>
      <c r="O40" s="222"/>
      <c r="P40" s="222"/>
      <c r="Q40" s="223"/>
    </row>
    <row r="41" spans="1:17">
      <c r="A41" s="211">
        <v>34</v>
      </c>
      <c r="B41" s="215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22"/>
      <c r="O41" s="222"/>
      <c r="P41" s="222"/>
      <c r="Q41" s="223"/>
    </row>
    <row r="42" spans="1:17" ht="15" thickBot="1">
      <c r="A42" s="211">
        <v>35</v>
      </c>
      <c r="B42" s="216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24"/>
      <c r="O42" s="224"/>
      <c r="P42" s="224"/>
      <c r="Q42" s="225"/>
    </row>
    <row r="43" spans="1:17" ht="5.25" customHeight="1" thickBot="1">
      <c r="A43" s="924"/>
      <c r="Q43" s="206"/>
    </row>
    <row r="44" spans="1:17" ht="15" thickBot="1">
      <c r="A44" s="925"/>
      <c r="B44" s="209" t="s">
        <v>20</v>
      </c>
      <c r="C44" s="226">
        <f>SUM(C8:C43)</f>
        <v>93.13</v>
      </c>
      <c r="D44" s="227">
        <f t="shared" ref="D44:G44" si="3">SUM(D8:D43)</f>
        <v>94.83</v>
      </c>
      <c r="E44" s="227">
        <f t="shared" si="3"/>
        <v>101.03</v>
      </c>
      <c r="F44" s="227">
        <f t="shared" si="3"/>
        <v>107.6</v>
      </c>
      <c r="G44" s="227">
        <f t="shared" si="3"/>
        <v>101.32</v>
      </c>
      <c r="H44" s="228"/>
      <c r="I44" s="227"/>
      <c r="J44" s="229"/>
      <c r="K44" s="228"/>
      <c r="L44" s="227"/>
      <c r="M44" s="230"/>
      <c r="N44" s="231">
        <f>SUM(N8:N43)</f>
        <v>79.44</v>
      </c>
      <c r="O44" s="227">
        <f t="shared" ref="O44:Q44" si="4">SUM(O8:O43)</f>
        <v>122.74000000000002</v>
      </c>
      <c r="P44" s="229"/>
      <c r="Q44" s="232">
        <f t="shared" si="4"/>
        <v>99.581999999999994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W365"/>
  <sheetViews>
    <sheetView zoomScale="55" zoomScaleNormal="55" zoomScaleSheetLayoutView="55" workbookViewId="0">
      <selection activeCell="J14" sqref="J14"/>
    </sheetView>
  </sheetViews>
  <sheetFormatPr defaultRowHeight="12.45"/>
  <cols>
    <col min="1" max="1" width="13" customWidth="1"/>
    <col min="2" max="2" width="20.84375" customWidth="1"/>
    <col min="3" max="3" width="13.3046875" customWidth="1"/>
    <col min="4" max="5" width="16.15234375" customWidth="1"/>
    <col min="6" max="6" width="16.69140625" customWidth="1"/>
    <col min="7" max="12" width="17.69140625" customWidth="1"/>
    <col min="13" max="13" width="18.15234375" customWidth="1"/>
    <col min="23" max="23" width="1.53515625" customWidth="1"/>
  </cols>
  <sheetData>
    <row r="1" spans="1:23" ht="46.5" customHeight="1">
      <c r="A1" s="185"/>
      <c r="B1" s="188"/>
      <c r="C1" s="1053" t="s">
        <v>56</v>
      </c>
      <c r="D1" s="1053"/>
      <c r="E1" s="1053"/>
      <c r="F1" s="1053"/>
      <c r="G1" s="1053"/>
      <c r="H1" s="1053"/>
      <c r="I1" s="1053"/>
      <c r="J1" s="1053"/>
      <c r="K1" s="1053"/>
      <c r="L1" s="1053"/>
      <c r="M1" s="1053"/>
      <c r="N1" s="1035" t="s">
        <v>73</v>
      </c>
      <c r="O1" s="1035"/>
      <c r="P1" s="1035"/>
      <c r="Q1" s="1035" t="s">
        <v>74</v>
      </c>
      <c r="R1" s="1035"/>
      <c r="S1" s="1035"/>
      <c r="T1" s="1035" t="s">
        <v>75</v>
      </c>
      <c r="U1" s="1035"/>
      <c r="V1" s="1035"/>
      <c r="W1" s="1035"/>
    </row>
    <row r="2" spans="1:23" ht="46.5" customHeight="1">
      <c r="A2" s="190"/>
      <c r="B2" s="189"/>
      <c r="C2" s="1074" t="s">
        <v>57</v>
      </c>
      <c r="D2" s="1074"/>
      <c r="E2" s="1074"/>
      <c r="F2" s="1074"/>
      <c r="G2" s="1074"/>
      <c r="H2" s="1074"/>
      <c r="I2" s="1074"/>
      <c r="J2" s="1074"/>
      <c r="K2" s="1074"/>
      <c r="L2" s="1074"/>
      <c r="M2" s="1074"/>
      <c r="N2" s="1044"/>
      <c r="O2" s="1045"/>
      <c r="P2" s="1046"/>
      <c r="Q2" s="1044"/>
      <c r="R2" s="1045"/>
      <c r="S2" s="1046"/>
      <c r="T2" s="1036"/>
      <c r="U2" s="1036"/>
      <c r="V2" s="1036"/>
      <c r="W2" s="1036"/>
    </row>
    <row r="3" spans="1:23" ht="34.5" customHeight="1">
      <c r="A3" s="1065" t="s">
        <v>68</v>
      </c>
      <c r="B3" s="1066"/>
      <c r="C3" s="1075" t="s">
        <v>168</v>
      </c>
      <c r="D3" s="1075"/>
      <c r="E3" s="1075"/>
      <c r="F3" s="1075"/>
      <c r="G3" s="1069" t="s">
        <v>88</v>
      </c>
      <c r="H3" s="1070"/>
      <c r="I3" s="1070"/>
      <c r="J3" s="1070"/>
      <c r="K3" s="1070"/>
      <c r="L3" s="1070"/>
      <c r="M3" s="1071"/>
      <c r="N3" s="1047"/>
      <c r="O3" s="1048"/>
      <c r="P3" s="1049"/>
      <c r="Q3" s="1047"/>
      <c r="R3" s="1048"/>
      <c r="S3" s="1049"/>
      <c r="T3" s="1036"/>
      <c r="U3" s="1036"/>
      <c r="V3" s="1036"/>
      <c r="W3" s="1036"/>
    </row>
    <row r="4" spans="1:23" ht="34.5" customHeight="1">
      <c r="A4" s="1067" t="s">
        <v>71</v>
      </c>
      <c r="B4" s="1068"/>
      <c r="C4" s="1075"/>
      <c r="D4" s="1075"/>
      <c r="E4" s="1075"/>
      <c r="F4" s="1075"/>
      <c r="G4" s="1072" t="s">
        <v>89</v>
      </c>
      <c r="H4" s="1073"/>
      <c r="I4" s="1073"/>
      <c r="J4" s="1073"/>
      <c r="K4" s="1073"/>
      <c r="L4" s="1073"/>
      <c r="M4" s="1073"/>
      <c r="N4" s="1050"/>
      <c r="O4" s="1051"/>
      <c r="P4" s="1052"/>
      <c r="Q4" s="1050"/>
      <c r="R4" s="1051"/>
      <c r="S4" s="1052"/>
      <c r="T4" s="1036"/>
      <c r="U4" s="1036"/>
      <c r="V4" s="1036"/>
      <c r="W4" s="1036"/>
    </row>
    <row r="5" spans="1:23" ht="35.6">
      <c r="A5" s="1067" t="s">
        <v>87</v>
      </c>
      <c r="B5" s="1068"/>
      <c r="C5" s="1075"/>
      <c r="D5" s="1075"/>
      <c r="E5" s="1075"/>
      <c r="F5" s="1075"/>
      <c r="G5" s="183"/>
      <c r="H5" s="1076" t="s">
        <v>77</v>
      </c>
      <c r="I5" s="1077"/>
      <c r="J5" s="184"/>
      <c r="K5" s="1076" t="s">
        <v>78</v>
      </c>
      <c r="L5" s="1077"/>
      <c r="M5" s="168"/>
      <c r="N5" s="180"/>
      <c r="O5" s="168"/>
      <c r="P5" s="177" t="s">
        <v>100</v>
      </c>
      <c r="Q5" s="168"/>
      <c r="R5" s="168"/>
      <c r="S5" s="168"/>
      <c r="T5" s="168"/>
      <c r="U5" s="168"/>
      <c r="V5" s="168"/>
      <c r="W5" s="188"/>
    </row>
    <row r="6" spans="1:23" ht="26.25" customHeight="1">
      <c r="A6" s="1060" t="s">
        <v>43</v>
      </c>
      <c r="B6" s="1060" t="s">
        <v>90</v>
      </c>
      <c r="C6" s="1060"/>
      <c r="D6" s="1060"/>
      <c r="E6" s="1060"/>
      <c r="F6" s="1061" t="s">
        <v>91</v>
      </c>
      <c r="G6" s="1043" t="s">
        <v>92</v>
      </c>
      <c r="H6" s="1043"/>
      <c r="I6" s="1043"/>
      <c r="J6" s="1043" t="s">
        <v>93</v>
      </c>
      <c r="K6" s="1043"/>
      <c r="L6" s="1043"/>
      <c r="M6" s="1063" t="s">
        <v>101</v>
      </c>
      <c r="N6" s="181"/>
      <c r="O6" s="178"/>
      <c r="P6" s="186" t="s">
        <v>95</v>
      </c>
      <c r="Q6" s="178"/>
      <c r="R6" s="178"/>
      <c r="S6" s="178"/>
      <c r="T6" s="178"/>
      <c r="U6" s="178"/>
      <c r="V6" s="178"/>
      <c r="W6" s="187"/>
    </row>
    <row r="7" spans="1:23" ht="59.25" customHeight="1">
      <c r="A7" s="1060"/>
      <c r="B7" s="1060"/>
      <c r="C7" s="1060"/>
      <c r="D7" s="1060"/>
      <c r="E7" s="1060"/>
      <c r="F7" s="1062"/>
      <c r="G7" s="193" t="s">
        <v>94</v>
      </c>
      <c r="H7" s="193" t="s">
        <v>95</v>
      </c>
      <c r="I7" s="193" t="s">
        <v>96</v>
      </c>
      <c r="J7" s="194" t="s">
        <v>97</v>
      </c>
      <c r="K7" s="194" t="s">
        <v>98</v>
      </c>
      <c r="L7" s="193" t="s">
        <v>99</v>
      </c>
      <c r="M7" s="1064"/>
      <c r="N7" s="182"/>
      <c r="O7" s="171"/>
      <c r="P7" s="171"/>
      <c r="Q7" s="171"/>
      <c r="R7" s="171"/>
      <c r="S7" s="171"/>
      <c r="T7" s="171"/>
      <c r="U7" s="171"/>
      <c r="V7" s="171"/>
      <c r="W7" s="189"/>
    </row>
    <row r="8" spans="1:23" ht="44.25" customHeight="1">
      <c r="A8" s="233">
        <v>1</v>
      </c>
      <c r="B8" s="1054" t="s">
        <v>169</v>
      </c>
      <c r="C8" s="1055"/>
      <c r="D8" s="1055"/>
      <c r="E8" s="1056"/>
      <c r="F8" s="233" t="s">
        <v>170</v>
      </c>
      <c r="G8" s="233">
        <v>4.13</v>
      </c>
      <c r="H8" s="233">
        <v>46.54</v>
      </c>
      <c r="I8" s="233">
        <f>SUM(G8:H8)</f>
        <v>50.67</v>
      </c>
      <c r="J8" s="568" t="s">
        <v>283</v>
      </c>
      <c r="K8" s="568" t="s">
        <v>283</v>
      </c>
      <c r="L8" s="568" t="s">
        <v>283</v>
      </c>
      <c r="M8" s="233">
        <f>39*8.66</f>
        <v>337.74</v>
      </c>
      <c r="N8" s="179"/>
      <c r="O8" s="179"/>
      <c r="P8" s="179"/>
      <c r="Q8" s="179"/>
      <c r="R8" s="179"/>
      <c r="S8" s="179"/>
      <c r="T8" s="179"/>
      <c r="U8" s="179"/>
      <c r="V8" s="179"/>
      <c r="W8" s="179"/>
    </row>
    <row r="9" spans="1:23" ht="44.25" customHeight="1">
      <c r="A9" s="179"/>
      <c r="B9" s="1057"/>
      <c r="C9" s="1058"/>
      <c r="D9" s="1058"/>
      <c r="E9" s="105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</row>
    <row r="10" spans="1:23" ht="44.25" customHeight="1">
      <c r="A10" s="179"/>
      <c r="B10" s="1057"/>
      <c r="C10" s="1058"/>
      <c r="D10" s="1058"/>
      <c r="E10" s="105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</row>
    <row r="11" spans="1:23" ht="44.25" customHeight="1">
      <c r="A11" s="179"/>
      <c r="B11" s="1057"/>
      <c r="C11" s="1058"/>
      <c r="D11" s="1058"/>
      <c r="E11" s="105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</row>
    <row r="12" spans="1:23" ht="44.25" customHeight="1">
      <c r="A12" s="179"/>
      <c r="B12" s="1057"/>
      <c r="C12" s="1058"/>
      <c r="D12" s="1058"/>
      <c r="E12" s="105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</row>
    <row r="13" spans="1:23" ht="44.25" customHeight="1">
      <c r="A13" s="179"/>
      <c r="B13" s="1057"/>
      <c r="C13" s="1058"/>
      <c r="D13" s="1058"/>
      <c r="E13" s="105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</row>
    <row r="14" spans="1:23" ht="44.25" customHeight="1">
      <c r="A14" s="179"/>
      <c r="B14" s="1057"/>
      <c r="C14" s="1058"/>
      <c r="D14" s="1058"/>
      <c r="E14" s="105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</row>
    <row r="15" spans="1:23" ht="44.25" customHeight="1">
      <c r="A15" s="179"/>
      <c r="B15" s="1057"/>
      <c r="C15" s="1058"/>
      <c r="D15" s="1058"/>
      <c r="E15" s="105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</row>
    <row r="16" spans="1:23" ht="44.25" customHeight="1">
      <c r="A16" s="179"/>
      <c r="B16" s="1057"/>
      <c r="C16" s="1058"/>
      <c r="D16" s="1058"/>
      <c r="E16" s="105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</row>
    <row r="17" spans="1:23" ht="44.25" customHeight="1">
      <c r="A17" s="179"/>
      <c r="B17" s="1057"/>
      <c r="C17" s="1058"/>
      <c r="D17" s="1058"/>
      <c r="E17" s="105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</row>
    <row r="18" spans="1:23" ht="44.25" customHeight="1">
      <c r="A18" s="179"/>
      <c r="B18" s="1057"/>
      <c r="C18" s="1058"/>
      <c r="D18" s="1058"/>
      <c r="E18" s="105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</row>
    <row r="19" spans="1:23" ht="44.25" customHeight="1">
      <c r="A19" s="179"/>
      <c r="B19" s="1057"/>
      <c r="C19" s="1058"/>
      <c r="D19" s="1058"/>
      <c r="E19" s="105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</row>
    <row r="20" spans="1:23" ht="44.25" customHeight="1">
      <c r="A20" s="179"/>
      <c r="B20" s="1057"/>
      <c r="C20" s="1058"/>
      <c r="D20" s="1058"/>
      <c r="E20" s="105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</row>
    <row r="21" spans="1:23" ht="44.25" customHeight="1">
      <c r="A21" s="179"/>
      <c r="B21" s="1057"/>
      <c r="C21" s="1058"/>
      <c r="D21" s="1058"/>
      <c r="E21" s="105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</row>
    <row r="22" spans="1:23" ht="44.25" customHeight="1">
      <c r="A22" s="179"/>
      <c r="B22" s="1057"/>
      <c r="C22" s="1058"/>
      <c r="D22" s="1058"/>
      <c r="E22" s="105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</row>
    <row r="23" spans="1:23" ht="44.25" customHeight="1">
      <c r="A23" s="179"/>
      <c r="B23" s="1057"/>
      <c r="C23" s="1058"/>
      <c r="D23" s="1058"/>
      <c r="E23" s="105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</row>
    <row r="24" spans="1:23" ht="44.25" customHeight="1">
      <c r="A24" s="179"/>
      <c r="B24" s="1057"/>
      <c r="C24" s="1058"/>
      <c r="D24" s="1058"/>
      <c r="E24" s="105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</row>
    <row r="25" spans="1:23" ht="44.25" customHeight="1">
      <c r="A25" s="179"/>
      <c r="B25" s="1057"/>
      <c r="C25" s="1058"/>
      <c r="D25" s="1058"/>
      <c r="E25" s="1059"/>
      <c r="F25" s="179"/>
      <c r="G25" s="179"/>
      <c r="H25" s="179"/>
      <c r="I25" s="179"/>
      <c r="J25" s="179"/>
      <c r="K25" s="179"/>
      <c r="L25" s="179"/>
      <c r="M25" s="179"/>
      <c r="N25" s="191"/>
      <c r="O25" s="191"/>
      <c r="P25" s="191"/>
      <c r="Q25" s="191"/>
      <c r="R25" s="191"/>
      <c r="S25" s="191"/>
      <c r="T25" s="191"/>
      <c r="U25" s="191"/>
      <c r="V25" s="191"/>
      <c r="W25" s="191"/>
    </row>
    <row r="26" spans="1:23" ht="44.25" customHeight="1">
      <c r="G26" s="1037" t="s">
        <v>102</v>
      </c>
      <c r="H26" s="1038"/>
      <c r="I26" s="1038"/>
      <c r="J26" s="1038"/>
      <c r="K26" s="1038"/>
      <c r="L26" s="1039"/>
      <c r="M26" s="1036"/>
      <c r="N26" s="192"/>
      <c r="O26" s="192"/>
      <c r="P26" s="192"/>
      <c r="Q26" s="192"/>
      <c r="R26" s="192"/>
      <c r="S26" s="192"/>
      <c r="T26" s="192"/>
      <c r="U26" s="192"/>
      <c r="V26" s="192"/>
      <c r="W26" s="192"/>
    </row>
    <row r="27" spans="1:23" ht="44.25" customHeight="1">
      <c r="G27" s="1040"/>
      <c r="H27" s="1041"/>
      <c r="I27" s="1041"/>
      <c r="J27" s="1041"/>
      <c r="K27" s="1041"/>
      <c r="L27" s="1042"/>
      <c r="M27" s="1036"/>
    </row>
    <row r="28" spans="1:23" ht="33" customHeight="1"/>
    <row r="29" spans="1:23" ht="33" customHeight="1"/>
    <row r="30" spans="1:23" ht="33" customHeight="1"/>
    <row r="31" spans="1:23" ht="33" customHeight="1"/>
    <row r="32" spans="1:23" ht="33" customHeight="1"/>
    <row r="33" ht="33" customHeight="1"/>
    <row r="34" ht="33" customHeight="1"/>
    <row r="35" ht="33" customHeight="1"/>
    <row r="36" ht="33" customHeight="1"/>
    <row r="37" ht="33" customHeight="1"/>
    <row r="38" ht="33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33" customHeight="1"/>
    <row r="61" ht="33" customHeight="1"/>
    <row r="62" ht="33" customHeight="1"/>
    <row r="63" ht="33" customHeight="1"/>
    <row r="6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ht="33" customHeight="1"/>
    <row r="82" ht="33" customHeight="1"/>
    <row r="83" ht="33" customHeight="1"/>
    <row r="84" ht="33" customHeight="1"/>
    <row r="85" ht="33" customHeight="1"/>
    <row r="86" ht="33" customHeight="1"/>
    <row r="87" ht="33" customHeight="1"/>
    <row r="88" ht="33" customHeight="1"/>
    <row r="89" ht="33" customHeight="1"/>
    <row r="90" ht="33" customHeight="1"/>
    <row r="91" ht="33" customHeight="1"/>
    <row r="92" ht="33" customHeight="1"/>
    <row r="93" ht="33" customHeight="1"/>
    <row r="94" ht="33" customHeight="1"/>
    <row r="95" ht="33" customHeight="1"/>
    <row r="96" ht="33" customHeight="1"/>
    <row r="97" ht="33" customHeight="1"/>
    <row r="98" ht="33" customHeight="1"/>
    <row r="99" ht="33" customHeight="1"/>
    <row r="100" ht="33" customHeight="1"/>
    <row r="101" ht="33" customHeight="1"/>
    <row r="102" ht="33" customHeight="1"/>
    <row r="103" ht="33" customHeight="1"/>
    <row r="104" ht="33" customHeight="1"/>
    <row r="105" ht="33" customHeight="1"/>
    <row r="106" ht="33" customHeight="1"/>
    <row r="107" ht="33" customHeight="1"/>
    <row r="108" ht="33" customHeight="1"/>
    <row r="109" ht="33" customHeight="1"/>
    <row r="110" ht="33" customHeight="1"/>
    <row r="111" ht="33" customHeight="1"/>
    <row r="112" ht="33" customHeight="1"/>
    <row r="113" ht="33" customHeight="1"/>
    <row r="114" ht="33" customHeight="1"/>
    <row r="115" ht="33" customHeight="1"/>
    <row r="116" ht="33" customHeight="1"/>
    <row r="117" ht="33" customHeight="1"/>
    <row r="118" ht="33" customHeight="1"/>
    <row r="119" ht="33" customHeight="1"/>
    <row r="120" ht="33" customHeight="1"/>
    <row r="121" ht="33" customHeight="1"/>
    <row r="122" ht="33" customHeight="1"/>
    <row r="123" ht="33" customHeight="1"/>
    <row r="124" ht="33" customHeight="1"/>
    <row r="125" ht="33" customHeight="1"/>
    <row r="126" ht="33" customHeight="1"/>
    <row r="127" ht="33" customHeight="1"/>
    <row r="128" ht="33" customHeight="1"/>
    <row r="129" ht="33" customHeight="1"/>
    <row r="130" ht="33" customHeight="1"/>
    <row r="131" ht="33" customHeight="1"/>
    <row r="132" ht="33" customHeight="1"/>
    <row r="133" ht="33" customHeight="1"/>
    <row r="134" ht="33" customHeight="1"/>
    <row r="135" ht="33" customHeight="1"/>
    <row r="136" ht="33" customHeight="1"/>
    <row r="137" ht="33" customHeight="1"/>
    <row r="138" ht="33" customHeight="1"/>
    <row r="139" ht="33" customHeight="1"/>
    <row r="140" ht="33" customHeight="1"/>
    <row r="141" ht="33" customHeight="1"/>
    <row r="142" ht="33" customHeight="1"/>
    <row r="143" ht="33" customHeight="1"/>
    <row r="144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  <row r="194" ht="33" customHeight="1"/>
    <row r="195" ht="33" customHeight="1"/>
    <row r="196" ht="33" customHeight="1"/>
    <row r="197" ht="33" customHeight="1"/>
    <row r="198" ht="33" customHeight="1"/>
    <row r="199" ht="33" customHeight="1"/>
    <row r="200" ht="33" customHeight="1"/>
    <row r="201" ht="33" customHeight="1"/>
    <row r="202" ht="33" customHeight="1"/>
    <row r="203" ht="33" customHeight="1"/>
    <row r="204" ht="33" customHeight="1"/>
    <row r="205" ht="33" customHeight="1"/>
    <row r="206" ht="33" customHeight="1"/>
    <row r="207" ht="33" customHeight="1"/>
    <row r="208" ht="33" customHeight="1"/>
    <row r="209" ht="33" customHeight="1"/>
    <row r="210" ht="33" customHeight="1"/>
    <row r="211" ht="33" customHeight="1"/>
    <row r="212" ht="33" customHeight="1"/>
    <row r="213" ht="33" customHeight="1"/>
    <row r="214" ht="33" customHeight="1"/>
    <row r="215" ht="33" customHeight="1"/>
    <row r="216" ht="33" customHeight="1"/>
    <row r="217" ht="33" customHeight="1"/>
    <row r="218" ht="33" customHeight="1"/>
    <row r="219" ht="33" customHeight="1"/>
    <row r="220" ht="33" customHeight="1"/>
    <row r="221" ht="33" customHeight="1"/>
    <row r="222" ht="33" customHeight="1"/>
    <row r="223" ht="33" customHeight="1"/>
    <row r="224" ht="33" customHeight="1"/>
    <row r="225" ht="33" customHeight="1"/>
    <row r="226" ht="33" customHeight="1"/>
    <row r="227" ht="33" customHeight="1"/>
    <row r="228" ht="33" customHeight="1"/>
    <row r="229" ht="33" customHeight="1"/>
    <row r="230" ht="33" customHeight="1"/>
    <row r="231" ht="33" customHeight="1"/>
    <row r="232" ht="33" customHeight="1"/>
    <row r="233" ht="33" customHeight="1"/>
    <row r="234" ht="33" customHeight="1"/>
    <row r="235" ht="33" customHeight="1"/>
    <row r="236" ht="33" customHeight="1"/>
    <row r="237" ht="33" customHeight="1"/>
    <row r="238" ht="33" customHeight="1"/>
    <row r="239" ht="33" customHeight="1"/>
    <row r="240" ht="33" customHeight="1"/>
    <row r="241" ht="33" customHeight="1"/>
    <row r="242" ht="33" customHeight="1"/>
    <row r="243" ht="33" customHeight="1"/>
    <row r="244" ht="33" customHeight="1"/>
    <row r="245" ht="33" customHeight="1"/>
    <row r="246" ht="33" customHeight="1"/>
    <row r="247" ht="33" customHeight="1"/>
    <row r="248" ht="33" customHeight="1"/>
    <row r="249" ht="33" customHeight="1"/>
    <row r="250" ht="33" customHeight="1"/>
    <row r="251" ht="33" customHeight="1"/>
    <row r="252" ht="33" customHeight="1"/>
    <row r="253" ht="33" customHeight="1"/>
    <row r="254" ht="33" customHeight="1"/>
    <row r="255" ht="33" customHeight="1"/>
    <row r="256" ht="33" customHeight="1"/>
    <row r="257" ht="33" customHeight="1"/>
    <row r="258" ht="33" customHeight="1"/>
    <row r="259" ht="33" customHeight="1"/>
    <row r="260" ht="33" customHeight="1"/>
    <row r="261" ht="33" customHeight="1"/>
    <row r="262" ht="33" customHeight="1"/>
    <row r="263" ht="33" customHeight="1"/>
    <row r="264" ht="33" customHeight="1"/>
    <row r="265" ht="33" customHeight="1"/>
    <row r="266" ht="33" customHeight="1"/>
    <row r="267" ht="33" customHeight="1"/>
    <row r="268" ht="33" customHeight="1"/>
    <row r="269" ht="33" customHeight="1"/>
    <row r="270" ht="33" customHeight="1"/>
    <row r="271" ht="33" customHeight="1"/>
    <row r="272" ht="33" customHeight="1"/>
    <row r="273" ht="33" customHeight="1"/>
    <row r="274" ht="33" customHeight="1"/>
    <row r="275" ht="33" customHeight="1"/>
    <row r="276" ht="33" customHeight="1"/>
    <row r="277" ht="33" customHeight="1"/>
    <row r="278" ht="33" customHeight="1"/>
    <row r="279" ht="33" customHeight="1"/>
    <row r="280" ht="33" customHeight="1"/>
    <row r="281" ht="33" customHeight="1"/>
    <row r="282" ht="33" customHeight="1"/>
    <row r="283" ht="33" customHeight="1"/>
    <row r="284" ht="33" customHeight="1"/>
    <row r="285" ht="33" customHeight="1"/>
    <row r="286" ht="33" customHeight="1"/>
    <row r="287" ht="33" customHeight="1"/>
    <row r="288" ht="33" customHeight="1"/>
    <row r="289" ht="33" customHeight="1"/>
    <row r="290" ht="33" customHeight="1"/>
    <row r="291" ht="33" customHeight="1"/>
    <row r="292" ht="33" customHeight="1"/>
    <row r="293" ht="33" customHeight="1"/>
    <row r="294" ht="33" customHeight="1"/>
    <row r="295" ht="33" customHeight="1"/>
    <row r="296" ht="33" customHeight="1"/>
    <row r="297" ht="33" customHeight="1"/>
    <row r="298" ht="33" customHeight="1"/>
    <row r="299" ht="33" customHeight="1"/>
    <row r="300" ht="33" customHeight="1"/>
    <row r="301" ht="33" customHeight="1"/>
    <row r="302" ht="33" customHeight="1"/>
    <row r="303" ht="33" customHeight="1"/>
    <row r="304" ht="33" customHeight="1"/>
    <row r="305" ht="33" customHeight="1"/>
    <row r="306" ht="33" customHeight="1"/>
    <row r="307" ht="33" customHeight="1"/>
    <row r="308" ht="33" customHeight="1"/>
    <row r="309" ht="33" customHeight="1"/>
    <row r="310" ht="33" customHeight="1"/>
    <row r="311" ht="33" customHeight="1"/>
    <row r="312" ht="33" customHeight="1"/>
    <row r="313" ht="33" customHeight="1"/>
    <row r="314" ht="33" customHeight="1"/>
    <row r="315" ht="33" customHeight="1"/>
    <row r="316" ht="33" customHeight="1"/>
    <row r="317" ht="33" customHeight="1"/>
    <row r="318" ht="33" customHeight="1"/>
    <row r="319" ht="33" customHeight="1"/>
    <row r="320" ht="33" customHeight="1"/>
    <row r="321" ht="33" customHeight="1"/>
    <row r="322" ht="33" customHeight="1"/>
    <row r="323" ht="33" customHeight="1"/>
    <row r="324" ht="33" customHeight="1"/>
    <row r="325" ht="33" customHeight="1"/>
    <row r="326" ht="33" customHeight="1"/>
    <row r="327" ht="33" customHeight="1"/>
    <row r="328" ht="33" customHeight="1"/>
    <row r="329" ht="33" customHeight="1"/>
    <row r="330" ht="33" customHeight="1"/>
    <row r="331" ht="33" customHeight="1"/>
    <row r="332" ht="33" customHeight="1"/>
    <row r="333" ht="33" customHeight="1"/>
    <row r="334" ht="33" customHeight="1"/>
    <row r="335" ht="33" customHeight="1"/>
    <row r="336" ht="33" customHeight="1"/>
    <row r="337" ht="33" customHeight="1"/>
    <row r="338" ht="33" customHeight="1"/>
    <row r="339" ht="33" customHeight="1"/>
    <row r="340" ht="33" customHeight="1"/>
    <row r="341" ht="33" customHeight="1"/>
    <row r="342" ht="33" customHeight="1"/>
    <row r="343" ht="33" customHeight="1"/>
    <row r="344" ht="33" customHeight="1"/>
    <row r="345" ht="33" customHeight="1"/>
    <row r="346" ht="33" customHeight="1"/>
    <row r="347" ht="33" customHeight="1"/>
    <row r="348" ht="33" customHeight="1"/>
    <row r="349" ht="33" customHeight="1"/>
    <row r="350" ht="33" customHeight="1"/>
    <row r="351" ht="33" customHeight="1"/>
    <row r="352" ht="33" customHeight="1"/>
    <row r="353" ht="33" customHeight="1"/>
    <row r="354" ht="33" customHeight="1"/>
    <row r="355" ht="33" customHeight="1"/>
    <row r="356" ht="33" customHeight="1"/>
    <row r="357" ht="33" customHeight="1"/>
    <row r="358" ht="33" customHeight="1"/>
    <row r="359" ht="33" customHeight="1"/>
    <row r="360" ht="33" customHeight="1"/>
    <row r="361" ht="33" customHeight="1"/>
    <row r="362" ht="33" customHeight="1"/>
    <row r="363" ht="33" customHeight="1"/>
    <row r="364" ht="33" customHeight="1"/>
    <row r="365" ht="33" customHeight="1"/>
  </sheetData>
  <mergeCells count="44">
    <mergeCell ref="B24:E24"/>
    <mergeCell ref="B25:E25"/>
    <mergeCell ref="B19:E19"/>
    <mergeCell ref="B20:E20"/>
    <mergeCell ref="B21:E21"/>
    <mergeCell ref="B22:E22"/>
    <mergeCell ref="B23:E23"/>
    <mergeCell ref="B14:E14"/>
    <mergeCell ref="B15:E15"/>
    <mergeCell ref="B16:E16"/>
    <mergeCell ref="B17:E17"/>
    <mergeCell ref="B18:E18"/>
    <mergeCell ref="A6:A7"/>
    <mergeCell ref="B6:E7"/>
    <mergeCell ref="F6:F7"/>
    <mergeCell ref="M6:M7"/>
    <mergeCell ref="N2:P4"/>
    <mergeCell ref="A3:B3"/>
    <mergeCell ref="A4:B4"/>
    <mergeCell ref="G3:M3"/>
    <mergeCell ref="G4:M4"/>
    <mergeCell ref="C2:M2"/>
    <mergeCell ref="C5:F5"/>
    <mergeCell ref="A5:B5"/>
    <mergeCell ref="H5:I5"/>
    <mergeCell ref="K5:L5"/>
    <mergeCell ref="C4:F4"/>
    <mergeCell ref="C3:F3"/>
    <mergeCell ref="T1:W1"/>
    <mergeCell ref="T2:W4"/>
    <mergeCell ref="M26:M27"/>
    <mergeCell ref="G26:L27"/>
    <mergeCell ref="G6:I6"/>
    <mergeCell ref="J6:L6"/>
    <mergeCell ref="Q2:S4"/>
    <mergeCell ref="N1:P1"/>
    <mergeCell ref="Q1:S1"/>
    <mergeCell ref="C1:M1"/>
    <mergeCell ref="B8:E8"/>
    <mergeCell ref="B9:E9"/>
    <mergeCell ref="B10:E10"/>
    <mergeCell ref="B11:E11"/>
    <mergeCell ref="B12:E12"/>
    <mergeCell ref="B13:E13"/>
  </mergeCells>
  <pageMargins left="0.19685039370078741" right="0.19685039370078741" top="0.39370078740157483" bottom="0.39370078740157483" header="0.31496062992125984" footer="0.31496062992125984"/>
  <pageSetup paperSize="9" scale="47" orientation="landscape" r:id="rId1"/>
  <colBreaks count="1" manualBreakCount="1">
    <brk id="2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N57"/>
  <sheetViews>
    <sheetView zoomScaleNormal="100" zoomScaleSheetLayoutView="55" workbookViewId="0">
      <selection activeCell="R61" sqref="R61"/>
    </sheetView>
  </sheetViews>
  <sheetFormatPr defaultColWidth="5.3046875" defaultRowHeight="18"/>
  <cols>
    <col min="1" max="1" width="5.3046875" style="331"/>
    <col min="2" max="2" width="5.3046875" style="332"/>
    <col min="3" max="6" width="5.3046875" style="331"/>
    <col min="7" max="9" width="5.3046875" style="332"/>
    <col min="10" max="16" width="5.3046875" style="331"/>
    <col min="17" max="17" width="5.3046875" style="333"/>
    <col min="18" max="18" width="5.3046875" style="331"/>
    <col min="19" max="16384" width="5.3046875" style="277"/>
  </cols>
  <sheetData>
    <row r="1" spans="1:40" s="236" customFormat="1" ht="15" customHeight="1">
      <c r="A1" s="234"/>
      <c r="B1" s="235"/>
      <c r="C1" s="235"/>
      <c r="D1" s="1106" t="s">
        <v>172</v>
      </c>
      <c r="E1" s="1107"/>
      <c r="F1" s="1107"/>
      <c r="G1" s="1107"/>
      <c r="H1" s="1107"/>
      <c r="I1" s="1107"/>
      <c r="J1" s="1107"/>
      <c r="K1" s="1107"/>
      <c r="L1" s="1024" t="s">
        <v>173</v>
      </c>
      <c r="M1" s="1025"/>
      <c r="N1" s="1025"/>
      <c r="O1" s="1026"/>
      <c r="P1" s="990" t="s">
        <v>174</v>
      </c>
      <c r="Q1" s="992"/>
      <c r="R1" s="990" t="s">
        <v>175</v>
      </c>
      <c r="S1" s="992"/>
      <c r="T1" s="990" t="s">
        <v>176</v>
      </c>
      <c r="U1" s="992"/>
      <c r="V1" s="1027" t="s">
        <v>21</v>
      </c>
      <c r="W1" s="1028"/>
      <c r="X1" s="990" t="s">
        <v>22</v>
      </c>
      <c r="Y1" s="991"/>
      <c r="Z1" s="991"/>
      <c r="AA1" s="992"/>
      <c r="AB1" s="991" t="s">
        <v>177</v>
      </c>
      <c r="AC1" s="991"/>
      <c r="AD1" s="991"/>
      <c r="AE1" s="991"/>
      <c r="AF1" s="991"/>
      <c r="AG1" s="993"/>
    </row>
    <row r="2" spans="1:40" s="236" customFormat="1" ht="15" customHeight="1">
      <c r="A2" s="237"/>
      <c r="D2" s="1108"/>
      <c r="E2" s="1109"/>
      <c r="F2" s="1109"/>
      <c r="G2" s="1109"/>
      <c r="H2" s="1109"/>
      <c r="I2" s="1109"/>
      <c r="J2" s="1109"/>
      <c r="K2" s="1109"/>
      <c r="L2" s="1112" t="str">
        <f>'[3]Work Chart'!B23</f>
        <v>S-A5-W-613-1-CT10</v>
      </c>
      <c r="M2" s="1113"/>
      <c r="N2" s="1113"/>
      <c r="O2" s="1114"/>
      <c r="P2" s="1000">
        <f>'[3]Work Chart'!P2</f>
        <v>5</v>
      </c>
      <c r="Q2" s="1001"/>
      <c r="R2" s="1006" t="str">
        <f>'[3]Work Chart'!R2</f>
        <v>14/2/2562</v>
      </c>
      <c r="S2" s="1007"/>
      <c r="T2" s="1012" t="s">
        <v>178</v>
      </c>
      <c r="U2" s="1013"/>
      <c r="V2" s="238"/>
      <c r="W2" s="239"/>
      <c r="X2" s="240"/>
      <c r="Y2" s="241"/>
      <c r="Z2" s="240"/>
      <c r="AA2" s="241"/>
      <c r="AB2" s="242"/>
      <c r="AC2" s="243"/>
      <c r="AD2" s="244"/>
      <c r="AE2" s="243"/>
      <c r="AF2" s="244"/>
      <c r="AG2" s="245"/>
    </row>
    <row r="3" spans="1:40" s="236" customFormat="1" ht="15" customHeight="1">
      <c r="A3" s="237"/>
      <c r="D3" s="1108"/>
      <c r="E3" s="1109"/>
      <c r="F3" s="1109"/>
      <c r="G3" s="1109"/>
      <c r="H3" s="1109"/>
      <c r="I3" s="1109"/>
      <c r="J3" s="1109"/>
      <c r="K3" s="1109"/>
      <c r="L3" s="1112"/>
      <c r="M3" s="1113"/>
      <c r="N3" s="1113"/>
      <c r="O3" s="1114"/>
      <c r="P3" s="1002"/>
      <c r="Q3" s="1003"/>
      <c r="R3" s="1008"/>
      <c r="S3" s="1009"/>
      <c r="T3" s="1012"/>
      <c r="U3" s="1013"/>
      <c r="V3" s="246"/>
      <c r="W3" s="247"/>
      <c r="X3" s="248"/>
      <c r="Y3" s="249"/>
      <c r="Z3" s="248"/>
      <c r="AA3" s="249"/>
      <c r="AB3" s="250"/>
      <c r="AC3" s="251"/>
      <c r="AD3" s="252"/>
      <c r="AE3" s="251"/>
      <c r="AF3" s="252"/>
      <c r="AG3" s="253"/>
    </row>
    <row r="4" spans="1:40" s="236" customFormat="1" ht="15" customHeight="1" thickBot="1">
      <c r="A4" s="254"/>
      <c r="B4" s="255"/>
      <c r="C4" s="255"/>
      <c r="D4" s="1110"/>
      <c r="E4" s="1111"/>
      <c r="F4" s="1111"/>
      <c r="G4" s="1111"/>
      <c r="H4" s="1111"/>
      <c r="I4" s="1111"/>
      <c r="J4" s="1111"/>
      <c r="K4" s="1111"/>
      <c r="L4" s="1115"/>
      <c r="M4" s="1116"/>
      <c r="N4" s="1116"/>
      <c r="O4" s="1117"/>
      <c r="P4" s="1004"/>
      <c r="Q4" s="1005"/>
      <c r="R4" s="1010"/>
      <c r="S4" s="1011"/>
      <c r="T4" s="1014"/>
      <c r="U4" s="1015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236" customFormat="1" ht="4.5" customHeight="1" thickBot="1">
      <c r="A5" s="256"/>
      <c r="B5" s="257"/>
      <c r="C5" s="257"/>
      <c r="D5" s="258"/>
      <c r="E5" s="258"/>
      <c r="F5" s="258"/>
      <c r="G5" s="258"/>
      <c r="H5" s="258"/>
      <c r="I5" s="258"/>
      <c r="J5" s="258"/>
      <c r="K5" s="258"/>
      <c r="L5" s="259"/>
      <c r="M5" s="259"/>
      <c r="N5" s="259"/>
      <c r="O5" s="259"/>
      <c r="P5" s="260"/>
      <c r="Q5" s="260"/>
      <c r="R5" s="261"/>
      <c r="S5" s="261"/>
      <c r="T5" s="262"/>
      <c r="U5" s="26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236" customFormat="1" ht="18.75" customHeight="1">
      <c r="A6" s="979" t="s">
        <v>182</v>
      </c>
      <c r="B6" s="980"/>
      <c r="C6" s="981"/>
      <c r="D6" s="982" t="s">
        <v>183</v>
      </c>
      <c r="E6" s="980"/>
      <c r="F6" s="981"/>
      <c r="G6" s="982" t="s">
        <v>184</v>
      </c>
      <c r="H6" s="980"/>
      <c r="I6" s="980"/>
      <c r="J6" s="980"/>
      <c r="K6" s="981"/>
      <c r="L6" s="982" t="s">
        <v>185</v>
      </c>
      <c r="M6" s="980"/>
      <c r="N6" s="980"/>
      <c r="O6" s="981"/>
      <c r="P6" s="982" t="s">
        <v>186</v>
      </c>
      <c r="Q6" s="980"/>
      <c r="R6" s="980"/>
      <c r="S6" s="981"/>
      <c r="T6" s="982" t="s">
        <v>187</v>
      </c>
      <c r="U6" s="981"/>
      <c r="V6" s="982" t="s">
        <v>188</v>
      </c>
      <c r="W6" s="981"/>
      <c r="X6" s="982" t="s">
        <v>189</v>
      </c>
      <c r="Y6" s="983"/>
      <c r="Z6" s="264" t="s">
        <v>190</v>
      </c>
      <c r="AA6" s="235"/>
      <c r="AB6" s="265" t="s">
        <v>191</v>
      </c>
      <c r="AC6" s="265"/>
      <c r="AD6" s="265"/>
      <c r="AE6" s="265" t="s">
        <v>192</v>
      </c>
      <c r="AF6" s="265"/>
      <c r="AG6" s="266"/>
    </row>
    <row r="7" spans="1:40" s="271" customFormat="1" ht="18.75" customHeight="1" thickBot="1">
      <c r="A7" s="1103" t="str">
        <f>'[3]Work Chart'!A7</f>
        <v>G/C 2</v>
      </c>
      <c r="B7" s="1091"/>
      <c r="C7" s="1092"/>
      <c r="D7" s="1090" t="str">
        <f>'[3]Work Chart'!D7</f>
        <v>GC 7-3</v>
      </c>
      <c r="E7" s="1104"/>
      <c r="F7" s="1105"/>
      <c r="G7" s="1090" t="str">
        <f>'[3]Work Chart'!G7</f>
        <v>17175-0E010-A</v>
      </c>
      <c r="H7" s="1104"/>
      <c r="I7" s="1104"/>
      <c r="J7" s="1104"/>
      <c r="K7" s="1105"/>
      <c r="L7" s="1090" t="str">
        <f>'[3]Work Chart'!L7</f>
        <v xml:space="preserve">ELB/COMP/O 0E010 </v>
      </c>
      <c r="M7" s="1091"/>
      <c r="N7" s="1091"/>
      <c r="O7" s="1092"/>
      <c r="P7" s="1090" t="str">
        <f>'[3]Work Chart'!P7</f>
        <v>TDEM (STM)</v>
      </c>
      <c r="Q7" s="1091"/>
      <c r="R7" s="1091"/>
      <c r="S7" s="1092"/>
      <c r="T7" s="1078"/>
      <c r="U7" s="1079"/>
      <c r="V7" s="1078"/>
      <c r="W7" s="1079"/>
      <c r="X7" s="1078">
        <f>SUM(I56,J57,K56)</f>
        <v>160</v>
      </c>
      <c r="Y7" s="1080"/>
      <c r="Z7" s="267"/>
      <c r="AA7" s="268"/>
      <c r="AB7" s="269" t="s">
        <v>193</v>
      </c>
      <c r="AC7" s="269"/>
      <c r="AD7" s="269"/>
      <c r="AE7" s="269" t="s">
        <v>194</v>
      </c>
      <c r="AF7" s="269"/>
      <c r="AG7" s="270"/>
    </row>
    <row r="8" spans="1:40" s="236" customFormat="1" ht="4.5" customHeight="1" thickBot="1">
      <c r="A8" s="256"/>
      <c r="B8" s="257"/>
      <c r="C8" s="257"/>
      <c r="D8" s="258"/>
      <c r="E8" s="258"/>
      <c r="F8" s="258"/>
      <c r="G8" s="258"/>
      <c r="H8" s="258"/>
      <c r="I8" s="258"/>
      <c r="J8" s="258"/>
      <c r="K8" s="258"/>
      <c r="L8" s="259"/>
      <c r="M8" s="259"/>
      <c r="N8" s="259"/>
      <c r="O8" s="259"/>
      <c r="P8" s="260"/>
      <c r="Q8" s="260"/>
      <c r="R8" s="261"/>
      <c r="S8" s="261"/>
      <c r="T8" s="262"/>
      <c r="U8" s="26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6.5" customHeight="1">
      <c r="A9" s="1081" t="s">
        <v>195</v>
      </c>
      <c r="B9" s="1082"/>
      <c r="C9" s="1081" t="s">
        <v>196</v>
      </c>
      <c r="D9" s="1085"/>
      <c r="E9" s="1085"/>
      <c r="F9" s="1085"/>
      <c r="G9" s="1085"/>
      <c r="H9" s="1082"/>
      <c r="I9" s="1087" t="s">
        <v>197</v>
      </c>
      <c r="J9" s="1088"/>
      <c r="K9" s="1089"/>
      <c r="L9" s="272"/>
      <c r="M9" s="273"/>
      <c r="N9" s="273"/>
      <c r="O9" s="273"/>
      <c r="P9" s="273"/>
      <c r="Q9" s="274"/>
      <c r="R9" s="273"/>
      <c r="S9" s="273"/>
      <c r="T9" s="273"/>
      <c r="U9" s="273"/>
      <c r="V9" s="273"/>
      <c r="W9" s="273"/>
      <c r="X9" s="273"/>
      <c r="Y9" s="273"/>
      <c r="Z9" s="273"/>
      <c r="AA9" s="275"/>
      <c r="AB9" s="275"/>
      <c r="AC9" s="275"/>
      <c r="AD9" s="273"/>
      <c r="AE9" s="273"/>
      <c r="AF9" s="273"/>
      <c r="AG9" s="276"/>
    </row>
    <row r="10" spans="1:40" ht="18" customHeight="1" thickBot="1">
      <c r="A10" s="1083"/>
      <c r="B10" s="1084"/>
      <c r="C10" s="1083"/>
      <c r="D10" s="1086"/>
      <c r="E10" s="1086"/>
      <c r="F10" s="1086"/>
      <c r="G10" s="1086"/>
      <c r="H10" s="1084"/>
      <c r="I10" s="278" t="s">
        <v>198</v>
      </c>
      <c r="J10" s="279" t="s">
        <v>193</v>
      </c>
      <c r="K10" s="280" t="s">
        <v>199</v>
      </c>
      <c r="L10" s="281"/>
      <c r="M10" s="282"/>
      <c r="N10" s="283"/>
      <c r="O10" s="284"/>
      <c r="P10" s="282"/>
      <c r="Q10" s="282"/>
      <c r="R10" s="285"/>
      <c r="S10" s="285"/>
      <c r="T10" s="286"/>
      <c r="U10" s="286"/>
      <c r="V10" s="285"/>
      <c r="W10" s="285"/>
      <c r="X10" s="285"/>
      <c r="Y10" s="286"/>
      <c r="Z10" s="285"/>
      <c r="AA10" s="285"/>
      <c r="AB10" s="285"/>
      <c r="AC10" s="285"/>
      <c r="AD10" s="286"/>
      <c r="AE10" s="286"/>
      <c r="AF10" s="285"/>
      <c r="AG10" s="287"/>
      <c r="AI10" s="288" t="s">
        <v>200</v>
      </c>
      <c r="AJ10" s="288" t="s">
        <v>201</v>
      </c>
      <c r="AK10" s="288" t="s">
        <v>191</v>
      </c>
      <c r="AL10" s="288" t="s">
        <v>192</v>
      </c>
      <c r="AM10" s="288" t="s">
        <v>200</v>
      </c>
      <c r="AN10" s="288"/>
    </row>
    <row r="11" spans="1:40" ht="22.5" customHeight="1">
      <c r="A11" s="289"/>
      <c r="B11" s="290">
        <v>1</v>
      </c>
      <c r="C11" s="291" t="s">
        <v>202</v>
      </c>
      <c r="D11" s="292"/>
      <c r="E11" s="292"/>
      <c r="F11" s="292"/>
      <c r="G11" s="292"/>
      <c r="H11" s="293"/>
      <c r="I11" s="294">
        <v>2</v>
      </c>
      <c r="J11" s="295"/>
      <c r="K11" s="296">
        <v>1</v>
      </c>
      <c r="L11" s="281"/>
      <c r="M11" s="297"/>
      <c r="N11" s="297"/>
      <c r="O11" s="297"/>
      <c r="P11" s="297"/>
      <c r="Q11" s="282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98"/>
      <c r="AC11" s="285"/>
      <c r="AD11" s="285"/>
      <c r="AE11" s="285"/>
      <c r="AF11" s="285"/>
      <c r="AG11" s="287"/>
      <c r="AH11" s="299"/>
      <c r="AI11" s="300">
        <f t="shared" ref="AI11:AI30" si="0">IF(J11&gt;0,J11-AM11,0)</f>
        <v>0</v>
      </c>
      <c r="AJ11" s="300">
        <v>0</v>
      </c>
      <c r="AK11" s="300">
        <f>I11</f>
        <v>2</v>
      </c>
      <c r="AL11" s="300">
        <f>K11</f>
        <v>1</v>
      </c>
      <c r="AM11" s="300">
        <f t="shared" ref="AM11:AM30" si="1">IF(J11&gt;0,IF((AN11+J11)&gt;X$7,X$7-AN11,J11),0)</f>
        <v>0</v>
      </c>
      <c r="AN11" s="288">
        <v>0</v>
      </c>
    </row>
    <row r="12" spans="1:40" ht="22.5" customHeight="1">
      <c r="A12" s="289"/>
      <c r="B12" s="290">
        <v>2</v>
      </c>
      <c r="C12" s="301" t="s">
        <v>203</v>
      </c>
      <c r="D12" s="302"/>
      <c r="E12" s="302"/>
      <c r="F12" s="302"/>
      <c r="G12" s="302"/>
      <c r="H12" s="303"/>
      <c r="I12" s="304">
        <v>2</v>
      </c>
      <c r="J12" s="300"/>
      <c r="K12" s="305">
        <v>1</v>
      </c>
      <c r="L12" s="306"/>
      <c r="M12" s="297"/>
      <c r="N12" s="297"/>
      <c r="O12" s="297"/>
      <c r="P12" s="297"/>
      <c r="Q12" s="282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98"/>
      <c r="AC12" s="285"/>
      <c r="AD12" s="285"/>
      <c r="AE12" s="285"/>
      <c r="AF12" s="285"/>
      <c r="AG12" s="287"/>
      <c r="AH12" s="299"/>
      <c r="AI12" s="300">
        <f t="shared" si="0"/>
        <v>0</v>
      </c>
      <c r="AJ12" s="300">
        <f>AK11+AL11-AI12</f>
        <v>3</v>
      </c>
      <c r="AK12" s="300">
        <f t="shared" ref="AK12:AK30" si="2">I12</f>
        <v>2</v>
      </c>
      <c r="AL12" s="300">
        <f t="shared" ref="AL12:AL30" si="3">K12</f>
        <v>1</v>
      </c>
      <c r="AM12" s="300">
        <f t="shared" si="1"/>
        <v>0</v>
      </c>
      <c r="AN12" s="300">
        <f>AN11+AK11+AL11+AK12</f>
        <v>5</v>
      </c>
    </row>
    <row r="13" spans="1:40" ht="22.5" customHeight="1">
      <c r="A13" s="289"/>
      <c r="B13" s="290">
        <v>3</v>
      </c>
      <c r="C13" s="301" t="s">
        <v>204</v>
      </c>
      <c r="D13" s="302"/>
      <c r="E13" s="302"/>
      <c r="F13" s="302"/>
      <c r="G13" s="302"/>
      <c r="H13" s="303"/>
      <c r="I13" s="304">
        <v>3</v>
      </c>
      <c r="J13" s="300"/>
      <c r="K13" s="305">
        <v>1</v>
      </c>
      <c r="L13" s="306"/>
      <c r="M13" s="297"/>
      <c r="N13" s="297"/>
      <c r="O13" s="297"/>
      <c r="P13" s="285"/>
      <c r="Q13" s="307"/>
      <c r="R13" s="307"/>
      <c r="S13" s="285"/>
      <c r="T13" s="285"/>
      <c r="U13" s="285"/>
      <c r="V13" s="285"/>
      <c r="W13" s="285"/>
      <c r="X13" s="285"/>
      <c r="Y13" s="285"/>
      <c r="Z13" s="285"/>
      <c r="AA13" s="285"/>
      <c r="AB13" s="298"/>
      <c r="AC13" s="285"/>
      <c r="AD13" s="285"/>
      <c r="AE13" s="285"/>
      <c r="AF13" s="285"/>
      <c r="AG13" s="287"/>
      <c r="AH13" s="299"/>
      <c r="AI13" s="300">
        <f t="shared" si="0"/>
        <v>0</v>
      </c>
      <c r="AJ13" s="300">
        <f t="shared" ref="AJ13:AJ30" si="4">AN12+AL12-AI13</f>
        <v>6</v>
      </c>
      <c r="AK13" s="300">
        <f t="shared" si="2"/>
        <v>3</v>
      </c>
      <c r="AL13" s="300">
        <f t="shared" si="3"/>
        <v>1</v>
      </c>
      <c r="AM13" s="300">
        <f t="shared" si="1"/>
        <v>0</v>
      </c>
      <c r="AN13" s="300">
        <f t="shared" ref="AN13:AN30" si="5">AN12+AL12+AK13</f>
        <v>9</v>
      </c>
    </row>
    <row r="14" spans="1:40" ht="22.5" customHeight="1">
      <c r="A14" s="289"/>
      <c r="B14" s="290">
        <v>4</v>
      </c>
      <c r="C14" s="301" t="s">
        <v>205</v>
      </c>
      <c r="D14" s="302"/>
      <c r="E14" s="302"/>
      <c r="F14" s="302"/>
      <c r="G14" s="302"/>
      <c r="H14" s="303"/>
      <c r="I14" s="304">
        <v>3</v>
      </c>
      <c r="J14" s="300"/>
      <c r="K14" s="305">
        <v>1</v>
      </c>
      <c r="L14" s="306"/>
      <c r="M14" s="297"/>
      <c r="N14" s="297"/>
      <c r="O14" s="297"/>
      <c r="P14" s="285"/>
      <c r="Q14" s="282"/>
      <c r="R14" s="285"/>
      <c r="S14" s="308"/>
      <c r="T14" s="308"/>
      <c r="U14" s="308"/>
      <c r="V14" s="309"/>
      <c r="W14" s="309"/>
      <c r="X14" s="309"/>
      <c r="Y14" s="285"/>
      <c r="Z14" s="285"/>
      <c r="AA14" s="285"/>
      <c r="AB14" s="298"/>
      <c r="AC14" s="285"/>
      <c r="AD14" s="285"/>
      <c r="AE14" s="285"/>
      <c r="AF14" s="285"/>
      <c r="AG14" s="287"/>
      <c r="AH14" s="299"/>
      <c r="AI14" s="300">
        <f t="shared" si="0"/>
        <v>0</v>
      </c>
      <c r="AJ14" s="300">
        <f t="shared" si="4"/>
        <v>10</v>
      </c>
      <c r="AK14" s="300">
        <f t="shared" si="2"/>
        <v>3</v>
      </c>
      <c r="AL14" s="300">
        <f t="shared" si="3"/>
        <v>1</v>
      </c>
      <c r="AM14" s="300">
        <f t="shared" si="1"/>
        <v>0</v>
      </c>
      <c r="AN14" s="300">
        <f>AN13+AL13+AK14</f>
        <v>13</v>
      </c>
    </row>
    <row r="15" spans="1:40" ht="22.5" customHeight="1">
      <c r="A15" s="289"/>
      <c r="B15" s="290">
        <v>5</v>
      </c>
      <c r="C15" s="301" t="s">
        <v>206</v>
      </c>
      <c r="D15" s="302"/>
      <c r="E15" s="302"/>
      <c r="F15" s="302"/>
      <c r="G15" s="302"/>
      <c r="H15" s="303"/>
      <c r="I15" s="304">
        <v>3</v>
      </c>
      <c r="J15" s="300"/>
      <c r="K15" s="305"/>
      <c r="L15" s="306"/>
      <c r="M15" s="297"/>
      <c r="N15" s="297"/>
      <c r="O15" s="297"/>
      <c r="P15" s="297"/>
      <c r="Q15" s="282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98"/>
      <c r="AC15" s="285"/>
      <c r="AD15" s="285"/>
      <c r="AE15" s="285"/>
      <c r="AF15" s="285"/>
      <c r="AG15" s="287"/>
      <c r="AH15" s="299"/>
      <c r="AI15" s="300">
        <f t="shared" si="0"/>
        <v>0</v>
      </c>
      <c r="AJ15" s="300">
        <f>AN14+AL14-AI15</f>
        <v>14</v>
      </c>
      <c r="AK15" s="300">
        <f t="shared" si="2"/>
        <v>3</v>
      </c>
      <c r="AL15" s="300">
        <f t="shared" si="3"/>
        <v>0</v>
      </c>
      <c r="AM15" s="300">
        <f t="shared" si="1"/>
        <v>0</v>
      </c>
      <c r="AN15" s="300">
        <f>AN14+AL14+AK15</f>
        <v>17</v>
      </c>
    </row>
    <row r="16" spans="1:40" ht="22.5" customHeight="1">
      <c r="A16" s="289"/>
      <c r="B16" s="290">
        <v>6</v>
      </c>
      <c r="C16" s="301" t="s">
        <v>207</v>
      </c>
      <c r="D16" s="302"/>
      <c r="E16" s="302"/>
      <c r="F16" s="302"/>
      <c r="G16" s="302"/>
      <c r="H16" s="303"/>
      <c r="I16" s="304">
        <v>8</v>
      </c>
      <c r="J16" s="300">
        <v>135</v>
      </c>
      <c r="K16" s="305"/>
      <c r="L16" s="306"/>
      <c r="M16" s="297"/>
      <c r="N16" s="297"/>
      <c r="O16" s="297"/>
      <c r="P16" s="297"/>
      <c r="Q16" s="282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98"/>
      <c r="AC16" s="285"/>
      <c r="AD16" s="285"/>
      <c r="AE16" s="285"/>
      <c r="AF16" s="285"/>
      <c r="AG16" s="287"/>
      <c r="AH16" s="299"/>
      <c r="AI16" s="300">
        <f t="shared" si="0"/>
        <v>0</v>
      </c>
      <c r="AJ16" s="300">
        <f t="shared" si="4"/>
        <v>17</v>
      </c>
      <c r="AK16" s="300">
        <f t="shared" si="2"/>
        <v>8</v>
      </c>
      <c r="AL16" s="300">
        <f t="shared" si="3"/>
        <v>0</v>
      </c>
      <c r="AM16" s="300">
        <f t="shared" si="1"/>
        <v>135</v>
      </c>
      <c r="AN16" s="300">
        <f t="shared" si="5"/>
        <v>25</v>
      </c>
    </row>
    <row r="17" spans="1:40" ht="22.5" customHeight="1">
      <c r="A17" s="289"/>
      <c r="B17" s="290">
        <v>7</v>
      </c>
      <c r="C17" s="301" t="s">
        <v>208</v>
      </c>
      <c r="D17" s="302"/>
      <c r="E17" s="302"/>
      <c r="F17" s="302"/>
      <c r="G17" s="302"/>
      <c r="H17" s="303"/>
      <c r="I17" s="304">
        <v>3</v>
      </c>
      <c r="J17" s="300"/>
      <c r="K17" s="305">
        <v>1</v>
      </c>
      <c r="L17" s="306"/>
      <c r="M17" s="297"/>
      <c r="N17" s="297"/>
      <c r="O17" s="297"/>
      <c r="P17" s="297"/>
      <c r="Q17" s="282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98"/>
      <c r="AC17" s="285"/>
      <c r="AD17" s="285"/>
      <c r="AE17" s="285"/>
      <c r="AF17" s="285"/>
      <c r="AG17" s="287"/>
      <c r="AH17" s="299"/>
      <c r="AI17" s="300">
        <f t="shared" si="0"/>
        <v>0</v>
      </c>
      <c r="AJ17" s="300">
        <f t="shared" si="4"/>
        <v>25</v>
      </c>
      <c r="AK17" s="300">
        <f t="shared" si="2"/>
        <v>3</v>
      </c>
      <c r="AL17" s="300">
        <f t="shared" si="3"/>
        <v>1</v>
      </c>
      <c r="AM17" s="300">
        <f t="shared" si="1"/>
        <v>0</v>
      </c>
      <c r="AN17" s="300">
        <f t="shared" si="5"/>
        <v>28</v>
      </c>
    </row>
    <row r="18" spans="1:40" ht="22.5" customHeight="1">
      <c r="A18" s="289"/>
      <c r="B18" s="290">
        <v>8</v>
      </c>
      <c r="C18" s="301" t="s">
        <v>209</v>
      </c>
      <c r="D18" s="302"/>
      <c r="E18" s="302"/>
      <c r="F18" s="302"/>
      <c r="G18" s="302"/>
      <c r="H18" s="303"/>
      <c r="I18" s="304">
        <v>2</v>
      </c>
      <c r="J18" s="300"/>
      <c r="K18" s="305">
        <v>1</v>
      </c>
      <c r="L18" s="306"/>
      <c r="M18" s="297"/>
      <c r="N18" s="297"/>
      <c r="O18" s="297"/>
      <c r="P18" s="297"/>
      <c r="Q18" s="282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98"/>
      <c r="AC18" s="285"/>
      <c r="AD18" s="285"/>
      <c r="AE18" s="285"/>
      <c r="AF18" s="285"/>
      <c r="AG18" s="287"/>
      <c r="AH18" s="299"/>
      <c r="AI18" s="300">
        <f t="shared" si="0"/>
        <v>0</v>
      </c>
      <c r="AJ18" s="300">
        <f t="shared" si="4"/>
        <v>29</v>
      </c>
      <c r="AK18" s="300">
        <f t="shared" si="2"/>
        <v>2</v>
      </c>
      <c r="AL18" s="300">
        <f t="shared" si="3"/>
        <v>1</v>
      </c>
      <c r="AM18" s="300">
        <f t="shared" si="1"/>
        <v>0</v>
      </c>
      <c r="AN18" s="300">
        <f t="shared" si="5"/>
        <v>31</v>
      </c>
    </row>
    <row r="19" spans="1:40" ht="22.5" customHeight="1">
      <c r="A19" s="289"/>
      <c r="B19" s="290">
        <v>9</v>
      </c>
      <c r="C19" s="301" t="s">
        <v>210</v>
      </c>
      <c r="D19" s="302"/>
      <c r="E19" s="302"/>
      <c r="F19" s="302"/>
      <c r="G19" s="302"/>
      <c r="H19" s="303"/>
      <c r="I19" s="304">
        <v>3</v>
      </c>
      <c r="J19" s="300"/>
      <c r="K19" s="305">
        <v>1</v>
      </c>
      <c r="L19" s="306"/>
      <c r="M19" s="297"/>
      <c r="N19" s="297"/>
      <c r="O19" s="297"/>
      <c r="P19" s="297"/>
      <c r="Q19" s="282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98"/>
      <c r="AC19" s="285"/>
      <c r="AD19" s="285"/>
      <c r="AE19" s="285"/>
      <c r="AF19" s="285"/>
      <c r="AG19" s="287"/>
      <c r="AH19" s="299"/>
      <c r="AI19" s="300">
        <f t="shared" si="0"/>
        <v>0</v>
      </c>
      <c r="AJ19" s="300">
        <f t="shared" si="4"/>
        <v>32</v>
      </c>
      <c r="AK19" s="300">
        <f t="shared" si="2"/>
        <v>3</v>
      </c>
      <c r="AL19" s="300">
        <f t="shared" si="3"/>
        <v>1</v>
      </c>
      <c r="AM19" s="300">
        <f t="shared" si="1"/>
        <v>0</v>
      </c>
      <c r="AN19" s="300">
        <f t="shared" si="5"/>
        <v>35</v>
      </c>
    </row>
    <row r="20" spans="1:40" ht="22.5" customHeight="1" thickBot="1">
      <c r="A20" s="289"/>
      <c r="B20" s="290">
        <v>10</v>
      </c>
      <c r="C20" s="301" t="s">
        <v>211</v>
      </c>
      <c r="D20" s="302"/>
      <c r="E20" s="302"/>
      <c r="F20" s="302"/>
      <c r="G20" s="302"/>
      <c r="H20" s="303"/>
      <c r="I20" s="304">
        <v>3</v>
      </c>
      <c r="J20" s="300"/>
      <c r="K20" s="305">
        <v>1</v>
      </c>
      <c r="L20" s="306"/>
      <c r="M20" s="297"/>
      <c r="N20" s="297"/>
      <c r="O20" s="297"/>
      <c r="P20" s="297"/>
      <c r="Q20" s="282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98"/>
      <c r="AC20" s="285"/>
      <c r="AD20" s="285"/>
      <c r="AE20" s="285"/>
      <c r="AF20" s="285"/>
      <c r="AG20" s="287"/>
      <c r="AH20" s="299"/>
      <c r="AI20" s="300">
        <f t="shared" si="0"/>
        <v>0</v>
      </c>
      <c r="AJ20" s="300">
        <f t="shared" si="4"/>
        <v>36</v>
      </c>
      <c r="AK20" s="300">
        <f t="shared" si="2"/>
        <v>3</v>
      </c>
      <c r="AL20" s="300">
        <f t="shared" si="3"/>
        <v>1</v>
      </c>
      <c r="AM20" s="300">
        <f t="shared" si="1"/>
        <v>0</v>
      </c>
      <c r="AN20" s="300">
        <f t="shared" si="5"/>
        <v>39</v>
      </c>
    </row>
    <row r="21" spans="1:40" ht="22.5" customHeight="1">
      <c r="A21" s="289"/>
      <c r="B21" s="290">
        <v>11</v>
      </c>
      <c r="C21" s="291" t="s">
        <v>212</v>
      </c>
      <c r="D21" s="302"/>
      <c r="E21" s="302"/>
      <c r="F21" s="302"/>
      <c r="G21" s="302"/>
      <c r="H21" s="303"/>
      <c r="I21" s="294">
        <v>2</v>
      </c>
      <c r="J21" s="295"/>
      <c r="K21" s="296">
        <v>1</v>
      </c>
      <c r="L21" s="306"/>
      <c r="M21" s="297"/>
      <c r="N21" s="297"/>
      <c r="O21" s="297"/>
      <c r="P21" s="297"/>
      <c r="Q21" s="282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98"/>
      <c r="AC21" s="285"/>
      <c r="AD21" s="285"/>
      <c r="AE21" s="285"/>
      <c r="AF21" s="285"/>
      <c r="AG21" s="287"/>
      <c r="AH21" s="299"/>
      <c r="AI21" s="300">
        <f t="shared" si="0"/>
        <v>0</v>
      </c>
      <c r="AJ21" s="300">
        <f t="shared" si="4"/>
        <v>40</v>
      </c>
      <c r="AK21" s="300">
        <f t="shared" si="2"/>
        <v>2</v>
      </c>
      <c r="AL21" s="300">
        <f t="shared" si="3"/>
        <v>1</v>
      </c>
      <c r="AM21" s="300">
        <f t="shared" si="1"/>
        <v>0</v>
      </c>
      <c r="AN21" s="300">
        <f t="shared" si="5"/>
        <v>42</v>
      </c>
    </row>
    <row r="22" spans="1:40" ht="22.5" customHeight="1">
      <c r="A22" s="289"/>
      <c r="B22" s="290">
        <v>12</v>
      </c>
      <c r="C22" s="301" t="s">
        <v>203</v>
      </c>
      <c r="D22" s="302"/>
      <c r="E22" s="302"/>
      <c r="F22" s="302"/>
      <c r="G22" s="302"/>
      <c r="H22" s="303"/>
      <c r="I22" s="304">
        <v>2</v>
      </c>
      <c r="J22" s="300"/>
      <c r="K22" s="305">
        <v>1</v>
      </c>
      <c r="L22" s="306"/>
      <c r="M22" s="297"/>
      <c r="N22" s="297"/>
      <c r="O22" s="297"/>
      <c r="P22" s="297"/>
      <c r="Q22" s="282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98"/>
      <c r="AC22" s="285"/>
      <c r="AD22" s="285"/>
      <c r="AE22" s="285"/>
      <c r="AF22" s="285"/>
      <c r="AG22" s="287"/>
      <c r="AI22" s="300">
        <f t="shared" si="0"/>
        <v>0</v>
      </c>
      <c r="AJ22" s="300">
        <f t="shared" si="4"/>
        <v>43</v>
      </c>
      <c r="AK22" s="300">
        <f t="shared" si="2"/>
        <v>2</v>
      </c>
      <c r="AL22" s="300">
        <f t="shared" si="3"/>
        <v>1</v>
      </c>
      <c r="AM22" s="300">
        <f t="shared" si="1"/>
        <v>0</v>
      </c>
      <c r="AN22" s="300">
        <f t="shared" si="5"/>
        <v>45</v>
      </c>
    </row>
    <row r="23" spans="1:40" ht="22.5" customHeight="1">
      <c r="A23" s="289"/>
      <c r="B23" s="290">
        <v>13</v>
      </c>
      <c r="C23" s="301" t="s">
        <v>204</v>
      </c>
      <c r="D23" s="302"/>
      <c r="E23" s="302"/>
      <c r="F23" s="302"/>
      <c r="G23" s="302"/>
      <c r="H23" s="303"/>
      <c r="I23" s="304">
        <v>3</v>
      </c>
      <c r="J23" s="300"/>
      <c r="K23" s="305">
        <v>1</v>
      </c>
      <c r="L23" s="306"/>
      <c r="M23" s="297"/>
      <c r="N23" s="297"/>
      <c r="O23" s="297"/>
      <c r="P23" s="297"/>
      <c r="Q23" s="282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98"/>
      <c r="AC23" s="285"/>
      <c r="AD23" s="285"/>
      <c r="AE23" s="285"/>
      <c r="AF23" s="285"/>
      <c r="AG23" s="287"/>
      <c r="AI23" s="300">
        <f t="shared" si="0"/>
        <v>0</v>
      </c>
      <c r="AJ23" s="300">
        <f t="shared" si="4"/>
        <v>46</v>
      </c>
      <c r="AK23" s="300">
        <f t="shared" si="2"/>
        <v>3</v>
      </c>
      <c r="AL23" s="300">
        <f t="shared" si="3"/>
        <v>1</v>
      </c>
      <c r="AM23" s="300">
        <f t="shared" si="1"/>
        <v>0</v>
      </c>
      <c r="AN23" s="300">
        <f t="shared" si="5"/>
        <v>49</v>
      </c>
    </row>
    <row r="24" spans="1:40" ht="22.5" customHeight="1">
      <c r="A24" s="289"/>
      <c r="B24" s="290">
        <v>14</v>
      </c>
      <c r="C24" s="301" t="s">
        <v>205</v>
      </c>
      <c r="D24" s="302"/>
      <c r="E24" s="302"/>
      <c r="F24" s="302"/>
      <c r="G24" s="302"/>
      <c r="H24" s="303"/>
      <c r="I24" s="304">
        <v>3</v>
      </c>
      <c r="J24" s="300"/>
      <c r="K24" s="305">
        <v>1</v>
      </c>
      <c r="L24" s="306"/>
      <c r="M24" s="297"/>
      <c r="N24" s="297"/>
      <c r="O24" s="297"/>
      <c r="P24" s="297"/>
      <c r="Q24" s="282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98"/>
      <c r="AC24" s="285"/>
      <c r="AD24" s="285"/>
      <c r="AE24" s="285"/>
      <c r="AF24" s="285"/>
      <c r="AG24" s="287"/>
      <c r="AI24" s="300">
        <f t="shared" si="0"/>
        <v>0</v>
      </c>
      <c r="AJ24" s="300">
        <f t="shared" si="4"/>
        <v>50</v>
      </c>
      <c r="AK24" s="300">
        <f t="shared" si="2"/>
        <v>3</v>
      </c>
      <c r="AL24" s="300">
        <f t="shared" si="3"/>
        <v>1</v>
      </c>
      <c r="AM24" s="300">
        <f t="shared" si="1"/>
        <v>0</v>
      </c>
      <c r="AN24" s="300">
        <f t="shared" si="5"/>
        <v>53</v>
      </c>
    </row>
    <row r="25" spans="1:40" ht="22.5" customHeight="1">
      <c r="A25" s="289"/>
      <c r="B25" s="290">
        <v>15</v>
      </c>
      <c r="C25" s="301" t="s">
        <v>206</v>
      </c>
      <c r="D25" s="302"/>
      <c r="E25" s="302"/>
      <c r="F25" s="302"/>
      <c r="G25" s="302"/>
      <c r="H25" s="303"/>
      <c r="I25" s="304">
        <v>3</v>
      </c>
      <c r="J25" s="300"/>
      <c r="K25" s="305"/>
      <c r="L25" s="306"/>
      <c r="M25" s="297"/>
      <c r="N25" s="297"/>
      <c r="O25" s="297"/>
      <c r="P25" s="297"/>
      <c r="Q25" s="282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98"/>
      <c r="AC25" s="285"/>
      <c r="AD25" s="285"/>
      <c r="AE25" s="285"/>
      <c r="AF25" s="285"/>
      <c r="AG25" s="287"/>
      <c r="AI25" s="300">
        <f t="shared" si="0"/>
        <v>0</v>
      </c>
      <c r="AJ25" s="300">
        <f t="shared" si="4"/>
        <v>54</v>
      </c>
      <c r="AK25" s="300">
        <f t="shared" si="2"/>
        <v>3</v>
      </c>
      <c r="AL25" s="300">
        <f t="shared" si="3"/>
        <v>0</v>
      </c>
      <c r="AM25" s="300">
        <f t="shared" si="1"/>
        <v>0</v>
      </c>
      <c r="AN25" s="300">
        <f t="shared" si="5"/>
        <v>57</v>
      </c>
    </row>
    <row r="26" spans="1:40" ht="22.5" customHeight="1">
      <c r="A26" s="289"/>
      <c r="B26" s="290">
        <v>16</v>
      </c>
      <c r="C26" s="301" t="s">
        <v>207</v>
      </c>
      <c r="D26" s="302"/>
      <c r="E26" s="302"/>
      <c r="F26" s="302"/>
      <c r="G26" s="302"/>
      <c r="H26" s="303"/>
      <c r="I26" s="304">
        <v>8</v>
      </c>
      <c r="J26" s="300">
        <v>135</v>
      </c>
      <c r="K26" s="305"/>
      <c r="L26" s="306"/>
      <c r="M26" s="297"/>
      <c r="N26" s="297"/>
      <c r="O26" s="297"/>
      <c r="P26" s="297"/>
      <c r="Q26" s="282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98"/>
      <c r="AC26" s="285"/>
      <c r="AD26" s="285"/>
      <c r="AE26" s="285"/>
      <c r="AF26" s="285"/>
      <c r="AG26" s="287"/>
      <c r="AI26" s="300">
        <f t="shared" si="0"/>
        <v>40</v>
      </c>
      <c r="AJ26" s="300">
        <f t="shared" si="4"/>
        <v>17</v>
      </c>
      <c r="AK26" s="300">
        <f t="shared" si="2"/>
        <v>8</v>
      </c>
      <c r="AL26" s="300">
        <f t="shared" si="3"/>
        <v>0</v>
      </c>
      <c r="AM26" s="300">
        <f t="shared" si="1"/>
        <v>95</v>
      </c>
      <c r="AN26" s="300">
        <f t="shared" si="5"/>
        <v>65</v>
      </c>
    </row>
    <row r="27" spans="1:40" ht="22.5" customHeight="1">
      <c r="A27" s="289"/>
      <c r="B27" s="290">
        <v>17</v>
      </c>
      <c r="C27" s="301" t="s">
        <v>208</v>
      </c>
      <c r="D27" s="302"/>
      <c r="E27" s="302"/>
      <c r="F27" s="302"/>
      <c r="G27" s="302"/>
      <c r="H27" s="303"/>
      <c r="I27" s="304">
        <v>3</v>
      </c>
      <c r="J27" s="300"/>
      <c r="K27" s="305">
        <v>2</v>
      </c>
      <c r="L27" s="306"/>
      <c r="M27" s="297"/>
      <c r="N27" s="297"/>
      <c r="O27" s="297"/>
      <c r="P27" s="297"/>
      <c r="Q27" s="282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98"/>
      <c r="AC27" s="285"/>
      <c r="AD27" s="285"/>
      <c r="AE27" s="285"/>
      <c r="AF27" s="285"/>
      <c r="AG27" s="287"/>
      <c r="AI27" s="300">
        <f t="shared" si="0"/>
        <v>0</v>
      </c>
      <c r="AJ27" s="300">
        <f t="shared" si="4"/>
        <v>65</v>
      </c>
      <c r="AK27" s="300">
        <f t="shared" si="2"/>
        <v>3</v>
      </c>
      <c r="AL27" s="300">
        <f t="shared" si="3"/>
        <v>2</v>
      </c>
      <c r="AM27" s="300">
        <f t="shared" si="1"/>
        <v>0</v>
      </c>
      <c r="AN27" s="300">
        <f t="shared" si="5"/>
        <v>68</v>
      </c>
    </row>
    <row r="28" spans="1:40" ht="22.5" customHeight="1">
      <c r="A28" s="289"/>
      <c r="B28" s="290">
        <v>18</v>
      </c>
      <c r="C28" s="301" t="s">
        <v>209</v>
      </c>
      <c r="D28" s="302"/>
      <c r="E28" s="302"/>
      <c r="F28" s="302"/>
      <c r="G28" s="302"/>
      <c r="H28" s="303"/>
      <c r="I28" s="304">
        <v>2</v>
      </c>
      <c r="J28" s="300"/>
      <c r="K28" s="305">
        <v>2</v>
      </c>
      <c r="L28" s="306"/>
      <c r="M28" s="297"/>
      <c r="N28" s="297"/>
      <c r="O28" s="297"/>
      <c r="P28" s="297"/>
      <c r="Q28" s="282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98"/>
      <c r="AC28" s="285"/>
      <c r="AD28" s="285"/>
      <c r="AE28" s="285"/>
      <c r="AF28" s="285"/>
      <c r="AG28" s="287"/>
      <c r="AI28" s="300">
        <f t="shared" si="0"/>
        <v>0</v>
      </c>
      <c r="AJ28" s="300">
        <f t="shared" si="4"/>
        <v>70</v>
      </c>
      <c r="AK28" s="300">
        <f t="shared" si="2"/>
        <v>2</v>
      </c>
      <c r="AL28" s="300">
        <f t="shared" si="3"/>
        <v>2</v>
      </c>
      <c r="AM28" s="300">
        <f t="shared" si="1"/>
        <v>0</v>
      </c>
      <c r="AN28" s="300">
        <f t="shared" si="5"/>
        <v>72</v>
      </c>
    </row>
    <row r="29" spans="1:40" ht="22.5" customHeight="1">
      <c r="A29" s="289"/>
      <c r="B29" s="290">
        <v>19</v>
      </c>
      <c r="C29" s="301" t="s">
        <v>210</v>
      </c>
      <c r="D29" s="302"/>
      <c r="E29" s="302"/>
      <c r="F29" s="302"/>
      <c r="G29" s="302"/>
      <c r="H29" s="303"/>
      <c r="I29" s="304">
        <v>3</v>
      </c>
      <c r="J29" s="300"/>
      <c r="K29" s="305">
        <v>2</v>
      </c>
      <c r="L29" s="306"/>
      <c r="M29" s="297"/>
      <c r="N29" s="297"/>
      <c r="O29" s="297"/>
      <c r="P29" s="297"/>
      <c r="Q29" s="282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98"/>
      <c r="AC29" s="285"/>
      <c r="AD29" s="285"/>
      <c r="AE29" s="285"/>
      <c r="AF29" s="285"/>
      <c r="AG29" s="287"/>
      <c r="AI29" s="300">
        <f t="shared" si="0"/>
        <v>0</v>
      </c>
      <c r="AJ29" s="300">
        <f t="shared" si="4"/>
        <v>74</v>
      </c>
      <c r="AK29" s="300">
        <f t="shared" si="2"/>
        <v>3</v>
      </c>
      <c r="AL29" s="300">
        <f t="shared" si="3"/>
        <v>2</v>
      </c>
      <c r="AM29" s="300">
        <f t="shared" si="1"/>
        <v>0</v>
      </c>
      <c r="AN29" s="300">
        <f t="shared" si="5"/>
        <v>77</v>
      </c>
    </row>
    <row r="30" spans="1:40" ht="22.5" customHeight="1">
      <c r="A30" s="289"/>
      <c r="B30" s="290">
        <v>20</v>
      </c>
      <c r="C30" s="301" t="s">
        <v>211</v>
      </c>
      <c r="D30" s="302"/>
      <c r="E30" s="302"/>
      <c r="F30" s="302"/>
      <c r="G30" s="302"/>
      <c r="H30" s="303"/>
      <c r="I30" s="304">
        <v>3</v>
      </c>
      <c r="J30" s="300"/>
      <c r="K30" s="305">
        <v>7</v>
      </c>
      <c r="L30" s="306"/>
      <c r="M30" s="297"/>
      <c r="N30" s="297"/>
      <c r="O30" s="297"/>
      <c r="P30" s="297"/>
      <c r="Q30" s="282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98"/>
      <c r="AC30" s="285"/>
      <c r="AD30" s="285"/>
      <c r="AE30" s="285"/>
      <c r="AF30" s="285"/>
      <c r="AG30" s="287"/>
      <c r="AI30" s="300">
        <f t="shared" si="0"/>
        <v>0</v>
      </c>
      <c r="AJ30" s="300">
        <f t="shared" si="4"/>
        <v>79</v>
      </c>
      <c r="AK30" s="300">
        <f t="shared" si="2"/>
        <v>3</v>
      </c>
      <c r="AL30" s="300">
        <f t="shared" si="3"/>
        <v>7</v>
      </c>
      <c r="AM30" s="300">
        <f t="shared" si="1"/>
        <v>0</v>
      </c>
      <c r="AN30" s="300">
        <f t="shared" si="5"/>
        <v>82</v>
      </c>
    </row>
    <row r="31" spans="1:40" ht="22.5" customHeight="1">
      <c r="A31" s="289"/>
      <c r="B31" s="290">
        <v>21</v>
      </c>
      <c r="C31" s="301"/>
      <c r="D31" s="302"/>
      <c r="E31" s="302"/>
      <c r="F31" s="302"/>
      <c r="G31" s="302"/>
      <c r="H31" s="303"/>
      <c r="I31" s="304">
        <v>5</v>
      </c>
      <c r="J31" s="300"/>
      <c r="K31" s="305">
        <v>5</v>
      </c>
      <c r="L31" s="306"/>
      <c r="M31" s="297"/>
      <c r="N31" s="297"/>
      <c r="O31" s="297"/>
      <c r="P31" s="297"/>
      <c r="Q31" s="282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98"/>
      <c r="AC31" s="285"/>
      <c r="AD31" s="285"/>
      <c r="AE31" s="285"/>
      <c r="AF31" s="285"/>
      <c r="AG31" s="287"/>
      <c r="AI31" s="300">
        <f t="shared" ref="AI31" si="6">IF(J31&gt;0,J31-AM31,0)</f>
        <v>0</v>
      </c>
      <c r="AJ31" s="300">
        <f t="shared" ref="AJ31" si="7">AN30+AL30-AI31</f>
        <v>89</v>
      </c>
      <c r="AK31" s="300">
        <f t="shared" ref="AK31" si="8">I31</f>
        <v>5</v>
      </c>
      <c r="AL31" s="300">
        <f t="shared" ref="AL31" si="9">K31</f>
        <v>5</v>
      </c>
      <c r="AM31" s="300">
        <f t="shared" ref="AM31" si="10">IF(J31&gt;0,IF((AN31+J31)&gt;X$7,X$7-AN31,J31),0)</f>
        <v>0</v>
      </c>
      <c r="AN31" s="300">
        <f t="shared" ref="AN31" si="11">AN30+AL30+AK31</f>
        <v>94</v>
      </c>
    </row>
    <row r="32" spans="1:40" ht="22.5" customHeight="1">
      <c r="A32" s="289"/>
      <c r="B32" s="290">
        <v>22</v>
      </c>
      <c r="C32" s="301"/>
      <c r="D32" s="302"/>
      <c r="E32" s="302"/>
      <c r="F32" s="302"/>
      <c r="G32" s="302"/>
      <c r="H32" s="303"/>
      <c r="I32" s="304">
        <v>3</v>
      </c>
      <c r="J32" s="300"/>
      <c r="K32" s="305">
        <v>1</v>
      </c>
      <c r="L32" s="306"/>
      <c r="M32" s="297"/>
      <c r="N32" s="297"/>
      <c r="O32" s="297"/>
      <c r="P32" s="297"/>
      <c r="Q32" s="282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98"/>
      <c r="AC32" s="285"/>
      <c r="AD32" s="285"/>
      <c r="AE32" s="285"/>
      <c r="AF32" s="285"/>
      <c r="AG32" s="287"/>
      <c r="AI32" s="300">
        <f t="shared" ref="AI32" si="12">IF(J32&gt;0,J32-AM32,0)</f>
        <v>0</v>
      </c>
      <c r="AJ32" s="300">
        <f t="shared" ref="AJ32" si="13">AN31+AL31-AI32</f>
        <v>99</v>
      </c>
      <c r="AK32" s="300">
        <f t="shared" ref="AK32" si="14">I32</f>
        <v>3</v>
      </c>
      <c r="AL32" s="300">
        <f t="shared" ref="AL32" si="15">K32</f>
        <v>1</v>
      </c>
      <c r="AM32" s="300">
        <f t="shared" ref="AM32" si="16">IF(J32&gt;0,IF((AN32+J32)&gt;X$7,X$7-AN32,J32),0)</f>
        <v>0</v>
      </c>
      <c r="AN32" s="300">
        <f t="shared" ref="AN32" si="17">AN31+AL31+AK32</f>
        <v>102</v>
      </c>
    </row>
    <row r="33" spans="1:40" ht="22.5" customHeight="1">
      <c r="A33" s="289"/>
      <c r="B33" s="290">
        <v>23</v>
      </c>
      <c r="C33" s="301"/>
      <c r="D33" s="302"/>
      <c r="E33" s="302"/>
      <c r="F33" s="302"/>
      <c r="G33" s="302"/>
      <c r="H33" s="303"/>
      <c r="I33" s="304">
        <v>2</v>
      </c>
      <c r="J33" s="300"/>
      <c r="K33" s="305">
        <v>3</v>
      </c>
      <c r="L33" s="306"/>
      <c r="M33" s="297"/>
      <c r="N33" s="297"/>
      <c r="O33" s="297"/>
      <c r="P33" s="297"/>
      <c r="Q33" s="282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98"/>
      <c r="AC33" s="285"/>
      <c r="AD33" s="285"/>
      <c r="AE33" s="285"/>
      <c r="AF33" s="285"/>
      <c r="AG33" s="287"/>
      <c r="AI33" s="300">
        <f t="shared" ref="AI33" si="18">IF(J33&gt;0,J33-AM33,0)</f>
        <v>0</v>
      </c>
      <c r="AJ33" s="300">
        <f t="shared" ref="AJ33" si="19">AN32+AL32-AI33</f>
        <v>103</v>
      </c>
      <c r="AK33" s="300">
        <f t="shared" ref="AK33" si="20">I33</f>
        <v>2</v>
      </c>
      <c r="AL33" s="300">
        <f t="shared" ref="AL33" si="21">K33</f>
        <v>3</v>
      </c>
      <c r="AM33" s="300">
        <f t="shared" ref="AM33" si="22">IF(J33&gt;0,IF((AN33+J33)&gt;X$7,X$7-AN33,J33),0)</f>
        <v>0</v>
      </c>
      <c r="AN33" s="300">
        <f t="shared" ref="AN33" si="23">AN32+AL32+AK33</f>
        <v>105</v>
      </c>
    </row>
    <row r="34" spans="1:40" ht="22.5" customHeight="1">
      <c r="A34" s="289"/>
      <c r="B34" s="290">
        <v>24</v>
      </c>
      <c r="C34" s="301"/>
      <c r="D34" s="302"/>
      <c r="E34" s="302"/>
      <c r="F34" s="302"/>
      <c r="G34" s="302"/>
      <c r="H34" s="303"/>
      <c r="I34" s="304">
        <v>4</v>
      </c>
      <c r="J34" s="300"/>
      <c r="K34" s="305">
        <v>1</v>
      </c>
      <c r="L34" s="306"/>
      <c r="M34" s="297"/>
      <c r="N34" s="297"/>
      <c r="O34" s="297"/>
      <c r="P34" s="297"/>
      <c r="Q34" s="282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98"/>
      <c r="AC34" s="285"/>
      <c r="AD34" s="285"/>
      <c r="AE34" s="285"/>
      <c r="AF34" s="285"/>
      <c r="AG34" s="287"/>
      <c r="AI34" s="300">
        <f t="shared" ref="AI34" si="24">IF(J34&gt;0,J34-AM34,0)</f>
        <v>0</v>
      </c>
      <c r="AJ34" s="300">
        <f t="shared" ref="AJ34" si="25">AN33+AL33-AI34</f>
        <v>108</v>
      </c>
      <c r="AK34" s="300">
        <f t="shared" ref="AK34" si="26">I34</f>
        <v>4</v>
      </c>
      <c r="AL34" s="300">
        <f t="shared" ref="AL34" si="27">K34</f>
        <v>1</v>
      </c>
      <c r="AM34" s="300">
        <f t="shared" ref="AM34" si="28">IF(J34&gt;0,IF((AN34+J34)&gt;X$7,X$7-AN34,J34),0)</f>
        <v>0</v>
      </c>
      <c r="AN34" s="300">
        <f t="shared" ref="AN34" si="29">AN33+AL33+AK34</f>
        <v>112</v>
      </c>
    </row>
    <row r="35" spans="1:40" ht="22.5" customHeight="1">
      <c r="A35" s="289"/>
      <c r="B35" s="290">
        <v>25</v>
      </c>
      <c r="C35" s="301"/>
      <c r="D35" s="302"/>
      <c r="E35" s="302"/>
      <c r="F35" s="302"/>
      <c r="G35" s="302"/>
      <c r="H35" s="303"/>
      <c r="I35" s="304">
        <v>1</v>
      </c>
      <c r="J35" s="300"/>
      <c r="K35" s="305">
        <v>1</v>
      </c>
      <c r="L35" s="306"/>
      <c r="M35" s="297"/>
      <c r="N35" s="297"/>
      <c r="O35" s="297"/>
      <c r="P35" s="297"/>
      <c r="Q35" s="282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98"/>
      <c r="AC35" s="285"/>
      <c r="AD35" s="285"/>
      <c r="AE35" s="285"/>
      <c r="AF35" s="285"/>
      <c r="AG35" s="287"/>
      <c r="AI35" s="300">
        <f t="shared" ref="AI35:AI50" si="30">IF(J35&gt;0,J35-AM35,0)</f>
        <v>0</v>
      </c>
      <c r="AJ35" s="300">
        <f t="shared" ref="AJ35:AJ50" si="31">AN34+AL34-AI35</f>
        <v>113</v>
      </c>
      <c r="AK35" s="300">
        <f t="shared" ref="AK35:AK50" si="32">I35</f>
        <v>1</v>
      </c>
      <c r="AL35" s="300">
        <f t="shared" ref="AL35:AL50" si="33">K35</f>
        <v>1</v>
      </c>
      <c r="AM35" s="300">
        <f t="shared" ref="AM35:AM50" si="34">IF(J35&gt;0,IF((AN35+J35)&gt;X$7,X$7-AN35,J35),0)</f>
        <v>0</v>
      </c>
      <c r="AN35" s="300">
        <f t="shared" ref="AN35:AN50" si="35">AN34+AL34+AK35</f>
        <v>114</v>
      </c>
    </row>
    <row r="36" spans="1:40" ht="22.5" customHeight="1">
      <c r="A36" s="289"/>
      <c r="B36" s="290">
        <v>26</v>
      </c>
      <c r="C36" s="301"/>
      <c r="D36" s="302"/>
      <c r="E36" s="302"/>
      <c r="F36" s="302"/>
      <c r="G36" s="302"/>
      <c r="H36" s="303"/>
      <c r="I36" s="304">
        <v>1</v>
      </c>
      <c r="J36" s="300"/>
      <c r="K36" s="305">
        <v>1</v>
      </c>
      <c r="L36" s="306"/>
      <c r="M36" s="297"/>
      <c r="N36" s="297"/>
      <c r="O36" s="297"/>
      <c r="P36" s="297"/>
      <c r="Q36" s="282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98"/>
      <c r="AC36" s="285"/>
      <c r="AD36" s="285"/>
      <c r="AE36" s="285"/>
      <c r="AF36" s="285"/>
      <c r="AG36" s="287"/>
      <c r="AI36" s="300">
        <f t="shared" si="30"/>
        <v>0</v>
      </c>
      <c r="AJ36" s="300">
        <f t="shared" si="31"/>
        <v>115</v>
      </c>
      <c r="AK36" s="300">
        <f t="shared" si="32"/>
        <v>1</v>
      </c>
      <c r="AL36" s="300">
        <f t="shared" si="33"/>
        <v>1</v>
      </c>
      <c r="AM36" s="300">
        <f t="shared" si="34"/>
        <v>0</v>
      </c>
      <c r="AN36" s="300">
        <f t="shared" si="35"/>
        <v>116</v>
      </c>
    </row>
    <row r="37" spans="1:40" ht="22.5" customHeight="1">
      <c r="A37" s="289"/>
      <c r="B37" s="290">
        <v>27</v>
      </c>
      <c r="C37" s="301"/>
      <c r="D37" s="302"/>
      <c r="E37" s="302"/>
      <c r="F37" s="302"/>
      <c r="G37" s="302"/>
      <c r="H37" s="303"/>
      <c r="I37" s="304">
        <v>1</v>
      </c>
      <c r="J37" s="300"/>
      <c r="K37" s="305">
        <v>1</v>
      </c>
      <c r="L37" s="306"/>
      <c r="M37" s="297"/>
      <c r="N37" s="297"/>
      <c r="O37" s="297"/>
      <c r="P37" s="297"/>
      <c r="Q37" s="282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98"/>
      <c r="AC37" s="285"/>
      <c r="AD37" s="285"/>
      <c r="AE37" s="285"/>
      <c r="AF37" s="285"/>
      <c r="AG37" s="287"/>
      <c r="AI37" s="300">
        <f t="shared" si="30"/>
        <v>0</v>
      </c>
      <c r="AJ37" s="300">
        <f t="shared" si="31"/>
        <v>117</v>
      </c>
      <c r="AK37" s="300">
        <f t="shared" si="32"/>
        <v>1</v>
      </c>
      <c r="AL37" s="300">
        <f t="shared" si="33"/>
        <v>1</v>
      </c>
      <c r="AM37" s="300">
        <f t="shared" si="34"/>
        <v>0</v>
      </c>
      <c r="AN37" s="300">
        <f t="shared" si="35"/>
        <v>118</v>
      </c>
    </row>
    <row r="38" spans="1:40" ht="22.5" customHeight="1">
      <c r="A38" s="289"/>
      <c r="B38" s="290">
        <v>28</v>
      </c>
      <c r="C38" s="301"/>
      <c r="D38" s="302"/>
      <c r="E38" s="302"/>
      <c r="F38" s="302"/>
      <c r="G38" s="302"/>
      <c r="H38" s="303"/>
      <c r="I38" s="304">
        <v>1</v>
      </c>
      <c r="J38" s="300"/>
      <c r="K38" s="305">
        <v>1</v>
      </c>
      <c r="L38" s="306"/>
      <c r="M38" s="297"/>
      <c r="N38" s="297"/>
      <c r="O38" s="297"/>
      <c r="P38" s="297"/>
      <c r="Q38" s="282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98"/>
      <c r="AC38" s="285"/>
      <c r="AD38" s="285"/>
      <c r="AE38" s="285"/>
      <c r="AF38" s="285"/>
      <c r="AG38" s="287"/>
      <c r="AI38" s="300">
        <f t="shared" si="30"/>
        <v>0</v>
      </c>
      <c r="AJ38" s="300">
        <f t="shared" si="31"/>
        <v>119</v>
      </c>
      <c r="AK38" s="300">
        <f t="shared" si="32"/>
        <v>1</v>
      </c>
      <c r="AL38" s="300">
        <f t="shared" si="33"/>
        <v>1</v>
      </c>
      <c r="AM38" s="300">
        <f t="shared" si="34"/>
        <v>0</v>
      </c>
      <c r="AN38" s="300">
        <f t="shared" si="35"/>
        <v>120</v>
      </c>
    </row>
    <row r="39" spans="1:40" ht="22.5" customHeight="1">
      <c r="A39" s="289"/>
      <c r="B39" s="290">
        <v>29</v>
      </c>
      <c r="C39" s="301"/>
      <c r="D39" s="302"/>
      <c r="E39" s="302"/>
      <c r="F39" s="302"/>
      <c r="G39" s="302"/>
      <c r="H39" s="303"/>
      <c r="I39" s="304">
        <v>1</v>
      </c>
      <c r="J39" s="300"/>
      <c r="K39" s="305">
        <v>1</v>
      </c>
      <c r="L39" s="306"/>
      <c r="M39" s="297"/>
      <c r="N39" s="297"/>
      <c r="O39" s="297"/>
      <c r="P39" s="297"/>
      <c r="Q39" s="282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98"/>
      <c r="AC39" s="285"/>
      <c r="AD39" s="285"/>
      <c r="AE39" s="285"/>
      <c r="AF39" s="285"/>
      <c r="AG39" s="287"/>
      <c r="AI39" s="300">
        <f t="shared" si="30"/>
        <v>0</v>
      </c>
      <c r="AJ39" s="300">
        <f t="shared" si="31"/>
        <v>121</v>
      </c>
      <c r="AK39" s="300">
        <f t="shared" si="32"/>
        <v>1</v>
      </c>
      <c r="AL39" s="300">
        <f t="shared" si="33"/>
        <v>1</v>
      </c>
      <c r="AM39" s="300">
        <f t="shared" si="34"/>
        <v>0</v>
      </c>
      <c r="AN39" s="300">
        <f t="shared" si="35"/>
        <v>122</v>
      </c>
    </row>
    <row r="40" spans="1:40" ht="22.5" customHeight="1">
      <c r="A40" s="289"/>
      <c r="B40" s="290">
        <v>30</v>
      </c>
      <c r="C40" s="301"/>
      <c r="D40" s="302"/>
      <c r="E40" s="302"/>
      <c r="F40" s="302"/>
      <c r="G40" s="302"/>
      <c r="H40" s="303"/>
      <c r="I40" s="304">
        <v>1</v>
      </c>
      <c r="J40" s="300"/>
      <c r="K40" s="305">
        <v>1</v>
      </c>
      <c r="L40" s="306"/>
      <c r="M40" s="297"/>
      <c r="N40" s="297"/>
      <c r="O40" s="297"/>
      <c r="P40" s="297"/>
      <c r="Q40" s="282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98"/>
      <c r="AC40" s="285"/>
      <c r="AD40" s="285"/>
      <c r="AE40" s="285"/>
      <c r="AF40" s="285"/>
      <c r="AG40" s="287"/>
      <c r="AI40" s="300">
        <f t="shared" si="30"/>
        <v>0</v>
      </c>
      <c r="AJ40" s="300">
        <f t="shared" si="31"/>
        <v>123</v>
      </c>
      <c r="AK40" s="300">
        <f t="shared" si="32"/>
        <v>1</v>
      </c>
      <c r="AL40" s="300">
        <f t="shared" si="33"/>
        <v>1</v>
      </c>
      <c r="AM40" s="300">
        <f t="shared" si="34"/>
        <v>0</v>
      </c>
      <c r="AN40" s="300">
        <f t="shared" si="35"/>
        <v>124</v>
      </c>
    </row>
    <row r="41" spans="1:40" ht="22.5" customHeight="1">
      <c r="A41" s="289"/>
      <c r="B41" s="290">
        <v>31</v>
      </c>
      <c r="C41" s="301"/>
      <c r="D41" s="302"/>
      <c r="E41" s="302"/>
      <c r="F41" s="302"/>
      <c r="G41" s="302"/>
      <c r="H41" s="303"/>
      <c r="I41" s="304">
        <v>1</v>
      </c>
      <c r="J41" s="300"/>
      <c r="K41" s="305">
        <v>1</v>
      </c>
      <c r="L41" s="306"/>
      <c r="M41" s="297"/>
      <c r="N41" s="297"/>
      <c r="O41" s="297"/>
      <c r="P41" s="297"/>
      <c r="Q41" s="282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98"/>
      <c r="AC41" s="285"/>
      <c r="AD41" s="285"/>
      <c r="AE41" s="285"/>
      <c r="AF41" s="285"/>
      <c r="AG41" s="287"/>
      <c r="AI41" s="300">
        <f t="shared" si="30"/>
        <v>0</v>
      </c>
      <c r="AJ41" s="300">
        <f t="shared" si="31"/>
        <v>125</v>
      </c>
      <c r="AK41" s="300">
        <f t="shared" si="32"/>
        <v>1</v>
      </c>
      <c r="AL41" s="300">
        <f t="shared" si="33"/>
        <v>1</v>
      </c>
      <c r="AM41" s="300">
        <f t="shared" si="34"/>
        <v>0</v>
      </c>
      <c r="AN41" s="300">
        <f t="shared" si="35"/>
        <v>126</v>
      </c>
    </row>
    <row r="42" spans="1:40" ht="22.5" customHeight="1">
      <c r="A42" s="289"/>
      <c r="B42" s="290">
        <v>32</v>
      </c>
      <c r="C42" s="301"/>
      <c r="D42" s="302"/>
      <c r="E42" s="302"/>
      <c r="F42" s="302"/>
      <c r="G42" s="302"/>
      <c r="H42" s="303"/>
      <c r="I42" s="304">
        <v>1</v>
      </c>
      <c r="J42" s="300"/>
      <c r="K42" s="305">
        <v>1</v>
      </c>
      <c r="L42" s="306"/>
      <c r="M42" s="297"/>
      <c r="N42" s="297"/>
      <c r="O42" s="297"/>
      <c r="P42" s="297"/>
      <c r="Q42" s="282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98"/>
      <c r="AC42" s="285"/>
      <c r="AD42" s="285"/>
      <c r="AE42" s="285"/>
      <c r="AF42" s="285"/>
      <c r="AG42" s="287"/>
      <c r="AI42" s="300">
        <f t="shared" si="30"/>
        <v>0</v>
      </c>
      <c r="AJ42" s="300">
        <f t="shared" si="31"/>
        <v>127</v>
      </c>
      <c r="AK42" s="300">
        <f t="shared" si="32"/>
        <v>1</v>
      </c>
      <c r="AL42" s="300">
        <f t="shared" si="33"/>
        <v>1</v>
      </c>
      <c r="AM42" s="300">
        <f t="shared" si="34"/>
        <v>0</v>
      </c>
      <c r="AN42" s="300">
        <f t="shared" si="35"/>
        <v>128</v>
      </c>
    </row>
    <row r="43" spans="1:40" ht="22.5" customHeight="1">
      <c r="A43" s="289"/>
      <c r="B43" s="290">
        <v>33</v>
      </c>
      <c r="C43" s="301"/>
      <c r="D43" s="302"/>
      <c r="E43" s="302"/>
      <c r="F43" s="302"/>
      <c r="G43" s="302"/>
      <c r="H43" s="303"/>
      <c r="I43" s="304">
        <v>5</v>
      </c>
      <c r="J43" s="300"/>
      <c r="K43" s="305">
        <v>1</v>
      </c>
      <c r="L43" s="306"/>
      <c r="M43" s="297"/>
      <c r="N43" s="297"/>
      <c r="O43" s="297"/>
      <c r="P43" s="297"/>
      <c r="Q43" s="282"/>
      <c r="R43" s="285"/>
      <c r="S43" s="285"/>
      <c r="T43" s="285"/>
      <c r="U43" s="285"/>
      <c r="V43" s="285"/>
      <c r="W43" s="285"/>
      <c r="X43" s="285"/>
      <c r="Y43" s="285"/>
      <c r="Z43" s="285"/>
      <c r="AA43" s="285"/>
      <c r="AB43" s="298"/>
      <c r="AC43" s="285"/>
      <c r="AD43" s="285"/>
      <c r="AE43" s="285"/>
      <c r="AF43" s="285"/>
      <c r="AG43" s="287"/>
      <c r="AI43" s="300">
        <f t="shared" si="30"/>
        <v>0</v>
      </c>
      <c r="AJ43" s="300">
        <f t="shared" si="31"/>
        <v>129</v>
      </c>
      <c r="AK43" s="300">
        <f t="shared" si="32"/>
        <v>5</v>
      </c>
      <c r="AL43" s="300">
        <f t="shared" si="33"/>
        <v>1</v>
      </c>
      <c r="AM43" s="300">
        <f t="shared" si="34"/>
        <v>0</v>
      </c>
      <c r="AN43" s="300">
        <f t="shared" si="35"/>
        <v>134</v>
      </c>
    </row>
    <row r="44" spans="1:40" ht="22.5" customHeight="1">
      <c r="A44" s="289"/>
      <c r="B44" s="290">
        <v>34</v>
      </c>
      <c r="C44" s="301"/>
      <c r="D44" s="302"/>
      <c r="E44" s="302"/>
      <c r="F44" s="302"/>
      <c r="G44" s="302"/>
      <c r="H44" s="303"/>
      <c r="I44" s="304">
        <v>2</v>
      </c>
      <c r="J44" s="300"/>
      <c r="K44" s="305">
        <v>1</v>
      </c>
      <c r="L44" s="306"/>
      <c r="M44" s="297"/>
      <c r="N44" s="297"/>
      <c r="O44" s="297"/>
      <c r="P44" s="297"/>
      <c r="Q44" s="282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98"/>
      <c r="AC44" s="285"/>
      <c r="AD44" s="285"/>
      <c r="AE44" s="285"/>
      <c r="AF44" s="285"/>
      <c r="AG44" s="287"/>
      <c r="AI44" s="300">
        <f t="shared" si="30"/>
        <v>0</v>
      </c>
      <c r="AJ44" s="300">
        <f t="shared" si="31"/>
        <v>135</v>
      </c>
      <c r="AK44" s="300">
        <f t="shared" si="32"/>
        <v>2</v>
      </c>
      <c r="AL44" s="300">
        <f t="shared" si="33"/>
        <v>1</v>
      </c>
      <c r="AM44" s="300">
        <f t="shared" si="34"/>
        <v>0</v>
      </c>
      <c r="AN44" s="300">
        <f t="shared" si="35"/>
        <v>137</v>
      </c>
    </row>
    <row r="45" spans="1:40" ht="22.5" customHeight="1">
      <c r="A45" s="289"/>
      <c r="B45" s="290">
        <v>35</v>
      </c>
      <c r="C45" s="301"/>
      <c r="D45" s="302"/>
      <c r="E45" s="302"/>
      <c r="F45" s="302"/>
      <c r="G45" s="302"/>
      <c r="H45" s="303"/>
      <c r="I45" s="304">
        <v>1</v>
      </c>
      <c r="J45" s="300"/>
      <c r="K45" s="305">
        <v>1</v>
      </c>
      <c r="L45" s="306"/>
      <c r="M45" s="297"/>
      <c r="N45" s="297"/>
      <c r="O45" s="297"/>
      <c r="P45" s="297"/>
      <c r="Q45" s="282"/>
      <c r="R45" s="285"/>
      <c r="S45" s="285"/>
      <c r="T45" s="285"/>
      <c r="U45" s="285"/>
      <c r="V45" s="285"/>
      <c r="W45" s="285"/>
      <c r="X45" s="285"/>
      <c r="Y45" s="285"/>
      <c r="Z45" s="285"/>
      <c r="AA45" s="285"/>
      <c r="AB45" s="298"/>
      <c r="AC45" s="285"/>
      <c r="AD45" s="285"/>
      <c r="AE45" s="285"/>
      <c r="AF45" s="285"/>
      <c r="AG45" s="287"/>
      <c r="AI45" s="300">
        <f t="shared" si="30"/>
        <v>0</v>
      </c>
      <c r="AJ45" s="300">
        <f t="shared" si="31"/>
        <v>138</v>
      </c>
      <c r="AK45" s="300">
        <f t="shared" si="32"/>
        <v>1</v>
      </c>
      <c r="AL45" s="300">
        <f t="shared" si="33"/>
        <v>1</v>
      </c>
      <c r="AM45" s="300">
        <f t="shared" si="34"/>
        <v>0</v>
      </c>
      <c r="AN45" s="300">
        <f t="shared" si="35"/>
        <v>139</v>
      </c>
    </row>
    <row r="46" spans="1:40" ht="22.5" customHeight="1">
      <c r="A46" s="289"/>
      <c r="B46" s="290">
        <v>36</v>
      </c>
      <c r="C46" s="301"/>
      <c r="D46" s="302"/>
      <c r="E46" s="302"/>
      <c r="F46" s="302"/>
      <c r="G46" s="302"/>
      <c r="H46" s="303"/>
      <c r="I46" s="304">
        <v>1</v>
      </c>
      <c r="J46" s="300"/>
      <c r="K46" s="305">
        <v>1</v>
      </c>
      <c r="L46" s="306"/>
      <c r="M46" s="297"/>
      <c r="N46" s="297"/>
      <c r="O46" s="297"/>
      <c r="P46" s="297"/>
      <c r="Q46" s="282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98"/>
      <c r="AC46" s="285"/>
      <c r="AD46" s="285"/>
      <c r="AE46" s="285"/>
      <c r="AF46" s="285"/>
      <c r="AG46" s="287"/>
      <c r="AI46" s="300">
        <f t="shared" si="30"/>
        <v>0</v>
      </c>
      <c r="AJ46" s="300">
        <f t="shared" si="31"/>
        <v>140</v>
      </c>
      <c r="AK46" s="300">
        <f t="shared" si="32"/>
        <v>1</v>
      </c>
      <c r="AL46" s="300">
        <f t="shared" si="33"/>
        <v>1</v>
      </c>
      <c r="AM46" s="300">
        <f t="shared" si="34"/>
        <v>0</v>
      </c>
      <c r="AN46" s="300">
        <f t="shared" si="35"/>
        <v>141</v>
      </c>
    </row>
    <row r="47" spans="1:40" ht="22.5" customHeight="1">
      <c r="A47" s="289"/>
      <c r="B47" s="290">
        <v>37</v>
      </c>
      <c r="C47" s="301"/>
      <c r="D47" s="302"/>
      <c r="E47" s="302"/>
      <c r="F47" s="302"/>
      <c r="G47" s="302"/>
      <c r="H47" s="303"/>
      <c r="I47" s="304">
        <v>1</v>
      </c>
      <c r="J47" s="300"/>
      <c r="K47" s="305">
        <v>1</v>
      </c>
      <c r="L47" s="306"/>
      <c r="M47" s="297"/>
      <c r="N47" s="297"/>
      <c r="O47" s="297"/>
      <c r="P47" s="297"/>
      <c r="Q47" s="282"/>
      <c r="R47" s="285"/>
      <c r="S47" s="285"/>
      <c r="T47" s="285"/>
      <c r="U47" s="285"/>
      <c r="V47" s="285"/>
      <c r="W47" s="285"/>
      <c r="X47" s="285"/>
      <c r="Y47" s="285"/>
      <c r="Z47" s="285"/>
      <c r="AA47" s="285"/>
      <c r="AB47" s="298"/>
      <c r="AC47" s="285"/>
      <c r="AD47" s="285"/>
      <c r="AE47" s="285"/>
      <c r="AF47" s="285"/>
      <c r="AG47" s="287"/>
      <c r="AI47" s="300">
        <f t="shared" si="30"/>
        <v>0</v>
      </c>
      <c r="AJ47" s="300">
        <f t="shared" si="31"/>
        <v>142</v>
      </c>
      <c r="AK47" s="300">
        <f t="shared" si="32"/>
        <v>1</v>
      </c>
      <c r="AL47" s="300">
        <f t="shared" si="33"/>
        <v>1</v>
      </c>
      <c r="AM47" s="300">
        <f t="shared" si="34"/>
        <v>0</v>
      </c>
      <c r="AN47" s="300">
        <f t="shared" si="35"/>
        <v>143</v>
      </c>
    </row>
    <row r="48" spans="1:40" ht="22.5" customHeight="1">
      <c r="A48" s="289"/>
      <c r="B48" s="290">
        <v>38</v>
      </c>
      <c r="C48" s="301"/>
      <c r="D48" s="302"/>
      <c r="E48" s="302"/>
      <c r="F48" s="302"/>
      <c r="G48" s="302"/>
      <c r="H48" s="303"/>
      <c r="I48" s="304">
        <v>1</v>
      </c>
      <c r="J48" s="300"/>
      <c r="K48" s="305">
        <v>1</v>
      </c>
      <c r="L48" s="306"/>
      <c r="M48" s="297"/>
      <c r="N48" s="297"/>
      <c r="O48" s="297"/>
      <c r="P48" s="297"/>
      <c r="Q48" s="282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98"/>
      <c r="AC48" s="285"/>
      <c r="AD48" s="285"/>
      <c r="AE48" s="285"/>
      <c r="AF48" s="285"/>
      <c r="AG48" s="287"/>
      <c r="AI48" s="300">
        <f t="shared" si="30"/>
        <v>0</v>
      </c>
      <c r="AJ48" s="300">
        <f t="shared" si="31"/>
        <v>144</v>
      </c>
      <c r="AK48" s="300">
        <f t="shared" si="32"/>
        <v>1</v>
      </c>
      <c r="AL48" s="300">
        <f t="shared" si="33"/>
        <v>1</v>
      </c>
      <c r="AM48" s="300">
        <f t="shared" si="34"/>
        <v>0</v>
      </c>
      <c r="AN48" s="300">
        <f t="shared" si="35"/>
        <v>145</v>
      </c>
    </row>
    <row r="49" spans="1:40" ht="22.5" customHeight="1">
      <c r="A49" s="289"/>
      <c r="B49" s="290">
        <v>39</v>
      </c>
      <c r="C49" s="301"/>
      <c r="D49" s="302"/>
      <c r="E49" s="302"/>
      <c r="F49" s="302"/>
      <c r="G49" s="302"/>
      <c r="H49" s="303"/>
      <c r="I49" s="304">
        <v>1</v>
      </c>
      <c r="J49" s="300"/>
      <c r="K49" s="305">
        <v>1</v>
      </c>
      <c r="L49" s="306"/>
      <c r="M49" s="297"/>
      <c r="N49" s="297"/>
      <c r="O49" s="297"/>
      <c r="P49" s="297"/>
      <c r="Q49" s="282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98"/>
      <c r="AC49" s="285"/>
      <c r="AD49" s="285"/>
      <c r="AE49" s="285"/>
      <c r="AF49" s="285"/>
      <c r="AG49" s="287"/>
      <c r="AI49" s="300">
        <f t="shared" si="30"/>
        <v>0</v>
      </c>
      <c r="AJ49" s="300">
        <f t="shared" si="31"/>
        <v>146</v>
      </c>
      <c r="AK49" s="300">
        <f t="shared" si="32"/>
        <v>1</v>
      </c>
      <c r="AL49" s="300">
        <f t="shared" si="33"/>
        <v>1</v>
      </c>
      <c r="AM49" s="300">
        <f t="shared" si="34"/>
        <v>0</v>
      </c>
      <c r="AN49" s="300">
        <f t="shared" si="35"/>
        <v>147</v>
      </c>
    </row>
    <row r="50" spans="1:40" ht="22.5" customHeight="1" thickBot="1">
      <c r="A50" s="289"/>
      <c r="B50" s="290">
        <v>40</v>
      </c>
      <c r="C50" s="301"/>
      <c r="D50" s="302"/>
      <c r="E50" s="302"/>
      <c r="F50" s="302"/>
      <c r="G50" s="302"/>
      <c r="H50" s="303"/>
      <c r="I50" s="304">
        <v>7</v>
      </c>
      <c r="J50" s="300"/>
      <c r="K50" s="305">
        <v>6</v>
      </c>
      <c r="L50" s="306"/>
      <c r="M50" s="297"/>
      <c r="N50" s="297"/>
      <c r="O50" s="297"/>
      <c r="P50" s="297"/>
      <c r="Q50" s="282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98"/>
      <c r="AC50" s="285"/>
      <c r="AD50" s="285"/>
      <c r="AE50" s="285"/>
      <c r="AF50" s="285"/>
      <c r="AG50" s="287"/>
      <c r="AI50" s="300">
        <f t="shared" si="30"/>
        <v>0</v>
      </c>
      <c r="AJ50" s="300">
        <f t="shared" si="31"/>
        <v>148</v>
      </c>
      <c r="AK50" s="300">
        <f t="shared" si="32"/>
        <v>7</v>
      </c>
      <c r="AL50" s="300">
        <f t="shared" si="33"/>
        <v>6</v>
      </c>
      <c r="AM50" s="300">
        <f t="shared" si="34"/>
        <v>0</v>
      </c>
      <c r="AN50" s="300">
        <f t="shared" si="35"/>
        <v>155</v>
      </c>
    </row>
    <row r="51" spans="1:40" ht="22.5" hidden="1" customHeight="1">
      <c r="A51" s="289"/>
      <c r="B51" s="290">
        <v>41</v>
      </c>
      <c r="C51" s="301"/>
      <c r="D51" s="302"/>
      <c r="E51" s="302"/>
      <c r="F51" s="302"/>
      <c r="G51" s="302"/>
      <c r="H51" s="303"/>
      <c r="I51" s="304"/>
      <c r="J51" s="300"/>
      <c r="K51" s="305"/>
      <c r="L51" s="306"/>
      <c r="M51" s="297"/>
      <c r="N51" s="297"/>
      <c r="O51" s="297"/>
      <c r="P51" s="297"/>
      <c r="Q51" s="282"/>
      <c r="R51" s="285"/>
      <c r="S51" s="285"/>
      <c r="T51" s="285"/>
      <c r="U51" s="285"/>
      <c r="V51" s="285"/>
      <c r="W51" s="285"/>
      <c r="X51" s="285"/>
      <c r="Y51" s="285"/>
      <c r="Z51" s="285"/>
      <c r="AA51" s="285"/>
      <c r="AB51" s="298"/>
      <c r="AC51" s="285"/>
      <c r="AD51" s="285"/>
      <c r="AE51" s="285"/>
      <c r="AF51" s="285"/>
      <c r="AG51" s="287"/>
      <c r="AI51" s="300">
        <f t="shared" ref="AI51:AI55" si="36">IF(J51&gt;0,J51-AM51,0)</f>
        <v>0</v>
      </c>
      <c r="AJ51" s="300">
        <f t="shared" ref="AJ51:AJ55" si="37">AN50+AL50-AI51</f>
        <v>161</v>
      </c>
      <c r="AK51" s="300">
        <f t="shared" ref="AK51:AK55" si="38">I51</f>
        <v>0</v>
      </c>
      <c r="AL51" s="300">
        <f t="shared" ref="AL51:AL55" si="39">K51</f>
        <v>0</v>
      </c>
      <c r="AM51" s="300">
        <f t="shared" ref="AM51:AM55" si="40">IF(J51&gt;0,IF((AN51+J51)&gt;X$7,X$7-AN51,J51),0)</f>
        <v>0</v>
      </c>
      <c r="AN51" s="300">
        <f t="shared" ref="AN51:AN55" si="41">AN50+AL50+AK51</f>
        <v>161</v>
      </c>
    </row>
    <row r="52" spans="1:40" ht="22.5" hidden="1" customHeight="1">
      <c r="A52" s="289"/>
      <c r="B52" s="290">
        <v>42</v>
      </c>
      <c r="C52" s="301"/>
      <c r="D52" s="302"/>
      <c r="E52" s="302"/>
      <c r="F52" s="302"/>
      <c r="G52" s="302"/>
      <c r="H52" s="303"/>
      <c r="I52" s="304"/>
      <c r="J52" s="300"/>
      <c r="K52" s="305"/>
      <c r="L52" s="306"/>
      <c r="M52" s="297"/>
      <c r="N52" s="297"/>
      <c r="O52" s="297"/>
      <c r="P52" s="297"/>
      <c r="Q52" s="282"/>
      <c r="R52" s="285"/>
      <c r="S52" s="285"/>
      <c r="T52" s="285"/>
      <c r="U52" s="285"/>
      <c r="V52" s="285"/>
      <c r="W52" s="285"/>
      <c r="X52" s="285"/>
      <c r="Y52" s="285"/>
      <c r="Z52" s="285"/>
      <c r="AA52" s="285"/>
      <c r="AB52" s="298"/>
      <c r="AC52" s="285"/>
      <c r="AD52" s="285"/>
      <c r="AE52" s="285"/>
      <c r="AF52" s="285"/>
      <c r="AG52" s="287"/>
      <c r="AI52" s="300">
        <f t="shared" si="36"/>
        <v>0</v>
      </c>
      <c r="AJ52" s="300">
        <f t="shared" si="37"/>
        <v>161</v>
      </c>
      <c r="AK52" s="300">
        <f t="shared" si="38"/>
        <v>0</v>
      </c>
      <c r="AL52" s="300">
        <f t="shared" si="39"/>
        <v>0</v>
      </c>
      <c r="AM52" s="300">
        <f t="shared" si="40"/>
        <v>0</v>
      </c>
      <c r="AN52" s="300">
        <f t="shared" si="41"/>
        <v>161</v>
      </c>
    </row>
    <row r="53" spans="1:40" ht="22.5" hidden="1" customHeight="1">
      <c r="A53" s="289"/>
      <c r="B53" s="290">
        <v>43</v>
      </c>
      <c r="C53" s="301"/>
      <c r="D53" s="302"/>
      <c r="E53" s="302"/>
      <c r="F53" s="302"/>
      <c r="G53" s="302"/>
      <c r="H53" s="303"/>
      <c r="I53" s="304"/>
      <c r="J53" s="300"/>
      <c r="K53" s="305"/>
      <c r="L53" s="306"/>
      <c r="M53" s="297"/>
      <c r="N53" s="297"/>
      <c r="O53" s="297"/>
      <c r="P53" s="297"/>
      <c r="Q53" s="282"/>
      <c r="R53" s="285"/>
      <c r="S53" s="285"/>
      <c r="T53" s="285"/>
      <c r="U53" s="285"/>
      <c r="V53" s="285"/>
      <c r="W53" s="285"/>
      <c r="X53" s="285"/>
      <c r="Y53" s="285"/>
      <c r="Z53" s="285"/>
      <c r="AA53" s="285"/>
      <c r="AB53" s="298"/>
      <c r="AC53" s="285"/>
      <c r="AD53" s="285"/>
      <c r="AE53" s="285"/>
      <c r="AF53" s="285"/>
      <c r="AG53" s="287"/>
      <c r="AI53" s="300">
        <f t="shared" si="36"/>
        <v>0</v>
      </c>
      <c r="AJ53" s="300">
        <f t="shared" si="37"/>
        <v>161</v>
      </c>
      <c r="AK53" s="300">
        <f t="shared" si="38"/>
        <v>0</v>
      </c>
      <c r="AL53" s="300">
        <f t="shared" si="39"/>
        <v>0</v>
      </c>
      <c r="AM53" s="300">
        <f t="shared" si="40"/>
        <v>0</v>
      </c>
      <c r="AN53" s="300">
        <f t="shared" si="41"/>
        <v>161</v>
      </c>
    </row>
    <row r="54" spans="1:40" ht="22.5" hidden="1" customHeight="1">
      <c r="A54" s="289"/>
      <c r="B54" s="290">
        <v>44</v>
      </c>
      <c r="C54" s="301"/>
      <c r="D54" s="302"/>
      <c r="E54" s="302"/>
      <c r="F54" s="302"/>
      <c r="G54" s="302"/>
      <c r="H54" s="303"/>
      <c r="I54" s="304"/>
      <c r="J54" s="300"/>
      <c r="K54" s="305"/>
      <c r="L54" s="306"/>
      <c r="M54" s="297"/>
      <c r="N54" s="297"/>
      <c r="O54" s="297"/>
      <c r="P54" s="297"/>
      <c r="Q54" s="282"/>
      <c r="R54" s="285"/>
      <c r="S54" s="285"/>
      <c r="T54" s="285"/>
      <c r="U54" s="285"/>
      <c r="V54" s="285"/>
      <c r="W54" s="285"/>
      <c r="X54" s="285"/>
      <c r="Y54" s="285"/>
      <c r="Z54" s="285"/>
      <c r="AA54" s="285"/>
      <c r="AB54" s="298"/>
      <c r="AC54" s="285"/>
      <c r="AD54" s="285"/>
      <c r="AE54" s="285"/>
      <c r="AF54" s="285"/>
      <c r="AG54" s="287"/>
      <c r="AI54" s="300">
        <f t="shared" si="36"/>
        <v>0</v>
      </c>
      <c r="AJ54" s="300">
        <f t="shared" si="37"/>
        <v>161</v>
      </c>
      <c r="AK54" s="300">
        <f t="shared" si="38"/>
        <v>0</v>
      </c>
      <c r="AL54" s="300">
        <f t="shared" si="39"/>
        <v>0</v>
      </c>
      <c r="AM54" s="300">
        <f t="shared" si="40"/>
        <v>0</v>
      </c>
      <c r="AN54" s="300">
        <f t="shared" si="41"/>
        <v>161</v>
      </c>
    </row>
    <row r="55" spans="1:40" ht="22.5" hidden="1" customHeight="1" thickBot="1">
      <c r="A55" s="310"/>
      <c r="B55" s="290">
        <v>45</v>
      </c>
      <c r="C55" s="311"/>
      <c r="D55" s="312"/>
      <c r="E55" s="312"/>
      <c r="F55" s="312"/>
      <c r="G55" s="312"/>
      <c r="H55" s="313"/>
      <c r="I55" s="314"/>
      <c r="J55" s="315"/>
      <c r="K55" s="316"/>
      <c r="L55" s="306"/>
      <c r="M55" s="297"/>
      <c r="N55" s="297"/>
      <c r="O55" s="297"/>
      <c r="P55" s="297"/>
      <c r="Q55" s="282"/>
      <c r="R55" s="285"/>
      <c r="S55" s="285"/>
      <c r="T55" s="285"/>
      <c r="U55" s="285"/>
      <c r="V55" s="285"/>
      <c r="W55" s="285"/>
      <c r="X55" s="285"/>
      <c r="Y55" s="285"/>
      <c r="Z55" s="285"/>
      <c r="AA55" s="285"/>
      <c r="AB55" s="298"/>
      <c r="AC55" s="285"/>
      <c r="AD55" s="285"/>
      <c r="AE55" s="285"/>
      <c r="AF55" s="285"/>
      <c r="AG55" s="287"/>
      <c r="AI55" s="300">
        <f t="shared" si="36"/>
        <v>0</v>
      </c>
      <c r="AJ55" s="300">
        <f t="shared" si="37"/>
        <v>161</v>
      </c>
      <c r="AK55" s="300">
        <f t="shared" si="38"/>
        <v>0</v>
      </c>
      <c r="AL55" s="300">
        <f t="shared" si="39"/>
        <v>0</v>
      </c>
      <c r="AM55" s="300">
        <f t="shared" si="40"/>
        <v>0</v>
      </c>
      <c r="AN55" s="300">
        <f t="shared" si="41"/>
        <v>161</v>
      </c>
    </row>
    <row r="56" spans="1:40" s="323" customFormat="1" ht="14.25" customHeight="1">
      <c r="A56" s="1093" t="s">
        <v>20</v>
      </c>
      <c r="B56" s="1094"/>
      <c r="C56" s="1094"/>
      <c r="D56" s="1094"/>
      <c r="E56" s="1094"/>
      <c r="F56" s="1094"/>
      <c r="G56" s="1094"/>
      <c r="H56" s="1095"/>
      <c r="I56" s="1099">
        <f>SUM(I11:I55)</f>
        <v>105</v>
      </c>
      <c r="J56" s="317" t="s">
        <v>213</v>
      </c>
      <c r="K56" s="1101">
        <f>SUM(K11:K55)</f>
        <v>56</v>
      </c>
      <c r="L56" s="318"/>
      <c r="M56" s="307"/>
      <c r="N56" s="319"/>
      <c r="O56" s="320"/>
      <c r="P56" s="320"/>
      <c r="Q56" s="321"/>
      <c r="R56" s="321"/>
      <c r="S56" s="321"/>
      <c r="T56" s="320"/>
      <c r="U56" s="320"/>
      <c r="V56" s="321"/>
      <c r="W56" s="321"/>
      <c r="X56" s="321"/>
      <c r="Y56" s="320"/>
      <c r="Z56" s="320"/>
      <c r="AA56" s="321"/>
      <c r="AB56" s="321"/>
      <c r="AC56" s="321"/>
      <c r="AD56" s="320"/>
      <c r="AE56" s="320"/>
      <c r="AF56" s="321"/>
      <c r="AG56" s="322"/>
    </row>
    <row r="57" spans="1:40" s="323" customFormat="1" ht="14.25" customHeight="1" thickBot="1">
      <c r="A57" s="1096"/>
      <c r="B57" s="1097"/>
      <c r="C57" s="1097"/>
      <c r="D57" s="1097"/>
      <c r="E57" s="1097"/>
      <c r="F57" s="1097"/>
      <c r="G57" s="1097"/>
      <c r="H57" s="1098"/>
      <c r="I57" s="1100"/>
      <c r="J57" s="324">
        <f>160-I56-K56</f>
        <v>-1</v>
      </c>
      <c r="K57" s="1102"/>
      <c r="L57" s="325"/>
      <c r="M57" s="326"/>
      <c r="N57" s="327"/>
      <c r="O57" s="328"/>
      <c r="P57" s="328"/>
      <c r="Q57" s="329"/>
      <c r="R57" s="329"/>
      <c r="S57" s="329"/>
      <c r="T57" s="328"/>
      <c r="U57" s="328"/>
      <c r="V57" s="329"/>
      <c r="W57" s="329"/>
      <c r="X57" s="329"/>
      <c r="Y57" s="328"/>
      <c r="Z57" s="328"/>
      <c r="AA57" s="329"/>
      <c r="AB57" s="329"/>
      <c r="AC57" s="329"/>
      <c r="AD57" s="328"/>
      <c r="AE57" s="328"/>
      <c r="AF57" s="329"/>
      <c r="AG57" s="330"/>
    </row>
  </sheetData>
  <mergeCells count="40">
    <mergeCell ref="AD4:AE4"/>
    <mergeCell ref="V4:W4"/>
    <mergeCell ref="X4:Y4"/>
    <mergeCell ref="Z4:AA4"/>
    <mergeCell ref="AB4:AC4"/>
    <mergeCell ref="L1:O1"/>
    <mergeCell ref="P1:Q1"/>
    <mergeCell ref="R1:S1"/>
    <mergeCell ref="T1:U1"/>
    <mergeCell ref="V1:W1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A56:H57"/>
    <mergeCell ref="I56:I57"/>
    <mergeCell ref="K56:K57"/>
    <mergeCell ref="A7:C7"/>
    <mergeCell ref="D7:F7"/>
    <mergeCell ref="G7:K7"/>
    <mergeCell ref="V7:W7"/>
    <mergeCell ref="X7:Y7"/>
    <mergeCell ref="A9:B10"/>
    <mergeCell ref="C9:H10"/>
    <mergeCell ref="I9:K9"/>
    <mergeCell ref="L7:O7"/>
    <mergeCell ref="P7:S7"/>
    <mergeCell ref="T7:U7"/>
  </mergeCells>
  <conditionalFormatting sqref="C11:C55">
    <cfRule type="cellIs" dxfId="63" priority="1" operator="equal">
      <formula>0</formula>
    </cfRule>
  </conditionalFormatting>
  <conditionalFormatting sqref="I11:K55">
    <cfRule type="cellIs" dxfId="62" priority="8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scale="85" orientation="landscape" horizontalDpi="300" verticalDpi="300" r:id="rId1"/>
  <headerFooter alignWithMargins="0"/>
  <rowBreaks count="1" manualBreakCount="1">
    <brk id="5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N43"/>
  <sheetViews>
    <sheetView showGridLines="0" view="pageBreakPreview" zoomScaleNormal="115" zoomScaleSheetLayoutView="100" workbookViewId="0">
      <selection activeCell="E33" sqref="E33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171" t="s">
        <v>436</v>
      </c>
      <c r="E7" s="1172"/>
      <c r="F7" s="1173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SUM(I42,J43,K42)</f>
        <v>99.23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608">
        <v>1</v>
      </c>
      <c r="C11" s="291" t="s">
        <v>315</v>
      </c>
      <c r="D11" s="292"/>
      <c r="E11" s="292"/>
      <c r="F11" s="292"/>
      <c r="G11" s="292"/>
      <c r="H11" s="292"/>
      <c r="I11" s="918">
        <v>1.08</v>
      </c>
      <c r="J11" s="919"/>
      <c r="K11" s="919"/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8" si="0">IF(J11&gt;0,J11-AM11,0)</f>
        <v>0</v>
      </c>
      <c r="AJ11" s="612">
        <v>0</v>
      </c>
      <c r="AK11" s="612">
        <f>I11</f>
        <v>1.08</v>
      </c>
      <c r="AL11" s="612">
        <f>K11</f>
        <v>0</v>
      </c>
      <c r="AM11" s="612">
        <f t="shared" ref="AM11:AM38" si="1">IF(J11&gt;0,IF((AN11+J11)&gt;X$7,X$7-AN11,J11),0)</f>
        <v>0</v>
      </c>
      <c r="AN11" s="606">
        <v>0</v>
      </c>
    </row>
    <row r="12" spans="1:40" ht="12.75" customHeight="1">
      <c r="A12" s="607"/>
      <c r="B12" s="608">
        <v>2</v>
      </c>
      <c r="C12" s="301" t="s">
        <v>316</v>
      </c>
      <c r="D12" s="302"/>
      <c r="E12" s="302"/>
      <c r="F12" s="302"/>
      <c r="G12" s="302"/>
      <c r="H12" s="302"/>
      <c r="I12" s="920">
        <v>1.19</v>
      </c>
      <c r="J12" s="612"/>
      <c r="K12" s="612"/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1.08</v>
      </c>
      <c r="AK12" s="612">
        <f t="shared" ref="AK12:AK38" si="2">I12</f>
        <v>1.19</v>
      </c>
      <c r="AL12" s="612">
        <f t="shared" ref="AL12:AL38" si="3">K12</f>
        <v>0</v>
      </c>
      <c r="AM12" s="612">
        <f t="shared" si="1"/>
        <v>0</v>
      </c>
      <c r="AN12" s="612">
        <f>AN11+AK11+AL11+AK12</f>
        <v>2.27</v>
      </c>
    </row>
    <row r="13" spans="1:40" ht="12.75" customHeight="1">
      <c r="A13" s="607"/>
      <c r="B13" s="608">
        <v>3</v>
      </c>
      <c r="C13" s="301" t="s">
        <v>317</v>
      </c>
      <c r="D13" s="302"/>
      <c r="E13" s="302"/>
      <c r="F13" s="302"/>
      <c r="G13" s="302"/>
      <c r="H13" s="302"/>
      <c r="I13" s="612">
        <v>1.1200000000000001</v>
      </c>
      <c r="J13" s="612"/>
      <c r="K13" s="612"/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3" si="4">AN12+AL12-AI13</f>
        <v>2.27</v>
      </c>
      <c r="AK13" s="612">
        <f t="shared" si="2"/>
        <v>1.1200000000000001</v>
      </c>
      <c r="AL13" s="612">
        <f t="shared" si="3"/>
        <v>0</v>
      </c>
      <c r="AM13" s="612">
        <f t="shared" si="1"/>
        <v>0</v>
      </c>
      <c r="AN13" s="612">
        <f t="shared" ref="AN13:AN34" si="5">AN12+AL12+AK13</f>
        <v>3.39</v>
      </c>
    </row>
    <row r="14" spans="1:40" ht="12.75" customHeight="1">
      <c r="A14" s="607"/>
      <c r="B14" s="608">
        <v>4</v>
      </c>
      <c r="C14" s="301" t="s">
        <v>318</v>
      </c>
      <c r="D14" s="302"/>
      <c r="E14" s="302"/>
      <c r="F14" s="302"/>
      <c r="G14" s="302"/>
      <c r="H14" s="302"/>
      <c r="I14" s="920">
        <v>1.62</v>
      </c>
      <c r="J14" s="612"/>
      <c r="K14" s="612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3.39</v>
      </c>
      <c r="AK14" s="612">
        <f t="shared" si="2"/>
        <v>1.62</v>
      </c>
      <c r="AL14" s="612">
        <f t="shared" si="3"/>
        <v>0</v>
      </c>
      <c r="AM14" s="612">
        <f t="shared" si="1"/>
        <v>0</v>
      </c>
      <c r="AN14" s="612">
        <f>AN13+AL13+AK14</f>
        <v>5.01</v>
      </c>
    </row>
    <row r="15" spans="1:40" ht="12.75" customHeight="1">
      <c r="A15" s="607"/>
      <c r="B15" s="608">
        <v>5</v>
      </c>
      <c r="C15" s="301" t="s">
        <v>319</v>
      </c>
      <c r="D15" s="302"/>
      <c r="E15" s="302"/>
      <c r="F15" s="302"/>
      <c r="G15" s="302"/>
      <c r="H15" s="302"/>
      <c r="I15" s="612">
        <v>43.74</v>
      </c>
      <c r="J15" s="612"/>
      <c r="K15" s="612"/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5.01</v>
      </c>
      <c r="AK15" s="612">
        <f t="shared" si="2"/>
        <v>43.74</v>
      </c>
      <c r="AL15" s="612">
        <f t="shared" si="3"/>
        <v>0</v>
      </c>
      <c r="AM15" s="612">
        <f t="shared" si="1"/>
        <v>0</v>
      </c>
      <c r="AN15" s="612">
        <f>AN14+AL14+AK15</f>
        <v>48.75</v>
      </c>
    </row>
    <row r="16" spans="1:40" ht="12.75" customHeight="1">
      <c r="A16" s="607"/>
      <c r="B16" s="608">
        <v>6</v>
      </c>
      <c r="C16" s="301" t="s">
        <v>320</v>
      </c>
      <c r="D16" s="302"/>
      <c r="E16" s="302"/>
      <c r="F16" s="302"/>
      <c r="G16" s="302"/>
      <c r="H16" s="302"/>
      <c r="I16" s="612">
        <v>1.1100000000000001</v>
      </c>
      <c r="J16" s="612"/>
      <c r="K16" s="612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 t="shared" si="4"/>
        <v>48.75</v>
      </c>
      <c r="AK16" s="612">
        <f t="shared" si="2"/>
        <v>1.1100000000000001</v>
      </c>
      <c r="AL16" s="612">
        <f t="shared" si="3"/>
        <v>0</v>
      </c>
      <c r="AM16" s="612">
        <f t="shared" si="1"/>
        <v>0</v>
      </c>
      <c r="AN16" s="612">
        <f t="shared" si="5"/>
        <v>49.86</v>
      </c>
    </row>
    <row r="17" spans="1:40" ht="12.75" customHeight="1">
      <c r="A17" s="607"/>
      <c r="B17" s="608">
        <v>7</v>
      </c>
      <c r="C17" s="301" t="s">
        <v>321</v>
      </c>
      <c r="D17" s="302"/>
      <c r="E17" s="302"/>
      <c r="F17" s="302"/>
      <c r="G17" s="302"/>
      <c r="H17" s="302"/>
      <c r="I17" s="612">
        <v>1.24</v>
      </c>
      <c r="J17" s="612"/>
      <c r="K17" s="612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49.86</v>
      </c>
      <c r="AK17" s="612">
        <f t="shared" si="2"/>
        <v>1.24</v>
      </c>
      <c r="AL17" s="612">
        <f t="shared" si="3"/>
        <v>0</v>
      </c>
      <c r="AM17" s="612">
        <f t="shared" si="1"/>
        <v>0</v>
      </c>
      <c r="AN17" s="612">
        <f t="shared" si="5"/>
        <v>51.1</v>
      </c>
    </row>
    <row r="18" spans="1:40" ht="12.75" customHeight="1">
      <c r="A18" s="607"/>
      <c r="B18" s="608">
        <v>8</v>
      </c>
      <c r="C18" s="301" t="s">
        <v>322</v>
      </c>
      <c r="D18" s="302"/>
      <c r="E18" s="302"/>
      <c r="F18" s="302"/>
      <c r="G18" s="302"/>
      <c r="H18" s="302"/>
      <c r="I18" s="612">
        <v>2.5</v>
      </c>
      <c r="J18" s="612"/>
      <c r="K18" s="612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51.1</v>
      </c>
      <c r="AK18" s="612">
        <f t="shared" si="2"/>
        <v>2.5</v>
      </c>
      <c r="AL18" s="612">
        <f t="shared" si="3"/>
        <v>0</v>
      </c>
      <c r="AM18" s="612">
        <f t="shared" si="1"/>
        <v>0</v>
      </c>
      <c r="AN18" s="612">
        <f t="shared" si="5"/>
        <v>53.6</v>
      </c>
    </row>
    <row r="19" spans="1:40" ht="12.75" customHeight="1">
      <c r="A19" s="607"/>
      <c r="B19" s="608">
        <v>9</v>
      </c>
      <c r="C19" s="642" t="s">
        <v>323</v>
      </c>
      <c r="D19" s="302"/>
      <c r="E19" s="302"/>
      <c r="F19" s="302"/>
      <c r="G19" s="302"/>
      <c r="H19" s="302"/>
      <c r="I19" s="612">
        <v>2.29</v>
      </c>
      <c r="J19" s="612"/>
      <c r="K19" s="612"/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53.6</v>
      </c>
      <c r="AK19" s="612">
        <f t="shared" si="2"/>
        <v>2.29</v>
      </c>
      <c r="AL19" s="612">
        <f t="shared" si="3"/>
        <v>0</v>
      </c>
      <c r="AM19" s="612">
        <f t="shared" si="1"/>
        <v>0</v>
      </c>
      <c r="AN19" s="612">
        <f t="shared" si="5"/>
        <v>55.89</v>
      </c>
    </row>
    <row r="20" spans="1:40" ht="12.75" customHeight="1">
      <c r="A20" s="607"/>
      <c r="B20" s="608">
        <v>10</v>
      </c>
      <c r="C20" s="301" t="s">
        <v>324</v>
      </c>
      <c r="D20" s="302"/>
      <c r="E20" s="302"/>
      <c r="F20" s="302"/>
      <c r="G20" s="302"/>
      <c r="H20" s="302"/>
      <c r="I20" s="612">
        <v>2.25</v>
      </c>
      <c r="J20" s="612"/>
      <c r="K20" s="612"/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55.89</v>
      </c>
      <c r="AK20" s="612">
        <f t="shared" si="2"/>
        <v>2.25</v>
      </c>
      <c r="AL20" s="612">
        <f t="shared" si="3"/>
        <v>0</v>
      </c>
      <c r="AM20" s="612">
        <f t="shared" si="1"/>
        <v>0</v>
      </c>
      <c r="AN20" s="612">
        <f t="shared" si="5"/>
        <v>58.14</v>
      </c>
    </row>
    <row r="21" spans="1:40" ht="12.75" customHeight="1">
      <c r="A21" s="607"/>
      <c r="B21" s="608">
        <v>11</v>
      </c>
      <c r="C21" s="301" t="s">
        <v>325</v>
      </c>
      <c r="D21" s="302"/>
      <c r="E21" s="302"/>
      <c r="F21" s="302"/>
      <c r="G21" s="302"/>
      <c r="H21" s="302"/>
      <c r="I21" s="612">
        <v>38.72</v>
      </c>
      <c r="J21" s="612"/>
      <c r="K21" s="612"/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0</v>
      </c>
      <c r="AJ21" s="612">
        <f t="shared" si="4"/>
        <v>58.14</v>
      </c>
      <c r="AK21" s="612">
        <f t="shared" si="2"/>
        <v>38.72</v>
      </c>
      <c r="AL21" s="612">
        <f t="shared" si="3"/>
        <v>0</v>
      </c>
      <c r="AM21" s="612">
        <f t="shared" si="1"/>
        <v>0</v>
      </c>
      <c r="AN21" s="612">
        <f t="shared" si="5"/>
        <v>96.86</v>
      </c>
    </row>
    <row r="22" spans="1:40" ht="12.75" customHeight="1">
      <c r="A22" s="607"/>
      <c r="B22" s="608">
        <v>12</v>
      </c>
      <c r="C22" s="301" t="s">
        <v>326</v>
      </c>
      <c r="D22" s="302"/>
      <c r="E22" s="302"/>
      <c r="F22" s="302"/>
      <c r="G22" s="302"/>
      <c r="H22" s="302"/>
      <c r="I22" s="612">
        <v>1.25</v>
      </c>
      <c r="J22" s="612"/>
      <c r="K22" s="612"/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96.86</v>
      </c>
      <c r="AK22" s="612">
        <f t="shared" si="2"/>
        <v>1.25</v>
      </c>
      <c r="AL22" s="612">
        <f t="shared" si="3"/>
        <v>0</v>
      </c>
      <c r="AM22" s="612">
        <f t="shared" si="1"/>
        <v>0</v>
      </c>
      <c r="AN22" s="612">
        <f t="shared" si="5"/>
        <v>98.11</v>
      </c>
    </row>
    <row r="23" spans="1:40" ht="12.75" customHeight="1">
      <c r="A23" s="607"/>
      <c r="B23" s="608">
        <v>13</v>
      </c>
      <c r="C23" s="301" t="s">
        <v>327</v>
      </c>
      <c r="D23" s="302"/>
      <c r="E23" s="302"/>
      <c r="F23" s="302"/>
      <c r="G23" s="302"/>
      <c r="H23" s="302"/>
      <c r="I23" s="612">
        <v>1.1200000000000001</v>
      </c>
      <c r="J23" s="612"/>
      <c r="K23" s="612"/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98.11</v>
      </c>
      <c r="AK23" s="612">
        <f t="shared" si="2"/>
        <v>1.1200000000000001</v>
      </c>
      <c r="AL23" s="612">
        <f t="shared" si="3"/>
        <v>0</v>
      </c>
      <c r="AM23" s="612">
        <f t="shared" si="1"/>
        <v>0</v>
      </c>
      <c r="AN23" s="612">
        <f t="shared" si="5"/>
        <v>99.23</v>
      </c>
    </row>
    <row r="24" spans="1:40" ht="12.75" customHeight="1">
      <c r="A24" s="607"/>
      <c r="B24" s="608"/>
      <c r="C24" s="301"/>
      <c r="D24" s="302"/>
      <c r="E24" s="302"/>
      <c r="F24" s="302"/>
      <c r="G24" s="302"/>
      <c r="H24" s="302"/>
      <c r="I24" s="612"/>
      <c r="J24" s="612"/>
      <c r="K24" s="612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99.23</v>
      </c>
      <c r="AK24" s="612">
        <f t="shared" si="2"/>
        <v>0</v>
      </c>
      <c r="AL24" s="612">
        <f t="shared" si="3"/>
        <v>0</v>
      </c>
      <c r="AM24" s="612">
        <f t="shared" si="1"/>
        <v>0</v>
      </c>
      <c r="AN24" s="681">
        <f t="shared" si="5"/>
        <v>99.23</v>
      </c>
    </row>
    <row r="25" spans="1:40" ht="12.75" customHeight="1">
      <c r="A25" s="607"/>
      <c r="B25" s="608"/>
      <c r="C25" s="678"/>
      <c r="D25" s="302"/>
      <c r="E25" s="302"/>
      <c r="F25" s="302"/>
      <c r="G25" s="302"/>
      <c r="H25" s="302"/>
      <c r="I25" s="612"/>
      <c r="J25" s="612"/>
      <c r="K25" s="612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99.23</v>
      </c>
      <c r="AK25" s="612">
        <f t="shared" si="2"/>
        <v>0</v>
      </c>
      <c r="AL25" s="612">
        <f t="shared" si="3"/>
        <v>0</v>
      </c>
      <c r="AM25" s="612">
        <f t="shared" si="1"/>
        <v>0</v>
      </c>
      <c r="AN25" s="612">
        <f t="shared" si="5"/>
        <v>99.23</v>
      </c>
    </row>
    <row r="26" spans="1:40" ht="12.75" customHeight="1">
      <c r="A26" s="607"/>
      <c r="B26" s="608"/>
      <c r="C26" s="301"/>
      <c r="D26" s="302"/>
      <c r="E26" s="302"/>
      <c r="F26" s="302"/>
      <c r="G26" s="302"/>
      <c r="H26" s="302"/>
      <c r="I26" s="612"/>
      <c r="J26" s="612"/>
      <c r="K26" s="612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99.23</v>
      </c>
      <c r="AK26" s="612">
        <f t="shared" si="2"/>
        <v>0</v>
      </c>
      <c r="AL26" s="612">
        <f t="shared" si="3"/>
        <v>0</v>
      </c>
      <c r="AM26" s="612">
        <f t="shared" si="1"/>
        <v>0</v>
      </c>
      <c r="AN26" s="612">
        <f t="shared" si="5"/>
        <v>99.23</v>
      </c>
    </row>
    <row r="27" spans="1:40" ht="12.75" customHeight="1">
      <c r="A27" s="607"/>
      <c r="B27" s="608"/>
      <c r="C27" s="301"/>
      <c r="D27" s="302"/>
      <c r="E27" s="302"/>
      <c r="F27" s="302"/>
      <c r="G27" s="302"/>
      <c r="H27" s="302"/>
      <c r="I27" s="612"/>
      <c r="J27" s="612"/>
      <c r="K27" s="612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99.23</v>
      </c>
      <c r="AK27" s="612">
        <f t="shared" si="2"/>
        <v>0</v>
      </c>
      <c r="AL27" s="612">
        <f t="shared" si="3"/>
        <v>0</v>
      </c>
      <c r="AM27" s="612">
        <f t="shared" si="1"/>
        <v>0</v>
      </c>
      <c r="AN27" s="612">
        <f t="shared" si="5"/>
        <v>99.23</v>
      </c>
    </row>
    <row r="28" spans="1:40" ht="12.75" customHeight="1">
      <c r="A28" s="607"/>
      <c r="B28" s="608"/>
      <c r="C28" s="301"/>
      <c r="D28" s="302"/>
      <c r="E28" s="302"/>
      <c r="F28" s="302"/>
      <c r="G28" s="302"/>
      <c r="H28" s="302"/>
      <c r="I28" s="612"/>
      <c r="J28" s="612"/>
      <c r="K28" s="612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99.23</v>
      </c>
      <c r="AK28" s="612">
        <f t="shared" si="2"/>
        <v>0</v>
      </c>
      <c r="AL28" s="612">
        <f t="shared" si="3"/>
        <v>0</v>
      </c>
      <c r="AM28" s="612">
        <f t="shared" si="1"/>
        <v>0</v>
      </c>
      <c r="AN28" s="612">
        <f t="shared" si="5"/>
        <v>99.23</v>
      </c>
    </row>
    <row r="29" spans="1:40" ht="12.75" customHeight="1">
      <c r="A29" s="607"/>
      <c r="B29" s="608"/>
      <c r="C29" s="301"/>
      <c r="D29" s="302"/>
      <c r="E29" s="302"/>
      <c r="F29" s="302"/>
      <c r="G29" s="302"/>
      <c r="H29" s="302"/>
      <c r="I29" s="612"/>
      <c r="J29" s="612"/>
      <c r="K29" s="612"/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99.23</v>
      </c>
      <c r="AK29" s="612">
        <f t="shared" si="2"/>
        <v>0</v>
      </c>
      <c r="AL29" s="612">
        <f t="shared" si="3"/>
        <v>0</v>
      </c>
      <c r="AM29" s="612">
        <f t="shared" si="1"/>
        <v>0</v>
      </c>
      <c r="AN29" s="612">
        <f t="shared" si="5"/>
        <v>99.23</v>
      </c>
    </row>
    <row r="30" spans="1:40" ht="12.75" customHeight="1">
      <c r="A30" s="607"/>
      <c r="B30" s="608"/>
      <c r="C30" s="301"/>
      <c r="D30" s="302"/>
      <c r="E30" s="302"/>
      <c r="F30" s="302"/>
      <c r="G30" s="302"/>
      <c r="H30" s="302"/>
      <c r="I30" s="612"/>
      <c r="J30" s="612"/>
      <c r="K30" s="612"/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99.23</v>
      </c>
      <c r="AK30" s="612">
        <f t="shared" si="2"/>
        <v>0</v>
      </c>
      <c r="AL30" s="612">
        <f t="shared" si="3"/>
        <v>0</v>
      </c>
      <c r="AM30" s="612">
        <f t="shared" si="1"/>
        <v>0</v>
      </c>
      <c r="AN30" s="612">
        <f t="shared" si="5"/>
        <v>99.23</v>
      </c>
    </row>
    <row r="31" spans="1:40" ht="12.75" customHeight="1">
      <c r="A31" s="607"/>
      <c r="B31" s="608"/>
      <c r="C31" s="301"/>
      <c r="D31" s="302"/>
      <c r="E31" s="302"/>
      <c r="F31" s="302"/>
      <c r="G31" s="302"/>
      <c r="H31" s="302"/>
      <c r="I31" s="612"/>
      <c r="J31" s="612"/>
      <c r="K31" s="612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si="0"/>
        <v>0</v>
      </c>
      <c r="AJ31" s="612">
        <f t="shared" si="4"/>
        <v>99.23</v>
      </c>
      <c r="AK31" s="612">
        <f t="shared" si="2"/>
        <v>0</v>
      </c>
      <c r="AL31" s="612">
        <f t="shared" si="3"/>
        <v>0</v>
      </c>
      <c r="AM31" s="612">
        <f t="shared" si="1"/>
        <v>0</v>
      </c>
      <c r="AN31" s="612">
        <f t="shared" si="5"/>
        <v>99.23</v>
      </c>
    </row>
    <row r="32" spans="1:40" ht="12.75" customHeight="1">
      <c r="A32" s="607"/>
      <c r="B32" s="608"/>
      <c r="C32" s="301"/>
      <c r="D32" s="302"/>
      <c r="E32" s="302"/>
      <c r="F32" s="302"/>
      <c r="G32" s="302"/>
      <c r="H32" s="302"/>
      <c r="I32" s="612"/>
      <c r="J32" s="612"/>
      <c r="K32" s="612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0"/>
        <v>0</v>
      </c>
      <c r="AJ32" s="612">
        <f t="shared" si="4"/>
        <v>99.23</v>
      </c>
      <c r="AK32" s="612">
        <f t="shared" si="2"/>
        <v>0</v>
      </c>
      <c r="AL32" s="612">
        <f>K32</f>
        <v>0</v>
      </c>
      <c r="AM32" s="612">
        <f t="shared" si="1"/>
        <v>0</v>
      </c>
      <c r="AN32" s="612">
        <f t="shared" si="5"/>
        <v>99.23</v>
      </c>
    </row>
    <row r="33" spans="1:40" ht="12.75" customHeight="1">
      <c r="A33" s="607"/>
      <c r="B33" s="608"/>
      <c r="C33" s="301"/>
      <c r="D33" s="302"/>
      <c r="E33" s="302"/>
      <c r="F33" s="302"/>
      <c r="G33" s="302"/>
      <c r="H33" s="302"/>
      <c r="I33" s="612"/>
      <c r="J33" s="612"/>
      <c r="K33" s="612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0"/>
        <v>0</v>
      </c>
      <c r="AJ33" s="612">
        <f t="shared" si="4"/>
        <v>99.23</v>
      </c>
      <c r="AK33" s="612">
        <f t="shared" si="2"/>
        <v>0</v>
      </c>
      <c r="AL33" s="612">
        <f t="shared" si="3"/>
        <v>0</v>
      </c>
      <c r="AM33" s="612">
        <f t="shared" si="1"/>
        <v>0</v>
      </c>
      <c r="AN33" s="612">
        <f t="shared" si="5"/>
        <v>99.23</v>
      </c>
    </row>
    <row r="34" spans="1:40" ht="12.75" customHeight="1">
      <c r="A34" s="607"/>
      <c r="B34" s="608"/>
      <c r="C34" s="301"/>
      <c r="D34" s="302"/>
      <c r="E34" s="302"/>
      <c r="F34" s="302"/>
      <c r="G34" s="302"/>
      <c r="H34" s="302"/>
      <c r="I34" s="612"/>
      <c r="J34" s="612"/>
      <c r="K34" s="612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0"/>
        <v>0</v>
      </c>
      <c r="AJ34" s="612">
        <f>AN33+AL33-AI34</f>
        <v>99.23</v>
      </c>
      <c r="AK34" s="612">
        <f t="shared" si="2"/>
        <v>0</v>
      </c>
      <c r="AL34" s="612">
        <f t="shared" si="3"/>
        <v>0</v>
      </c>
      <c r="AM34" s="612">
        <f>IF(J34&gt;0,IF((AN34+J34)&gt;X$7,X$7-AN34,J34),0)</f>
        <v>0</v>
      </c>
      <c r="AN34" s="612">
        <f t="shared" si="5"/>
        <v>99.23</v>
      </c>
    </row>
    <row r="35" spans="1:40" ht="12.75" customHeight="1">
      <c r="A35" s="607"/>
      <c r="B35" s="608"/>
      <c r="C35" s="301"/>
      <c r="D35" s="644"/>
      <c r="E35" s="644"/>
      <c r="F35" s="644"/>
      <c r="G35" s="644"/>
      <c r="H35" s="644"/>
      <c r="I35" s="612"/>
      <c r="J35" s="612"/>
      <c r="K35" s="612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0"/>
        <v>0</v>
      </c>
      <c r="AJ35" s="612">
        <f>AN34+AM34+AL34-AI35</f>
        <v>99.23</v>
      </c>
      <c r="AK35" s="612">
        <f t="shared" si="2"/>
        <v>0</v>
      </c>
      <c r="AL35" s="612">
        <f t="shared" si="3"/>
        <v>0</v>
      </c>
      <c r="AM35" s="612">
        <f t="shared" si="1"/>
        <v>0</v>
      </c>
      <c r="AN35" s="612">
        <f>AN34+AM34+AL34+AK35</f>
        <v>99.23</v>
      </c>
    </row>
    <row r="36" spans="1:40" ht="12.75" customHeight="1">
      <c r="A36" s="607"/>
      <c r="B36" s="608"/>
      <c r="C36" s="642"/>
      <c r="D36" s="644"/>
      <c r="E36" s="644"/>
      <c r="F36" s="644"/>
      <c r="G36" s="644"/>
      <c r="H36" s="644"/>
      <c r="I36" s="612"/>
      <c r="J36" s="612"/>
      <c r="K36" s="612"/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 t="shared" si="0"/>
        <v>0</v>
      </c>
      <c r="AJ36" s="612">
        <f>AN35+AM35+AL35-AI36</f>
        <v>99.23</v>
      </c>
      <c r="AK36" s="612">
        <f t="shared" si="2"/>
        <v>0</v>
      </c>
      <c r="AL36" s="612">
        <f t="shared" si="3"/>
        <v>0</v>
      </c>
      <c r="AM36" s="612">
        <f t="shared" si="1"/>
        <v>0</v>
      </c>
      <c r="AN36" s="612">
        <f t="shared" ref="AN36:AN38" si="6">AN35+AL35+AK36</f>
        <v>99.23</v>
      </c>
    </row>
    <row r="37" spans="1:40" ht="12.75" customHeight="1">
      <c r="A37" s="607"/>
      <c r="B37" s="608"/>
      <c r="C37" s="301"/>
      <c r="D37" s="644"/>
      <c r="E37" s="644"/>
      <c r="F37" s="644"/>
      <c r="G37" s="644"/>
      <c r="H37" s="644"/>
      <c r="I37" s="612"/>
      <c r="J37" s="612"/>
      <c r="K37" s="612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si="0"/>
        <v>0</v>
      </c>
      <c r="AJ37" s="612">
        <f t="shared" ref="AJ37:AJ38" si="7">AN36+AM36+AL36-AI37</f>
        <v>99.23</v>
      </c>
      <c r="AK37" s="612">
        <f t="shared" si="2"/>
        <v>0</v>
      </c>
      <c r="AL37" s="612">
        <f t="shared" si="3"/>
        <v>0</v>
      </c>
      <c r="AM37" s="612">
        <f t="shared" si="1"/>
        <v>0</v>
      </c>
      <c r="AN37" s="612">
        <f t="shared" si="6"/>
        <v>99.23</v>
      </c>
    </row>
    <row r="38" spans="1:40" ht="12.75" customHeight="1">
      <c r="A38" s="607"/>
      <c r="B38" s="608"/>
      <c r="C38" s="301"/>
      <c r="D38" s="644"/>
      <c r="E38" s="644"/>
      <c r="F38" s="644"/>
      <c r="G38" s="644"/>
      <c r="H38" s="644"/>
      <c r="I38" s="612"/>
      <c r="J38" s="612"/>
      <c r="K38" s="612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si="0"/>
        <v>0</v>
      </c>
      <c r="AJ38" s="612">
        <f t="shared" si="7"/>
        <v>99.23</v>
      </c>
      <c r="AK38" s="612">
        <f t="shared" si="2"/>
        <v>0</v>
      </c>
      <c r="AL38" s="612">
        <f t="shared" si="3"/>
        <v>0</v>
      </c>
      <c r="AM38" s="612">
        <f t="shared" si="1"/>
        <v>0</v>
      </c>
      <c r="AN38" s="612">
        <f t="shared" si="6"/>
        <v>99.23</v>
      </c>
    </row>
    <row r="39" spans="1:40" ht="12.75" customHeight="1">
      <c r="A39" s="607"/>
      <c r="B39" s="608"/>
      <c r="C39" s="301"/>
      <c r="D39" s="644"/>
      <c r="E39" s="644"/>
      <c r="F39" s="644"/>
      <c r="G39" s="644"/>
      <c r="H39" s="644"/>
      <c r="I39" s="612"/>
      <c r="J39" s="612"/>
      <c r="K39" s="612"/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ref="AI39:AI41" si="8">IF(J39&gt;0,J39-AM39,0)</f>
        <v>0</v>
      </c>
      <c r="AJ39" s="612">
        <f t="shared" ref="AJ39:AJ41" si="9">AN38+AM38+AL38-AI39</f>
        <v>99.23</v>
      </c>
      <c r="AK39" s="612">
        <f t="shared" ref="AK39:AK41" si="10">I39</f>
        <v>0</v>
      </c>
      <c r="AL39" s="612">
        <f t="shared" ref="AL39:AL41" si="11">K39</f>
        <v>0</v>
      </c>
      <c r="AM39" s="612">
        <f t="shared" ref="AM39:AM41" si="12">IF(J39&gt;0,IF((AN39+J39)&gt;X$7,X$7-AN39,J39),0)</f>
        <v>0</v>
      </c>
      <c r="AN39" s="612">
        <f t="shared" ref="AN39:AN41" si="13">AN38+AL38+AK39</f>
        <v>99.23</v>
      </c>
    </row>
    <row r="40" spans="1:40" ht="12.75" customHeight="1">
      <c r="A40" s="607"/>
      <c r="B40" s="608"/>
      <c r="C40" s="301"/>
      <c r="D40" s="644"/>
      <c r="E40" s="644"/>
      <c r="F40" s="644"/>
      <c r="G40" s="644"/>
      <c r="H40" s="644"/>
      <c r="I40" s="612"/>
      <c r="J40" s="612"/>
      <c r="K40" s="612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si="8"/>
        <v>0</v>
      </c>
      <c r="AJ40" s="612">
        <f t="shared" si="9"/>
        <v>99.23</v>
      </c>
      <c r="AK40" s="612">
        <f t="shared" si="10"/>
        <v>0</v>
      </c>
      <c r="AL40" s="612">
        <f t="shared" si="11"/>
        <v>0</v>
      </c>
      <c r="AM40" s="612">
        <f t="shared" si="12"/>
        <v>0</v>
      </c>
      <c r="AN40" s="612">
        <f t="shared" si="13"/>
        <v>99.23</v>
      </c>
    </row>
    <row r="41" spans="1:40" ht="12.75" customHeight="1" thickBot="1">
      <c r="A41" s="615"/>
      <c r="B41" s="608"/>
      <c r="C41" s="643"/>
      <c r="D41" s="312"/>
      <c r="E41" s="312"/>
      <c r="F41" s="312"/>
      <c r="G41" s="312"/>
      <c r="H41" s="312"/>
      <c r="I41" s="915"/>
      <c r="J41" s="915"/>
      <c r="K41" s="915"/>
      <c r="L41" s="629"/>
      <c r="M41" s="609"/>
      <c r="N41" s="609"/>
      <c r="O41" s="609"/>
      <c r="P41" s="609"/>
      <c r="Q41" s="282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10"/>
      <c r="AC41" s="604"/>
      <c r="AD41" s="604"/>
      <c r="AE41" s="604"/>
      <c r="AF41" s="604"/>
      <c r="AG41" s="605"/>
      <c r="AI41" s="612">
        <f t="shared" si="8"/>
        <v>0</v>
      </c>
      <c r="AJ41" s="612">
        <f t="shared" si="9"/>
        <v>99.23</v>
      </c>
      <c r="AK41" s="612">
        <f t="shared" si="10"/>
        <v>0</v>
      </c>
      <c r="AL41" s="612">
        <f t="shared" si="11"/>
        <v>0</v>
      </c>
      <c r="AM41" s="612">
        <f t="shared" si="12"/>
        <v>0</v>
      </c>
      <c r="AN41" s="612">
        <f t="shared" si="13"/>
        <v>99.23</v>
      </c>
    </row>
    <row r="42" spans="1:40" s="333" customFormat="1" ht="12.75" customHeight="1">
      <c r="A42" s="1158" t="s">
        <v>20</v>
      </c>
      <c r="B42" s="1159"/>
      <c r="C42" s="1159"/>
      <c r="D42" s="1159"/>
      <c r="E42" s="1159"/>
      <c r="F42" s="1159"/>
      <c r="G42" s="1159"/>
      <c r="H42" s="1160"/>
      <c r="I42" s="1164">
        <f>SUM(I11:I40)</f>
        <v>99.23</v>
      </c>
      <c r="J42" s="916" t="s">
        <v>213</v>
      </c>
      <c r="K42" s="1166">
        <f>SUM(K11:K40)</f>
        <v>0</v>
      </c>
      <c r="L42" s="617"/>
      <c r="M42" s="613"/>
      <c r="N42" s="282"/>
      <c r="O42" s="618"/>
      <c r="P42" s="618"/>
      <c r="Q42" s="619"/>
      <c r="R42" s="619"/>
      <c r="S42" s="619"/>
      <c r="T42" s="618"/>
      <c r="U42" s="618"/>
      <c r="V42" s="619"/>
      <c r="W42" s="619"/>
      <c r="X42" s="619"/>
      <c r="Y42" s="618"/>
      <c r="Z42" s="618"/>
      <c r="AA42" s="619"/>
      <c r="AB42" s="619"/>
      <c r="AC42" s="619"/>
      <c r="AD42" s="618"/>
      <c r="AE42" s="618"/>
      <c r="AF42" s="619"/>
      <c r="AG42" s="620"/>
    </row>
    <row r="43" spans="1:40" s="333" customFormat="1" ht="12.75" customHeight="1" thickBot="1">
      <c r="A43" s="1161"/>
      <c r="B43" s="1162"/>
      <c r="C43" s="1162"/>
      <c r="D43" s="1162"/>
      <c r="E43" s="1162"/>
      <c r="F43" s="1162"/>
      <c r="G43" s="1162"/>
      <c r="H43" s="1163"/>
      <c r="I43" s="1165"/>
      <c r="J43" s="917">
        <f>SUM(J34)</f>
        <v>0</v>
      </c>
      <c r="K43" s="1167"/>
      <c r="L43" s="622"/>
      <c r="M43" s="623"/>
      <c r="N43" s="624"/>
      <c r="O43" s="625"/>
      <c r="P43" s="625"/>
      <c r="Q43" s="626"/>
      <c r="R43" s="626"/>
      <c r="S43" s="626"/>
      <c r="T43" s="625"/>
      <c r="U43" s="625"/>
      <c r="V43" s="626"/>
      <c r="W43" s="626"/>
      <c r="X43" s="626"/>
      <c r="Y43" s="625"/>
      <c r="Z43" s="625"/>
      <c r="AA43" s="626"/>
      <c r="AB43" s="626"/>
      <c r="AC43" s="626"/>
      <c r="AD43" s="625"/>
      <c r="AE43" s="625"/>
      <c r="AF43" s="626"/>
      <c r="AG43" s="627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42:H43"/>
    <mergeCell ref="I42:I43"/>
    <mergeCell ref="K42:K43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41">
    <cfRule type="cellIs" dxfId="61" priority="83" operator="equal">
      <formula>0</formula>
    </cfRule>
  </conditionalFormatting>
  <conditionalFormatting sqref="I11:K41">
    <cfRule type="cellIs" dxfId="60" priority="363" stopIfTrue="1" operator="equal">
      <formula>0</formula>
    </cfRule>
  </conditionalFormatting>
  <conditionalFormatting sqref="J28">
    <cfRule type="cellIs" dxfId="59" priority="4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N57"/>
  <sheetViews>
    <sheetView topLeftCell="A7" workbookViewId="0">
      <selection activeCell="I11" sqref="I11:I23"/>
    </sheetView>
  </sheetViews>
  <sheetFormatPr defaultColWidth="5.3046875" defaultRowHeight="10.3"/>
  <cols>
    <col min="1" max="1" width="5.3046875" style="745"/>
    <col min="2" max="2" width="5.3046875" style="790"/>
    <col min="3" max="6" width="5.3046875" style="745"/>
    <col min="7" max="8" width="5.3046875" style="790"/>
    <col min="9" max="9" width="6.53515625" style="790" bestFit="1" customWidth="1"/>
    <col min="10" max="10" width="6" style="745" bestFit="1" customWidth="1"/>
    <col min="11" max="11" width="6.53515625" style="745" bestFit="1" customWidth="1"/>
    <col min="12" max="16" width="5.3046875" style="745"/>
    <col min="17" max="17" width="5.3046875" style="782"/>
    <col min="18" max="39" width="5.3046875" style="745"/>
    <col min="40" max="40" width="5.53515625" style="745" bestFit="1" customWidth="1"/>
    <col min="41" max="16384" width="5.3046875" style="745"/>
  </cols>
  <sheetData>
    <row r="1" spans="1:40" s="708" customFormat="1" ht="15" customHeight="1">
      <c r="A1" s="706"/>
      <c r="B1" s="707"/>
      <c r="C1" s="707"/>
      <c r="D1" s="1202" t="s">
        <v>172</v>
      </c>
      <c r="E1" s="1203"/>
      <c r="F1" s="1203"/>
      <c r="G1" s="1203"/>
      <c r="H1" s="1203"/>
      <c r="I1" s="1203"/>
      <c r="J1" s="1203"/>
      <c r="K1" s="1203"/>
      <c r="L1" s="1189" t="s">
        <v>173</v>
      </c>
      <c r="M1" s="1190"/>
      <c r="N1" s="1190"/>
      <c r="O1" s="1191"/>
      <c r="P1" s="1192" t="s">
        <v>174</v>
      </c>
      <c r="Q1" s="1193"/>
      <c r="R1" s="1192" t="s">
        <v>175</v>
      </c>
      <c r="S1" s="1193"/>
      <c r="T1" s="1192" t="s">
        <v>176</v>
      </c>
      <c r="U1" s="1193"/>
      <c r="V1" s="1194" t="s">
        <v>21</v>
      </c>
      <c r="W1" s="1195"/>
      <c r="X1" s="1192" t="s">
        <v>22</v>
      </c>
      <c r="Y1" s="1208"/>
      <c r="Z1" s="1208"/>
      <c r="AA1" s="1193"/>
      <c r="AB1" s="1208" t="s">
        <v>177</v>
      </c>
      <c r="AC1" s="1208"/>
      <c r="AD1" s="1208"/>
      <c r="AE1" s="1208"/>
      <c r="AF1" s="1208"/>
      <c r="AG1" s="1209"/>
    </row>
    <row r="2" spans="1:40" s="708" customFormat="1" ht="15" customHeight="1">
      <c r="A2" s="709"/>
      <c r="D2" s="1204"/>
      <c r="E2" s="1205"/>
      <c r="F2" s="1205"/>
      <c r="G2" s="1205"/>
      <c r="H2" s="1205"/>
      <c r="I2" s="1205"/>
      <c r="J2" s="1205"/>
      <c r="K2" s="1205"/>
      <c r="L2" s="1210"/>
      <c r="M2" s="1211"/>
      <c r="N2" s="1211"/>
      <c r="O2" s="1212"/>
      <c r="P2" s="1213"/>
      <c r="Q2" s="1214"/>
      <c r="R2" s="1219"/>
      <c r="S2" s="1220"/>
      <c r="T2" s="1225"/>
      <c r="U2" s="1226"/>
      <c r="V2" s="710"/>
      <c r="W2" s="711"/>
      <c r="X2" s="712"/>
      <c r="Y2" s="713"/>
      <c r="Z2" s="712"/>
      <c r="AA2" s="713"/>
      <c r="AB2" s="714"/>
      <c r="AC2" s="715"/>
      <c r="AD2" s="716"/>
      <c r="AE2" s="715"/>
      <c r="AF2" s="716"/>
      <c r="AG2" s="717"/>
    </row>
    <row r="3" spans="1:40" s="708" customFormat="1" ht="15" customHeight="1">
      <c r="A3" s="709"/>
      <c r="D3" s="1204"/>
      <c r="E3" s="1205"/>
      <c r="F3" s="1205"/>
      <c r="G3" s="1205"/>
      <c r="H3" s="1205"/>
      <c r="I3" s="1205"/>
      <c r="J3" s="1205"/>
      <c r="K3" s="1205"/>
      <c r="L3" s="1210"/>
      <c r="M3" s="1211"/>
      <c r="N3" s="1211"/>
      <c r="O3" s="1212"/>
      <c r="P3" s="1215"/>
      <c r="Q3" s="1216"/>
      <c r="R3" s="1221"/>
      <c r="S3" s="1222"/>
      <c r="T3" s="1225"/>
      <c r="U3" s="1226"/>
      <c r="V3" s="718"/>
      <c r="W3" s="719"/>
      <c r="X3" s="720"/>
      <c r="Y3" s="721"/>
      <c r="Z3" s="720"/>
      <c r="AA3" s="721"/>
      <c r="AB3" s="722"/>
      <c r="AC3" s="723"/>
      <c r="AD3" s="724"/>
      <c r="AE3" s="723"/>
      <c r="AF3" s="724"/>
      <c r="AG3" s="725"/>
    </row>
    <row r="4" spans="1:40" s="708" customFormat="1" ht="15" customHeight="1" thickBot="1">
      <c r="A4" s="726"/>
      <c r="B4" s="727"/>
      <c r="C4" s="727"/>
      <c r="D4" s="1206"/>
      <c r="E4" s="1207"/>
      <c r="F4" s="1207"/>
      <c r="G4" s="1207"/>
      <c r="H4" s="1207"/>
      <c r="I4" s="1207"/>
      <c r="J4" s="1207"/>
      <c r="K4" s="1207"/>
      <c r="L4" s="1186"/>
      <c r="M4" s="1188"/>
      <c r="N4" s="1188"/>
      <c r="O4" s="1187"/>
      <c r="P4" s="1217"/>
      <c r="Q4" s="1218"/>
      <c r="R4" s="1223"/>
      <c r="S4" s="1224"/>
      <c r="T4" s="1227"/>
      <c r="U4" s="122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08" customFormat="1" ht="4.5" customHeight="1" thickBot="1">
      <c r="A5" s="728"/>
      <c r="B5" s="729"/>
      <c r="C5" s="729"/>
      <c r="D5" s="730"/>
      <c r="E5" s="730"/>
      <c r="F5" s="730"/>
      <c r="G5" s="730"/>
      <c r="H5" s="730"/>
      <c r="I5" s="730"/>
      <c r="J5" s="730"/>
      <c r="K5" s="730"/>
      <c r="L5" s="731"/>
      <c r="M5" s="731"/>
      <c r="N5" s="731"/>
      <c r="O5" s="731"/>
      <c r="P5" s="731"/>
      <c r="Q5" s="731"/>
      <c r="R5" s="732"/>
      <c r="S5" s="732"/>
      <c r="T5" s="733"/>
      <c r="U5" s="733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08" customFormat="1" ht="18.75" customHeight="1">
      <c r="A6" s="1197" t="s">
        <v>182</v>
      </c>
      <c r="B6" s="1198"/>
      <c r="C6" s="1199"/>
      <c r="D6" s="1200" t="s">
        <v>183</v>
      </c>
      <c r="E6" s="1198"/>
      <c r="F6" s="1199"/>
      <c r="G6" s="1200" t="s">
        <v>184</v>
      </c>
      <c r="H6" s="1198"/>
      <c r="I6" s="1198"/>
      <c r="J6" s="1198"/>
      <c r="K6" s="1199"/>
      <c r="L6" s="1200" t="s">
        <v>185</v>
      </c>
      <c r="M6" s="1198"/>
      <c r="N6" s="1198"/>
      <c r="O6" s="1199"/>
      <c r="P6" s="1200" t="s">
        <v>186</v>
      </c>
      <c r="Q6" s="1198"/>
      <c r="R6" s="1198"/>
      <c r="S6" s="1199"/>
      <c r="T6" s="1200" t="s">
        <v>187</v>
      </c>
      <c r="U6" s="1199"/>
      <c r="V6" s="1200" t="s">
        <v>188</v>
      </c>
      <c r="W6" s="1199"/>
      <c r="X6" s="1200" t="s">
        <v>189</v>
      </c>
      <c r="Y6" s="1201"/>
      <c r="Z6" s="734" t="s">
        <v>190</v>
      </c>
      <c r="AA6" s="707"/>
      <c r="AB6" s="735" t="s">
        <v>191</v>
      </c>
      <c r="AC6" s="735"/>
      <c r="AD6" s="735"/>
      <c r="AE6" s="735" t="s">
        <v>192</v>
      </c>
      <c r="AF6" s="735"/>
      <c r="AG6" s="736"/>
    </row>
    <row r="7" spans="1:40" s="708" customFormat="1" ht="18.75" customHeight="1" thickBot="1">
      <c r="A7" s="1239"/>
      <c r="B7" s="1240"/>
      <c r="C7" s="1241"/>
      <c r="D7" s="1242" t="s">
        <v>168</v>
      </c>
      <c r="E7" s="1243"/>
      <c r="F7" s="1244"/>
      <c r="G7" s="1242"/>
      <c r="H7" s="1243"/>
      <c r="I7" s="1243"/>
      <c r="J7" s="1243"/>
      <c r="K7" s="1244"/>
      <c r="L7" s="1242" t="s">
        <v>215</v>
      </c>
      <c r="M7" s="1240"/>
      <c r="N7" s="1240"/>
      <c r="O7" s="1241"/>
      <c r="P7" s="1242" t="s">
        <v>214</v>
      </c>
      <c r="Q7" s="1240"/>
      <c r="R7" s="1240"/>
      <c r="S7" s="1241"/>
      <c r="T7" s="1245"/>
      <c r="U7" s="1246"/>
      <c r="V7" s="1245">
        <v>171</v>
      </c>
      <c r="W7" s="1246"/>
      <c r="X7" s="1245">
        <f>SUM(I56,J57,K56)</f>
        <v>99.23</v>
      </c>
      <c r="Y7" s="1247"/>
      <c r="Z7" s="737"/>
      <c r="AA7" s="738"/>
      <c r="AB7" s="739" t="s">
        <v>193</v>
      </c>
      <c r="AC7" s="739"/>
      <c r="AD7" s="739"/>
      <c r="AE7" s="739" t="s">
        <v>194</v>
      </c>
      <c r="AF7" s="739"/>
      <c r="AG7" s="740"/>
    </row>
    <row r="8" spans="1:40" s="708" customFormat="1" ht="4.5" customHeight="1" thickBot="1">
      <c r="A8" s="728"/>
      <c r="B8" s="729"/>
      <c r="C8" s="729"/>
      <c r="D8" s="730"/>
      <c r="E8" s="730"/>
      <c r="F8" s="730"/>
      <c r="G8" s="730"/>
      <c r="H8" s="730"/>
      <c r="I8" s="730"/>
      <c r="J8" s="730"/>
      <c r="K8" s="730"/>
      <c r="L8" s="731"/>
      <c r="M8" s="731"/>
      <c r="N8" s="731"/>
      <c r="O8" s="731"/>
      <c r="P8" s="731"/>
      <c r="Q8" s="731"/>
      <c r="R8" s="732"/>
      <c r="S8" s="732"/>
      <c r="T8" s="733"/>
      <c r="U8" s="733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248" t="s">
        <v>195</v>
      </c>
      <c r="B9" s="1249"/>
      <c r="C9" s="1248" t="s">
        <v>196</v>
      </c>
      <c r="D9" s="1252"/>
      <c r="E9" s="1252"/>
      <c r="F9" s="1252"/>
      <c r="G9" s="1252"/>
      <c r="H9" s="1249"/>
      <c r="I9" s="1254" t="s">
        <v>197</v>
      </c>
      <c r="J9" s="1255"/>
      <c r="K9" s="1256"/>
      <c r="L9" s="741"/>
      <c r="M9" s="742"/>
      <c r="N9" s="742"/>
      <c r="O9" s="742"/>
      <c r="P9" s="742"/>
      <c r="Q9" s="743"/>
      <c r="R9" s="742"/>
      <c r="S9" s="742"/>
      <c r="T9" s="742"/>
      <c r="U9" s="742"/>
      <c r="V9" s="742"/>
      <c r="W9" s="742"/>
      <c r="X9" s="742"/>
      <c r="Y9" s="742"/>
      <c r="Z9" s="742"/>
      <c r="AA9" s="742"/>
      <c r="AB9" s="742"/>
      <c r="AC9" s="742"/>
      <c r="AD9" s="742"/>
      <c r="AE9" s="742"/>
      <c r="AF9" s="742"/>
      <c r="AG9" s="744"/>
    </row>
    <row r="10" spans="1:40" ht="18" customHeight="1" thickBot="1">
      <c r="A10" s="1250"/>
      <c r="B10" s="1251"/>
      <c r="C10" s="1250"/>
      <c r="D10" s="1253"/>
      <c r="E10" s="1253"/>
      <c r="F10" s="1253"/>
      <c r="G10" s="1253"/>
      <c r="H10" s="1251"/>
      <c r="I10" s="746" t="s">
        <v>198</v>
      </c>
      <c r="J10" s="747" t="s">
        <v>193</v>
      </c>
      <c r="K10" s="748" t="s">
        <v>199</v>
      </c>
      <c r="L10" s="749"/>
      <c r="M10" s="750"/>
      <c r="N10" s="750"/>
      <c r="O10" s="750"/>
      <c r="P10" s="750"/>
      <c r="Q10" s="750"/>
      <c r="R10" s="751"/>
      <c r="S10" s="751"/>
      <c r="T10" s="751"/>
      <c r="U10" s="751"/>
      <c r="V10" s="751"/>
      <c r="W10" s="751"/>
      <c r="X10" s="751"/>
      <c r="Y10" s="751"/>
      <c r="Z10" s="751"/>
      <c r="AA10" s="751"/>
      <c r="AB10" s="751"/>
      <c r="AC10" s="751"/>
      <c r="AD10" s="751"/>
      <c r="AE10" s="751"/>
      <c r="AF10" s="751"/>
      <c r="AG10" s="752"/>
      <c r="AI10" s="753" t="s">
        <v>200</v>
      </c>
      <c r="AJ10" s="753" t="s">
        <v>201</v>
      </c>
      <c r="AK10" s="753" t="s">
        <v>191</v>
      </c>
      <c r="AL10" s="753" t="s">
        <v>192</v>
      </c>
      <c r="AM10" s="753" t="s">
        <v>200</v>
      </c>
      <c r="AN10" s="753"/>
    </row>
    <row r="11" spans="1:40" ht="22.5" customHeight="1">
      <c r="A11" s="754"/>
      <c r="B11" s="755">
        <v>1</v>
      </c>
      <c r="C11" s="756" t="s">
        <v>315</v>
      </c>
      <c r="D11" s="292"/>
      <c r="E11" s="292"/>
      <c r="F11" s="292"/>
      <c r="G11" s="292"/>
      <c r="H11" s="293"/>
      <c r="I11" s="757">
        <v>1.08</v>
      </c>
      <c r="J11" s="758"/>
      <c r="K11" s="759"/>
      <c r="L11" s="749"/>
      <c r="M11" s="760"/>
      <c r="N11" s="760"/>
      <c r="O11" s="760"/>
      <c r="P11" s="760"/>
      <c r="Q11" s="750"/>
      <c r="R11" s="751"/>
      <c r="S11" s="751"/>
      <c r="T11" s="751"/>
      <c r="U11" s="751"/>
      <c r="V11" s="751"/>
      <c r="W11" s="751"/>
      <c r="X11" s="751"/>
      <c r="Y11" s="751"/>
      <c r="Z11" s="751"/>
      <c r="AA11" s="751"/>
      <c r="AB11" s="761"/>
      <c r="AC11" s="751"/>
      <c r="AD11" s="751"/>
      <c r="AE11" s="751"/>
      <c r="AF11" s="751"/>
      <c r="AG11" s="752"/>
      <c r="AH11" s="762"/>
      <c r="AI11" s="763">
        <f t="shared" ref="AI11:AI55" si="0">IF(J11&gt;0,J11-AM11,0)</f>
        <v>0</v>
      </c>
      <c r="AJ11" s="763">
        <v>0</v>
      </c>
      <c r="AK11" s="763">
        <f>I11</f>
        <v>1.08</v>
      </c>
      <c r="AL11" s="763">
        <f>K11</f>
        <v>0</v>
      </c>
      <c r="AM11" s="763">
        <f t="shared" ref="AM11:AM55" si="1">IF(J11&gt;0,IF((AN11+J11)&gt;X$7,X$7-AN11,J11),0)</f>
        <v>0</v>
      </c>
      <c r="AN11" s="753">
        <v>0</v>
      </c>
    </row>
    <row r="12" spans="1:40" ht="22.5" customHeight="1">
      <c r="A12" s="754"/>
      <c r="B12" s="755">
        <v>2</v>
      </c>
      <c r="C12" s="764" t="s">
        <v>316</v>
      </c>
      <c r="D12" s="302"/>
      <c r="E12" s="302"/>
      <c r="F12" s="302"/>
      <c r="G12" s="302"/>
      <c r="H12" s="303"/>
      <c r="I12" s="765">
        <v>1.19</v>
      </c>
      <c r="J12" s="766"/>
      <c r="K12" s="767"/>
      <c r="L12" s="768"/>
      <c r="M12" s="760"/>
      <c r="N12" s="760"/>
      <c r="O12" s="760"/>
      <c r="P12" s="760"/>
      <c r="Q12" s="750"/>
      <c r="R12" s="751"/>
      <c r="S12" s="751"/>
      <c r="T12" s="751"/>
      <c r="U12" s="751"/>
      <c r="V12" s="751"/>
      <c r="W12" s="751"/>
      <c r="X12" s="751"/>
      <c r="Y12" s="751"/>
      <c r="Z12" s="751"/>
      <c r="AA12" s="751"/>
      <c r="AB12" s="761"/>
      <c r="AC12" s="751"/>
      <c r="AD12" s="751"/>
      <c r="AE12" s="751"/>
      <c r="AF12" s="751"/>
      <c r="AG12" s="752"/>
      <c r="AH12" s="762"/>
      <c r="AI12" s="763">
        <f t="shared" si="0"/>
        <v>0</v>
      </c>
      <c r="AJ12" s="763">
        <f>AK11+AL11-AI12</f>
        <v>1.08</v>
      </c>
      <c r="AK12" s="763">
        <f t="shared" ref="AK12:AK55" si="2">I12</f>
        <v>1.19</v>
      </c>
      <c r="AL12" s="763">
        <f t="shared" ref="AL12:AL55" si="3">K12</f>
        <v>0</v>
      </c>
      <c r="AM12" s="763">
        <f t="shared" si="1"/>
        <v>0</v>
      </c>
      <c r="AN12" s="763">
        <f>AN11+AK11+AL11+AK12</f>
        <v>2.27</v>
      </c>
    </row>
    <row r="13" spans="1:40" ht="22.5" customHeight="1">
      <c r="A13" s="754"/>
      <c r="B13" s="755">
        <v>3</v>
      </c>
      <c r="C13" s="764" t="s">
        <v>317</v>
      </c>
      <c r="D13" s="302"/>
      <c r="E13" s="302"/>
      <c r="F13" s="302"/>
      <c r="G13" s="302"/>
      <c r="H13" s="303"/>
      <c r="I13" s="765">
        <v>1.1200000000000001</v>
      </c>
      <c r="J13" s="766"/>
      <c r="K13" s="767"/>
      <c r="L13" s="768"/>
      <c r="M13" s="760"/>
      <c r="N13" s="760"/>
      <c r="O13" s="760"/>
      <c r="P13" s="751"/>
      <c r="Q13" s="769"/>
      <c r="R13" s="769"/>
      <c r="S13" s="751"/>
      <c r="T13" s="751"/>
      <c r="U13" s="751"/>
      <c r="V13" s="751"/>
      <c r="W13" s="751"/>
      <c r="X13" s="751"/>
      <c r="Y13" s="751"/>
      <c r="Z13" s="751"/>
      <c r="AA13" s="751"/>
      <c r="AB13" s="761"/>
      <c r="AC13" s="751"/>
      <c r="AD13" s="751"/>
      <c r="AE13" s="751"/>
      <c r="AF13" s="751"/>
      <c r="AG13" s="752"/>
      <c r="AH13" s="762"/>
      <c r="AI13" s="763">
        <f t="shared" si="0"/>
        <v>0</v>
      </c>
      <c r="AJ13" s="763">
        <f t="shared" ref="AJ13:AJ55" si="4">AN12+AL12-AI13</f>
        <v>2.27</v>
      </c>
      <c r="AK13" s="763">
        <f t="shared" si="2"/>
        <v>1.1200000000000001</v>
      </c>
      <c r="AL13" s="763">
        <f t="shared" si="3"/>
        <v>0</v>
      </c>
      <c r="AM13" s="763">
        <f t="shared" si="1"/>
        <v>0</v>
      </c>
      <c r="AN13" s="763">
        <f t="shared" ref="AN13:AN55" si="5">AN12+AL12+AK13</f>
        <v>3.39</v>
      </c>
    </row>
    <row r="14" spans="1:40" ht="22.5" customHeight="1">
      <c r="A14" s="754"/>
      <c r="B14" s="755">
        <v>4</v>
      </c>
      <c r="C14" s="764" t="s">
        <v>318</v>
      </c>
      <c r="D14" s="302"/>
      <c r="E14" s="302"/>
      <c r="F14" s="302"/>
      <c r="G14" s="302"/>
      <c r="H14" s="303"/>
      <c r="I14" s="765">
        <v>1.62</v>
      </c>
      <c r="J14" s="766"/>
      <c r="K14" s="767"/>
      <c r="L14" s="768"/>
      <c r="M14" s="760"/>
      <c r="N14" s="760"/>
      <c r="O14" s="760"/>
      <c r="P14" s="751"/>
      <c r="Q14" s="750"/>
      <c r="R14" s="751"/>
      <c r="S14" s="751"/>
      <c r="T14" s="751"/>
      <c r="U14" s="751"/>
      <c r="V14" s="770"/>
      <c r="W14" s="770"/>
      <c r="X14" s="770"/>
      <c r="Y14" s="751"/>
      <c r="Z14" s="751"/>
      <c r="AA14" s="751"/>
      <c r="AB14" s="761"/>
      <c r="AC14" s="751"/>
      <c r="AD14" s="751"/>
      <c r="AE14" s="751"/>
      <c r="AF14" s="751"/>
      <c r="AG14" s="752"/>
      <c r="AH14" s="762"/>
      <c r="AI14" s="763">
        <f t="shared" si="0"/>
        <v>0</v>
      </c>
      <c r="AJ14" s="763">
        <f t="shared" si="4"/>
        <v>3.39</v>
      </c>
      <c r="AK14" s="763">
        <f t="shared" si="2"/>
        <v>1.62</v>
      </c>
      <c r="AL14" s="763">
        <f t="shared" si="3"/>
        <v>0</v>
      </c>
      <c r="AM14" s="763">
        <f t="shared" si="1"/>
        <v>0</v>
      </c>
      <c r="AN14" s="763">
        <f>AN13+AL13+AK14</f>
        <v>5.01</v>
      </c>
    </row>
    <row r="15" spans="1:40" ht="22.5" customHeight="1">
      <c r="A15" s="754"/>
      <c r="B15" s="755">
        <v>5</v>
      </c>
      <c r="C15" s="764" t="s">
        <v>319</v>
      </c>
      <c r="D15" s="302"/>
      <c r="E15" s="302"/>
      <c r="F15" s="302"/>
      <c r="G15" s="302"/>
      <c r="H15" s="303"/>
      <c r="I15" s="765">
        <v>43.74</v>
      </c>
      <c r="J15" s="766"/>
      <c r="K15" s="767"/>
      <c r="L15" s="768"/>
      <c r="M15" s="760"/>
      <c r="N15" s="760"/>
      <c r="O15" s="760"/>
      <c r="P15" s="760"/>
      <c r="Q15" s="750"/>
      <c r="R15" s="751"/>
      <c r="S15" s="751"/>
      <c r="T15" s="751"/>
      <c r="U15" s="751"/>
      <c r="V15" s="751"/>
      <c r="W15" s="751"/>
      <c r="X15" s="751"/>
      <c r="Y15" s="751"/>
      <c r="Z15" s="751"/>
      <c r="AA15" s="751"/>
      <c r="AB15" s="761"/>
      <c r="AC15" s="751"/>
      <c r="AD15" s="751"/>
      <c r="AE15" s="751"/>
      <c r="AF15" s="751"/>
      <c r="AG15" s="752"/>
      <c r="AH15" s="762"/>
      <c r="AI15" s="763">
        <f t="shared" si="0"/>
        <v>0</v>
      </c>
      <c r="AJ15" s="763">
        <f>AN14+AL14-AI15</f>
        <v>5.01</v>
      </c>
      <c r="AK15" s="763">
        <f t="shared" si="2"/>
        <v>43.74</v>
      </c>
      <c r="AL15" s="763">
        <f t="shared" si="3"/>
        <v>0</v>
      </c>
      <c r="AM15" s="763">
        <f t="shared" si="1"/>
        <v>0</v>
      </c>
      <c r="AN15" s="763">
        <f>AN14+AL14+AK15</f>
        <v>48.75</v>
      </c>
    </row>
    <row r="16" spans="1:40" ht="22.5" customHeight="1">
      <c r="A16" s="754"/>
      <c r="B16" s="755">
        <v>6</v>
      </c>
      <c r="C16" s="764" t="s">
        <v>320</v>
      </c>
      <c r="D16" s="302"/>
      <c r="E16" s="302"/>
      <c r="F16" s="302"/>
      <c r="G16" s="302"/>
      <c r="H16" s="303"/>
      <c r="I16" s="765">
        <v>1.1100000000000001</v>
      </c>
      <c r="J16" s="766"/>
      <c r="K16" s="767"/>
      <c r="L16" s="768"/>
      <c r="M16" s="760"/>
      <c r="N16" s="760"/>
      <c r="O16" s="760"/>
      <c r="P16" s="760"/>
      <c r="Q16" s="750"/>
      <c r="R16" s="751"/>
      <c r="S16" s="751"/>
      <c r="T16" s="751"/>
      <c r="U16" s="751"/>
      <c r="V16" s="751"/>
      <c r="W16" s="751"/>
      <c r="X16" s="751"/>
      <c r="Y16" s="751"/>
      <c r="Z16" s="751"/>
      <c r="AA16" s="751"/>
      <c r="AB16" s="761"/>
      <c r="AC16" s="751"/>
      <c r="AD16" s="751"/>
      <c r="AE16" s="751"/>
      <c r="AF16" s="751"/>
      <c r="AG16" s="752"/>
      <c r="AH16" s="762"/>
      <c r="AI16" s="763">
        <f t="shared" si="0"/>
        <v>0</v>
      </c>
      <c r="AJ16" s="763">
        <f t="shared" si="4"/>
        <v>48.75</v>
      </c>
      <c r="AK16" s="763">
        <f t="shared" si="2"/>
        <v>1.1100000000000001</v>
      </c>
      <c r="AL16" s="763">
        <f t="shared" si="3"/>
        <v>0</v>
      </c>
      <c r="AM16" s="763">
        <f t="shared" si="1"/>
        <v>0</v>
      </c>
      <c r="AN16" s="763">
        <f t="shared" si="5"/>
        <v>49.86</v>
      </c>
    </row>
    <row r="17" spans="1:40" ht="22.5" customHeight="1">
      <c r="A17" s="754"/>
      <c r="B17" s="755">
        <v>7</v>
      </c>
      <c r="C17" s="764" t="s">
        <v>321</v>
      </c>
      <c r="D17" s="302"/>
      <c r="E17" s="302"/>
      <c r="F17" s="302"/>
      <c r="G17" s="302"/>
      <c r="H17" s="303"/>
      <c r="I17" s="765">
        <v>1.24</v>
      </c>
      <c r="J17" s="766"/>
      <c r="K17" s="767"/>
      <c r="L17" s="768"/>
      <c r="M17" s="760"/>
      <c r="N17" s="760"/>
      <c r="O17" s="760"/>
      <c r="P17" s="760"/>
      <c r="Q17" s="750"/>
      <c r="R17" s="751"/>
      <c r="S17" s="751"/>
      <c r="T17" s="751"/>
      <c r="U17" s="751"/>
      <c r="V17" s="751"/>
      <c r="W17" s="751"/>
      <c r="X17" s="751"/>
      <c r="Y17" s="751"/>
      <c r="Z17" s="751"/>
      <c r="AA17" s="751"/>
      <c r="AB17" s="761"/>
      <c r="AC17" s="751"/>
      <c r="AD17" s="751"/>
      <c r="AE17" s="751"/>
      <c r="AF17" s="751"/>
      <c r="AG17" s="752"/>
      <c r="AH17" s="762"/>
      <c r="AI17" s="763">
        <f t="shared" si="0"/>
        <v>0</v>
      </c>
      <c r="AJ17" s="763">
        <f t="shared" si="4"/>
        <v>49.86</v>
      </c>
      <c r="AK17" s="763">
        <f t="shared" si="2"/>
        <v>1.24</v>
      </c>
      <c r="AL17" s="763">
        <f t="shared" si="3"/>
        <v>0</v>
      </c>
      <c r="AM17" s="763">
        <f t="shared" si="1"/>
        <v>0</v>
      </c>
      <c r="AN17" s="763">
        <f t="shared" si="5"/>
        <v>51.1</v>
      </c>
    </row>
    <row r="18" spans="1:40" ht="22.5" customHeight="1">
      <c r="A18" s="754"/>
      <c r="B18" s="755">
        <v>8</v>
      </c>
      <c r="C18" s="764" t="s">
        <v>322</v>
      </c>
      <c r="D18" s="302"/>
      <c r="E18" s="302"/>
      <c r="F18" s="302"/>
      <c r="G18" s="302"/>
      <c r="H18" s="303"/>
      <c r="I18" s="765">
        <v>2.5</v>
      </c>
      <c r="J18" s="766"/>
      <c r="K18" s="767"/>
      <c r="L18" s="768"/>
      <c r="M18" s="760"/>
      <c r="N18" s="760"/>
      <c r="O18" s="760"/>
      <c r="P18" s="760"/>
      <c r="Q18" s="750"/>
      <c r="R18" s="751"/>
      <c r="S18" s="751"/>
      <c r="T18" s="751"/>
      <c r="U18" s="751"/>
      <c r="V18" s="751"/>
      <c r="W18" s="751"/>
      <c r="X18" s="751"/>
      <c r="Y18" s="751"/>
      <c r="Z18" s="751"/>
      <c r="AA18" s="751"/>
      <c r="AB18" s="761"/>
      <c r="AC18" s="751"/>
      <c r="AD18" s="751"/>
      <c r="AE18" s="751"/>
      <c r="AF18" s="751"/>
      <c r="AG18" s="752"/>
      <c r="AH18" s="762"/>
      <c r="AI18" s="763">
        <f t="shared" si="0"/>
        <v>0</v>
      </c>
      <c r="AJ18" s="763">
        <f t="shared" si="4"/>
        <v>51.1</v>
      </c>
      <c r="AK18" s="763">
        <f t="shared" si="2"/>
        <v>2.5</v>
      </c>
      <c r="AL18" s="763">
        <f t="shared" si="3"/>
        <v>0</v>
      </c>
      <c r="AM18" s="763">
        <f t="shared" si="1"/>
        <v>0</v>
      </c>
      <c r="AN18" s="763">
        <f t="shared" si="5"/>
        <v>53.6</v>
      </c>
    </row>
    <row r="19" spans="1:40" ht="22.5" customHeight="1">
      <c r="A19" s="754"/>
      <c r="B19" s="755">
        <v>9</v>
      </c>
      <c r="C19" s="764" t="s">
        <v>323</v>
      </c>
      <c r="D19" s="302"/>
      <c r="E19" s="302"/>
      <c r="F19" s="302"/>
      <c r="G19" s="302"/>
      <c r="H19" s="303"/>
      <c r="I19" s="765">
        <v>2.29</v>
      </c>
      <c r="J19" s="766"/>
      <c r="K19" s="767"/>
      <c r="L19" s="768"/>
      <c r="M19" s="760"/>
      <c r="N19" s="760"/>
      <c r="O19" s="760"/>
      <c r="P19" s="760"/>
      <c r="Q19" s="750"/>
      <c r="R19" s="751"/>
      <c r="S19" s="751"/>
      <c r="T19" s="751"/>
      <c r="U19" s="751"/>
      <c r="V19" s="751"/>
      <c r="W19" s="751"/>
      <c r="X19" s="751"/>
      <c r="Y19" s="751"/>
      <c r="Z19" s="751"/>
      <c r="AA19" s="751"/>
      <c r="AB19" s="761"/>
      <c r="AC19" s="751"/>
      <c r="AD19" s="751"/>
      <c r="AE19" s="751"/>
      <c r="AF19" s="751"/>
      <c r="AG19" s="752"/>
      <c r="AH19" s="762"/>
      <c r="AI19" s="763">
        <f t="shared" si="0"/>
        <v>0</v>
      </c>
      <c r="AJ19" s="763">
        <f t="shared" si="4"/>
        <v>53.6</v>
      </c>
      <c r="AK19" s="763">
        <f t="shared" si="2"/>
        <v>2.29</v>
      </c>
      <c r="AL19" s="763">
        <f t="shared" si="3"/>
        <v>0</v>
      </c>
      <c r="AM19" s="763">
        <f t="shared" si="1"/>
        <v>0</v>
      </c>
      <c r="AN19" s="763">
        <f t="shared" si="5"/>
        <v>55.89</v>
      </c>
    </row>
    <row r="20" spans="1:40" ht="22.5" customHeight="1">
      <c r="A20" s="754"/>
      <c r="B20" s="755">
        <v>10</v>
      </c>
      <c r="C20" s="764" t="s">
        <v>324</v>
      </c>
      <c r="D20" s="302"/>
      <c r="E20" s="302"/>
      <c r="F20" s="302"/>
      <c r="G20" s="302"/>
      <c r="H20" s="303"/>
      <c r="I20" s="765">
        <v>2.25</v>
      </c>
      <c r="J20" s="766"/>
      <c r="K20" s="767"/>
      <c r="L20" s="768"/>
      <c r="M20" s="760"/>
      <c r="N20" s="760"/>
      <c r="O20" s="760"/>
      <c r="P20" s="760"/>
      <c r="Q20" s="750"/>
      <c r="R20" s="751"/>
      <c r="S20" s="751"/>
      <c r="T20" s="751"/>
      <c r="U20" s="751"/>
      <c r="V20" s="751"/>
      <c r="W20" s="751"/>
      <c r="X20" s="751"/>
      <c r="Y20" s="751"/>
      <c r="Z20" s="751"/>
      <c r="AA20" s="751"/>
      <c r="AB20" s="761"/>
      <c r="AC20" s="751"/>
      <c r="AD20" s="751"/>
      <c r="AE20" s="751"/>
      <c r="AF20" s="751"/>
      <c r="AG20" s="752"/>
      <c r="AH20" s="762"/>
      <c r="AI20" s="763">
        <f t="shared" si="0"/>
        <v>0</v>
      </c>
      <c r="AJ20" s="763">
        <f t="shared" si="4"/>
        <v>55.89</v>
      </c>
      <c r="AK20" s="763">
        <f t="shared" si="2"/>
        <v>2.25</v>
      </c>
      <c r="AL20" s="763">
        <f t="shared" si="3"/>
        <v>0</v>
      </c>
      <c r="AM20" s="763">
        <f t="shared" si="1"/>
        <v>0</v>
      </c>
      <c r="AN20" s="763">
        <f t="shared" si="5"/>
        <v>58.14</v>
      </c>
    </row>
    <row r="21" spans="1:40" ht="22.5" customHeight="1">
      <c r="A21" s="754"/>
      <c r="B21" s="755">
        <v>11</v>
      </c>
      <c r="C21" s="764" t="s">
        <v>325</v>
      </c>
      <c r="D21" s="302"/>
      <c r="E21" s="302"/>
      <c r="F21" s="302"/>
      <c r="G21" s="302"/>
      <c r="H21" s="303"/>
      <c r="I21" s="757">
        <v>38.72</v>
      </c>
      <c r="J21" s="758"/>
      <c r="K21" s="759"/>
      <c r="L21" s="768"/>
      <c r="M21" s="760"/>
      <c r="N21" s="760"/>
      <c r="O21" s="760"/>
      <c r="P21" s="760"/>
      <c r="Q21" s="750"/>
      <c r="R21" s="751"/>
      <c r="S21" s="751"/>
      <c r="T21" s="751"/>
      <c r="U21" s="751"/>
      <c r="V21" s="751"/>
      <c r="W21" s="751"/>
      <c r="X21" s="751"/>
      <c r="Y21" s="751"/>
      <c r="Z21" s="751"/>
      <c r="AA21" s="751"/>
      <c r="AB21" s="761"/>
      <c r="AC21" s="751"/>
      <c r="AD21" s="751"/>
      <c r="AE21" s="751"/>
      <c r="AF21" s="751"/>
      <c r="AG21" s="752"/>
      <c r="AH21" s="762"/>
      <c r="AI21" s="763">
        <f t="shared" si="0"/>
        <v>0</v>
      </c>
      <c r="AJ21" s="763">
        <f t="shared" si="4"/>
        <v>58.14</v>
      </c>
      <c r="AK21" s="763">
        <f t="shared" si="2"/>
        <v>38.72</v>
      </c>
      <c r="AL21" s="763">
        <f t="shared" si="3"/>
        <v>0</v>
      </c>
      <c r="AM21" s="763">
        <f t="shared" si="1"/>
        <v>0</v>
      </c>
      <c r="AN21" s="763">
        <f t="shared" si="5"/>
        <v>96.86</v>
      </c>
    </row>
    <row r="22" spans="1:40" ht="22.5" customHeight="1">
      <c r="A22" s="754"/>
      <c r="B22" s="755">
        <v>12</v>
      </c>
      <c r="C22" s="764" t="s">
        <v>326</v>
      </c>
      <c r="D22" s="302"/>
      <c r="E22" s="302"/>
      <c r="F22" s="302"/>
      <c r="G22" s="302"/>
      <c r="H22" s="303"/>
      <c r="I22" s="765">
        <v>1.25</v>
      </c>
      <c r="J22" s="766"/>
      <c r="K22" s="767"/>
      <c r="L22" s="768"/>
      <c r="M22" s="760"/>
      <c r="N22" s="760"/>
      <c r="O22" s="760"/>
      <c r="P22" s="760"/>
      <c r="Q22" s="750"/>
      <c r="R22" s="751"/>
      <c r="S22" s="751"/>
      <c r="T22" s="751"/>
      <c r="U22" s="751"/>
      <c r="V22" s="751"/>
      <c r="W22" s="751"/>
      <c r="X22" s="751"/>
      <c r="Y22" s="751"/>
      <c r="Z22" s="751"/>
      <c r="AA22" s="751"/>
      <c r="AB22" s="761"/>
      <c r="AC22" s="751"/>
      <c r="AD22" s="751"/>
      <c r="AE22" s="751"/>
      <c r="AF22" s="751"/>
      <c r="AG22" s="752"/>
      <c r="AI22" s="763">
        <f t="shared" si="0"/>
        <v>0</v>
      </c>
      <c r="AJ22" s="763">
        <f t="shared" si="4"/>
        <v>96.86</v>
      </c>
      <c r="AK22" s="763">
        <f t="shared" si="2"/>
        <v>1.25</v>
      </c>
      <c r="AL22" s="763">
        <f t="shared" si="3"/>
        <v>0</v>
      </c>
      <c r="AM22" s="763">
        <f t="shared" si="1"/>
        <v>0</v>
      </c>
      <c r="AN22" s="763">
        <f t="shared" si="5"/>
        <v>98.11</v>
      </c>
    </row>
    <row r="23" spans="1:40" ht="22.5" customHeight="1">
      <c r="A23" s="754"/>
      <c r="B23" s="755">
        <v>13</v>
      </c>
      <c r="C23" s="771" t="s">
        <v>327</v>
      </c>
      <c r="D23" s="302"/>
      <c r="E23" s="302"/>
      <c r="F23" s="302"/>
      <c r="G23" s="302"/>
      <c r="H23" s="303"/>
      <c r="I23" s="765">
        <v>1.1200000000000001</v>
      </c>
      <c r="J23" s="766"/>
      <c r="K23" s="767"/>
      <c r="L23" s="768"/>
      <c r="M23" s="760"/>
      <c r="N23" s="760"/>
      <c r="O23" s="760"/>
      <c r="P23" s="760"/>
      <c r="Q23" s="750"/>
      <c r="R23" s="751"/>
      <c r="S23" s="751"/>
      <c r="T23" s="751"/>
      <c r="U23" s="751"/>
      <c r="V23" s="751"/>
      <c r="W23" s="751"/>
      <c r="X23" s="751"/>
      <c r="Y23" s="751"/>
      <c r="Z23" s="751"/>
      <c r="AA23" s="751"/>
      <c r="AB23" s="761"/>
      <c r="AC23" s="751"/>
      <c r="AD23" s="751"/>
      <c r="AE23" s="751"/>
      <c r="AF23" s="751"/>
      <c r="AG23" s="752"/>
      <c r="AI23" s="763">
        <f t="shared" si="0"/>
        <v>0</v>
      </c>
      <c r="AJ23" s="763">
        <f t="shared" si="4"/>
        <v>98.11</v>
      </c>
      <c r="AK23" s="763">
        <f t="shared" si="2"/>
        <v>1.1200000000000001</v>
      </c>
      <c r="AL23" s="763">
        <f t="shared" si="3"/>
        <v>0</v>
      </c>
      <c r="AM23" s="763">
        <f t="shared" si="1"/>
        <v>0</v>
      </c>
      <c r="AN23" s="763">
        <f t="shared" si="5"/>
        <v>99.23</v>
      </c>
    </row>
    <row r="24" spans="1:40" ht="22.5" customHeight="1">
      <c r="A24" s="754"/>
      <c r="B24" s="755"/>
      <c r="C24" s="764"/>
      <c r="D24" s="302"/>
      <c r="E24" s="302"/>
      <c r="F24" s="302"/>
      <c r="G24" s="302"/>
      <c r="H24" s="303"/>
      <c r="I24" s="765"/>
      <c r="J24" s="766"/>
      <c r="K24" s="767"/>
      <c r="L24" s="768"/>
      <c r="M24" s="760"/>
      <c r="N24" s="760"/>
      <c r="O24" s="760"/>
      <c r="P24" s="760"/>
      <c r="Q24" s="750"/>
      <c r="R24" s="751"/>
      <c r="S24" s="751"/>
      <c r="T24" s="751"/>
      <c r="U24" s="751"/>
      <c r="V24" s="751"/>
      <c r="W24" s="751"/>
      <c r="X24" s="751"/>
      <c r="Y24" s="751"/>
      <c r="Z24" s="751"/>
      <c r="AA24" s="751"/>
      <c r="AB24" s="761"/>
      <c r="AC24" s="751"/>
      <c r="AD24" s="751"/>
      <c r="AE24" s="751"/>
      <c r="AF24" s="751"/>
      <c r="AG24" s="752"/>
      <c r="AI24" s="763">
        <f t="shared" si="0"/>
        <v>0</v>
      </c>
      <c r="AJ24" s="763">
        <f t="shared" si="4"/>
        <v>99.23</v>
      </c>
      <c r="AK24" s="763">
        <f t="shared" si="2"/>
        <v>0</v>
      </c>
      <c r="AL24" s="763">
        <f t="shared" si="3"/>
        <v>0</v>
      </c>
      <c r="AM24" s="763">
        <f t="shared" si="1"/>
        <v>0</v>
      </c>
      <c r="AN24" s="763">
        <f t="shared" si="5"/>
        <v>99.23</v>
      </c>
    </row>
    <row r="25" spans="1:40" ht="22.5" customHeight="1">
      <c r="A25" s="754"/>
      <c r="B25" s="755"/>
      <c r="C25" s="771"/>
      <c r="D25" s="302"/>
      <c r="E25" s="302"/>
      <c r="F25" s="302"/>
      <c r="G25" s="302"/>
      <c r="H25" s="303"/>
      <c r="I25" s="765"/>
      <c r="J25" s="766"/>
      <c r="K25" s="767"/>
      <c r="L25" s="768"/>
      <c r="M25" s="760"/>
      <c r="N25" s="760"/>
      <c r="O25" s="760"/>
      <c r="P25" s="760"/>
      <c r="Q25" s="750"/>
      <c r="R25" s="751"/>
      <c r="S25" s="751"/>
      <c r="T25" s="751"/>
      <c r="U25" s="751"/>
      <c r="V25" s="751"/>
      <c r="W25" s="751"/>
      <c r="X25" s="751"/>
      <c r="Y25" s="751"/>
      <c r="Z25" s="751"/>
      <c r="AA25" s="751"/>
      <c r="AB25" s="761"/>
      <c r="AC25" s="751"/>
      <c r="AD25" s="751"/>
      <c r="AE25" s="751"/>
      <c r="AF25" s="751"/>
      <c r="AG25" s="752"/>
      <c r="AI25" s="763">
        <f t="shared" si="0"/>
        <v>0</v>
      </c>
      <c r="AJ25" s="763">
        <f t="shared" si="4"/>
        <v>99.23</v>
      </c>
      <c r="AK25" s="763">
        <f t="shared" si="2"/>
        <v>0</v>
      </c>
      <c r="AL25" s="763">
        <f t="shared" si="3"/>
        <v>0</v>
      </c>
      <c r="AM25" s="763">
        <f t="shared" si="1"/>
        <v>0</v>
      </c>
      <c r="AN25" s="763">
        <f t="shared" si="5"/>
        <v>99.23</v>
      </c>
    </row>
    <row r="26" spans="1:40" ht="22.5" customHeight="1">
      <c r="A26" s="754"/>
      <c r="B26" s="755"/>
      <c r="C26" s="301"/>
      <c r="D26" s="302"/>
      <c r="E26" s="302"/>
      <c r="F26" s="302"/>
      <c r="G26" s="302"/>
      <c r="H26" s="303"/>
      <c r="I26" s="765"/>
      <c r="J26" s="766"/>
      <c r="K26" s="767"/>
      <c r="L26" s="768"/>
      <c r="M26" s="760"/>
      <c r="N26" s="760"/>
      <c r="O26" s="760"/>
      <c r="P26" s="760"/>
      <c r="Q26" s="750"/>
      <c r="R26" s="751"/>
      <c r="S26" s="751"/>
      <c r="T26" s="751"/>
      <c r="U26" s="751"/>
      <c r="V26" s="751"/>
      <c r="W26" s="751"/>
      <c r="X26" s="751"/>
      <c r="Y26" s="751"/>
      <c r="Z26" s="751"/>
      <c r="AA26" s="751"/>
      <c r="AB26" s="761"/>
      <c r="AC26" s="751"/>
      <c r="AD26" s="751"/>
      <c r="AE26" s="751"/>
      <c r="AF26" s="751"/>
      <c r="AG26" s="752"/>
      <c r="AI26" s="763">
        <f t="shared" si="0"/>
        <v>0</v>
      </c>
      <c r="AJ26" s="763">
        <f t="shared" si="4"/>
        <v>99.23</v>
      </c>
      <c r="AK26" s="763">
        <f t="shared" si="2"/>
        <v>0</v>
      </c>
      <c r="AL26" s="763">
        <f t="shared" si="3"/>
        <v>0</v>
      </c>
      <c r="AM26" s="763">
        <f t="shared" si="1"/>
        <v>0</v>
      </c>
      <c r="AN26" s="763">
        <f t="shared" si="5"/>
        <v>99.23</v>
      </c>
    </row>
    <row r="27" spans="1:40" ht="22.5" customHeight="1">
      <c r="A27" s="754"/>
      <c r="B27" s="755"/>
      <c r="C27" s="301"/>
      <c r="D27" s="302"/>
      <c r="E27" s="644"/>
      <c r="F27" s="302"/>
      <c r="G27" s="302"/>
      <c r="H27" s="303"/>
      <c r="I27" s="765"/>
      <c r="J27" s="766"/>
      <c r="K27" s="767"/>
      <c r="L27" s="768"/>
      <c r="M27" s="760"/>
      <c r="N27" s="760"/>
      <c r="O27" s="760"/>
      <c r="P27" s="760"/>
      <c r="Q27" s="750"/>
      <c r="R27" s="751"/>
      <c r="S27" s="751"/>
      <c r="T27" s="751"/>
      <c r="U27" s="751"/>
      <c r="V27" s="751"/>
      <c r="W27" s="751"/>
      <c r="X27" s="751"/>
      <c r="Y27" s="751"/>
      <c r="Z27" s="751"/>
      <c r="AA27" s="751"/>
      <c r="AB27" s="761"/>
      <c r="AC27" s="751"/>
      <c r="AD27" s="751"/>
      <c r="AE27" s="751"/>
      <c r="AF27" s="751"/>
      <c r="AG27" s="752"/>
      <c r="AI27" s="763">
        <f t="shared" si="0"/>
        <v>0</v>
      </c>
      <c r="AJ27" s="763">
        <f t="shared" si="4"/>
        <v>99.23</v>
      </c>
      <c r="AK27" s="763">
        <f t="shared" si="2"/>
        <v>0</v>
      </c>
      <c r="AL27" s="763">
        <f t="shared" si="3"/>
        <v>0</v>
      </c>
      <c r="AM27" s="763">
        <f t="shared" si="1"/>
        <v>0</v>
      </c>
      <c r="AN27" s="763">
        <f t="shared" si="5"/>
        <v>99.23</v>
      </c>
    </row>
    <row r="28" spans="1:40" ht="22.5" customHeight="1">
      <c r="A28" s="754"/>
      <c r="B28" s="755"/>
      <c r="C28" s="301"/>
      <c r="D28" s="302"/>
      <c r="E28" s="302"/>
      <c r="F28" s="302"/>
      <c r="G28" s="302"/>
      <c r="H28" s="303"/>
      <c r="I28" s="765"/>
      <c r="J28" s="766"/>
      <c r="K28" s="767"/>
      <c r="L28" s="768"/>
      <c r="M28" s="760"/>
      <c r="N28" s="760"/>
      <c r="O28" s="760"/>
      <c r="P28" s="760"/>
      <c r="Q28" s="750"/>
      <c r="R28" s="751"/>
      <c r="S28" s="751"/>
      <c r="T28" s="751"/>
      <c r="U28" s="751"/>
      <c r="V28" s="751"/>
      <c r="W28" s="751"/>
      <c r="X28" s="751"/>
      <c r="Y28" s="751"/>
      <c r="Z28" s="751"/>
      <c r="AA28" s="751"/>
      <c r="AB28" s="761"/>
      <c r="AC28" s="751"/>
      <c r="AD28" s="751"/>
      <c r="AE28" s="751"/>
      <c r="AF28" s="751"/>
      <c r="AG28" s="752"/>
      <c r="AI28" s="763">
        <f t="shared" si="0"/>
        <v>0</v>
      </c>
      <c r="AJ28" s="763">
        <f t="shared" si="4"/>
        <v>99.23</v>
      </c>
      <c r="AK28" s="763">
        <f t="shared" si="2"/>
        <v>0</v>
      </c>
      <c r="AL28" s="763">
        <f t="shared" si="3"/>
        <v>0</v>
      </c>
      <c r="AM28" s="763">
        <f t="shared" si="1"/>
        <v>0</v>
      </c>
      <c r="AN28" s="763">
        <f t="shared" si="5"/>
        <v>99.23</v>
      </c>
    </row>
    <row r="29" spans="1:40" ht="22.5" customHeight="1">
      <c r="A29" s="754"/>
      <c r="B29" s="755"/>
      <c r="C29" s="301"/>
      <c r="D29" s="302"/>
      <c r="E29" s="302"/>
      <c r="F29" s="302"/>
      <c r="G29" s="302"/>
      <c r="H29" s="303"/>
      <c r="I29" s="765"/>
      <c r="J29" s="766"/>
      <c r="K29" s="767"/>
      <c r="L29" s="768"/>
      <c r="M29" s="760"/>
      <c r="N29" s="760"/>
      <c r="O29" s="760"/>
      <c r="P29" s="760"/>
      <c r="Q29" s="750"/>
      <c r="R29" s="751"/>
      <c r="S29" s="751"/>
      <c r="T29" s="751"/>
      <c r="U29" s="751"/>
      <c r="V29" s="751"/>
      <c r="W29" s="751"/>
      <c r="X29" s="751"/>
      <c r="Y29" s="751"/>
      <c r="Z29" s="751"/>
      <c r="AA29" s="751"/>
      <c r="AB29" s="761"/>
      <c r="AC29" s="751"/>
      <c r="AD29" s="751"/>
      <c r="AE29" s="751"/>
      <c r="AF29" s="751"/>
      <c r="AG29" s="752"/>
      <c r="AI29" s="763">
        <f t="shared" si="0"/>
        <v>0</v>
      </c>
      <c r="AJ29" s="763">
        <f t="shared" si="4"/>
        <v>99.23</v>
      </c>
      <c r="AK29" s="763">
        <f t="shared" si="2"/>
        <v>0</v>
      </c>
      <c r="AL29" s="763">
        <f t="shared" si="3"/>
        <v>0</v>
      </c>
      <c r="AM29" s="763">
        <f t="shared" si="1"/>
        <v>0</v>
      </c>
      <c r="AN29" s="763">
        <f t="shared" si="5"/>
        <v>99.23</v>
      </c>
    </row>
    <row r="30" spans="1:40" ht="22.5" customHeight="1">
      <c r="A30" s="754"/>
      <c r="B30" s="755"/>
      <c r="C30" s="301"/>
      <c r="D30" s="302"/>
      <c r="E30" s="302"/>
      <c r="F30" s="302"/>
      <c r="G30" s="302"/>
      <c r="H30" s="303"/>
      <c r="I30" s="765"/>
      <c r="J30" s="766"/>
      <c r="K30" s="767"/>
      <c r="L30" s="768"/>
      <c r="M30" s="760"/>
      <c r="N30" s="760"/>
      <c r="O30" s="760"/>
      <c r="P30" s="760"/>
      <c r="Q30" s="750"/>
      <c r="R30" s="751"/>
      <c r="S30" s="751"/>
      <c r="T30" s="751"/>
      <c r="U30" s="751"/>
      <c r="V30" s="751"/>
      <c r="W30" s="751"/>
      <c r="X30" s="751"/>
      <c r="Y30" s="751"/>
      <c r="Z30" s="751"/>
      <c r="AA30" s="751"/>
      <c r="AB30" s="761"/>
      <c r="AC30" s="751"/>
      <c r="AD30" s="751"/>
      <c r="AE30" s="751"/>
      <c r="AF30" s="751"/>
      <c r="AG30" s="752"/>
      <c r="AI30" s="763">
        <f t="shared" si="0"/>
        <v>0</v>
      </c>
      <c r="AJ30" s="763">
        <f t="shared" si="4"/>
        <v>99.23</v>
      </c>
      <c r="AK30" s="763">
        <f t="shared" si="2"/>
        <v>0</v>
      </c>
      <c r="AL30" s="763">
        <f t="shared" si="3"/>
        <v>0</v>
      </c>
      <c r="AM30" s="763">
        <f t="shared" si="1"/>
        <v>0</v>
      </c>
      <c r="AN30" s="763">
        <f t="shared" si="5"/>
        <v>99.23</v>
      </c>
    </row>
    <row r="31" spans="1:40" ht="22.5" customHeight="1">
      <c r="A31" s="754"/>
      <c r="B31" s="755"/>
      <c r="C31" s="301"/>
      <c r="D31" s="302"/>
      <c r="E31" s="302"/>
      <c r="F31" s="302"/>
      <c r="G31" s="302"/>
      <c r="H31" s="303"/>
      <c r="I31" s="765"/>
      <c r="J31" s="766"/>
      <c r="K31" s="767"/>
      <c r="L31" s="768"/>
      <c r="M31" s="760"/>
      <c r="N31" s="760"/>
      <c r="O31" s="760"/>
      <c r="P31" s="760"/>
      <c r="Q31" s="750"/>
      <c r="R31" s="751"/>
      <c r="S31" s="751"/>
      <c r="T31" s="751"/>
      <c r="U31" s="751"/>
      <c r="V31" s="751"/>
      <c r="W31" s="751"/>
      <c r="X31" s="751"/>
      <c r="Y31" s="751"/>
      <c r="Z31" s="751"/>
      <c r="AA31" s="751"/>
      <c r="AB31" s="761"/>
      <c r="AC31" s="751"/>
      <c r="AD31" s="751"/>
      <c r="AE31" s="751"/>
      <c r="AF31" s="751"/>
      <c r="AG31" s="752"/>
      <c r="AI31" s="763">
        <f t="shared" si="0"/>
        <v>0</v>
      </c>
      <c r="AJ31" s="763">
        <f t="shared" si="4"/>
        <v>99.23</v>
      </c>
      <c r="AK31" s="763">
        <f t="shared" si="2"/>
        <v>0</v>
      </c>
      <c r="AL31" s="763">
        <f t="shared" si="3"/>
        <v>0</v>
      </c>
      <c r="AM31" s="763">
        <f t="shared" si="1"/>
        <v>0</v>
      </c>
      <c r="AN31" s="763">
        <f t="shared" si="5"/>
        <v>99.23</v>
      </c>
    </row>
    <row r="32" spans="1:40" ht="22.5" customHeight="1">
      <c r="A32" s="754"/>
      <c r="B32" s="755"/>
      <c r="C32" s="301"/>
      <c r="D32" s="302"/>
      <c r="E32" s="302"/>
      <c r="F32" s="302"/>
      <c r="G32" s="302"/>
      <c r="H32" s="303"/>
      <c r="I32" s="765"/>
      <c r="J32" s="766"/>
      <c r="K32" s="767"/>
      <c r="L32" s="768"/>
      <c r="M32" s="760"/>
      <c r="N32" s="760"/>
      <c r="O32" s="760"/>
      <c r="P32" s="760"/>
      <c r="Q32" s="750"/>
      <c r="R32" s="751"/>
      <c r="S32" s="751"/>
      <c r="T32" s="751"/>
      <c r="U32" s="751"/>
      <c r="V32" s="751"/>
      <c r="W32" s="751"/>
      <c r="X32" s="751"/>
      <c r="Y32" s="751"/>
      <c r="Z32" s="751"/>
      <c r="AA32" s="751"/>
      <c r="AB32" s="761"/>
      <c r="AC32" s="751"/>
      <c r="AD32" s="751"/>
      <c r="AE32" s="751"/>
      <c r="AF32" s="751"/>
      <c r="AG32" s="752"/>
      <c r="AI32" s="763">
        <f t="shared" si="0"/>
        <v>0</v>
      </c>
      <c r="AJ32" s="763">
        <f t="shared" si="4"/>
        <v>99.23</v>
      </c>
      <c r="AK32" s="763">
        <f t="shared" si="2"/>
        <v>0</v>
      </c>
      <c r="AL32" s="763">
        <f>K32</f>
        <v>0</v>
      </c>
      <c r="AM32" s="763">
        <f t="shared" si="1"/>
        <v>0</v>
      </c>
      <c r="AN32" s="763">
        <f t="shared" si="5"/>
        <v>99.23</v>
      </c>
    </row>
    <row r="33" spans="1:40" ht="22.5" customHeight="1">
      <c r="A33" s="754"/>
      <c r="B33" s="755"/>
      <c r="C33" s="301"/>
      <c r="D33" s="302"/>
      <c r="E33" s="302"/>
      <c r="F33" s="302"/>
      <c r="G33" s="302"/>
      <c r="H33" s="303"/>
      <c r="I33" s="765"/>
      <c r="J33" s="766"/>
      <c r="K33" s="767"/>
      <c r="L33" s="768"/>
      <c r="M33" s="760"/>
      <c r="N33" s="760"/>
      <c r="O33" s="760"/>
      <c r="P33" s="760"/>
      <c r="Q33" s="750"/>
      <c r="R33" s="751"/>
      <c r="S33" s="751"/>
      <c r="T33" s="751"/>
      <c r="U33" s="751"/>
      <c r="V33" s="751"/>
      <c r="W33" s="751"/>
      <c r="X33" s="751"/>
      <c r="Y33" s="751"/>
      <c r="Z33" s="751"/>
      <c r="AA33" s="751"/>
      <c r="AB33" s="761"/>
      <c r="AC33" s="751"/>
      <c r="AD33" s="751"/>
      <c r="AE33" s="751"/>
      <c r="AF33" s="751"/>
      <c r="AG33" s="752"/>
      <c r="AI33" s="763">
        <f t="shared" si="0"/>
        <v>0</v>
      </c>
      <c r="AJ33" s="763">
        <f t="shared" si="4"/>
        <v>99.23</v>
      </c>
      <c r="AK33" s="763">
        <f t="shared" si="2"/>
        <v>0</v>
      </c>
      <c r="AL33" s="763">
        <f t="shared" si="3"/>
        <v>0</v>
      </c>
      <c r="AM33" s="763">
        <f t="shared" si="1"/>
        <v>0</v>
      </c>
      <c r="AN33" s="763">
        <f t="shared" si="5"/>
        <v>99.23</v>
      </c>
    </row>
    <row r="34" spans="1:40" ht="22.5" customHeight="1">
      <c r="A34" s="754"/>
      <c r="B34" s="755"/>
      <c r="C34" s="301"/>
      <c r="D34" s="302"/>
      <c r="E34" s="302"/>
      <c r="F34" s="302"/>
      <c r="G34" s="302"/>
      <c r="H34" s="303"/>
      <c r="I34" s="765"/>
      <c r="J34" s="766"/>
      <c r="K34" s="767"/>
      <c r="L34" s="768"/>
      <c r="M34" s="760"/>
      <c r="N34" s="760"/>
      <c r="O34" s="760"/>
      <c r="P34" s="760"/>
      <c r="Q34" s="750"/>
      <c r="R34" s="751"/>
      <c r="S34" s="751"/>
      <c r="T34" s="751"/>
      <c r="U34" s="751"/>
      <c r="V34" s="751"/>
      <c r="W34" s="751"/>
      <c r="X34" s="751"/>
      <c r="Y34" s="751"/>
      <c r="Z34" s="751"/>
      <c r="AA34" s="751"/>
      <c r="AB34" s="761"/>
      <c r="AC34" s="751"/>
      <c r="AD34" s="751"/>
      <c r="AE34" s="751"/>
      <c r="AF34" s="751"/>
      <c r="AG34" s="752"/>
      <c r="AI34" s="763">
        <f t="shared" si="0"/>
        <v>0</v>
      </c>
      <c r="AJ34" s="763">
        <f>AN33+AL33-AI34</f>
        <v>99.23</v>
      </c>
      <c r="AK34" s="763">
        <f t="shared" si="2"/>
        <v>0</v>
      </c>
      <c r="AL34" s="763">
        <f t="shared" si="3"/>
        <v>0</v>
      </c>
      <c r="AM34" s="763">
        <f>IF(J34&gt;0,IF((AN34+J34)&gt;X$7,X$7-AN34,J34),0)</f>
        <v>0</v>
      </c>
      <c r="AN34" s="763">
        <f t="shared" si="5"/>
        <v>99.23</v>
      </c>
    </row>
    <row r="35" spans="1:40" ht="22.5" customHeight="1">
      <c r="A35" s="754"/>
      <c r="B35" s="755"/>
      <c r="C35" s="301"/>
      <c r="D35" s="302"/>
      <c r="E35" s="302"/>
      <c r="F35" s="302"/>
      <c r="G35" s="302"/>
      <c r="H35" s="303"/>
      <c r="I35" s="765"/>
      <c r="J35" s="766"/>
      <c r="K35" s="767"/>
      <c r="L35" s="768"/>
      <c r="M35" s="760"/>
      <c r="N35" s="760"/>
      <c r="O35" s="760"/>
      <c r="P35" s="760"/>
      <c r="Q35" s="750"/>
      <c r="R35" s="751"/>
      <c r="S35" s="751"/>
      <c r="T35" s="751"/>
      <c r="U35" s="751"/>
      <c r="V35" s="751"/>
      <c r="W35" s="751"/>
      <c r="X35" s="751"/>
      <c r="Y35" s="751"/>
      <c r="Z35" s="751"/>
      <c r="AA35" s="751"/>
      <c r="AB35" s="761"/>
      <c r="AC35" s="751"/>
      <c r="AD35" s="751"/>
      <c r="AE35" s="751"/>
      <c r="AF35" s="751"/>
      <c r="AG35" s="752"/>
      <c r="AI35" s="763">
        <f t="shared" si="0"/>
        <v>0</v>
      </c>
      <c r="AJ35" s="763">
        <f>AN34+AM34+AL34-AI35</f>
        <v>99.23</v>
      </c>
      <c r="AK35" s="763">
        <f t="shared" si="2"/>
        <v>0</v>
      </c>
      <c r="AL35" s="763">
        <f t="shared" si="3"/>
        <v>0</v>
      </c>
      <c r="AM35" s="763">
        <f t="shared" si="1"/>
        <v>0</v>
      </c>
      <c r="AN35" s="763">
        <f>AN34+AM34+AL34+AK35</f>
        <v>99.23</v>
      </c>
    </row>
    <row r="36" spans="1:40" ht="22.5" customHeight="1">
      <c r="A36" s="754"/>
      <c r="B36" s="755"/>
      <c r="D36" s="302"/>
      <c r="E36" s="302"/>
      <c r="F36" s="302"/>
      <c r="G36" s="302"/>
      <c r="H36" s="301"/>
      <c r="I36" s="765"/>
      <c r="J36" s="766"/>
      <c r="K36" s="767"/>
      <c r="L36" s="768"/>
      <c r="M36" s="760"/>
      <c r="N36" s="760"/>
      <c r="O36" s="760"/>
      <c r="P36" s="760"/>
      <c r="Q36" s="750"/>
      <c r="R36" s="751"/>
      <c r="S36" s="751"/>
      <c r="T36" s="751"/>
      <c r="U36" s="751"/>
      <c r="V36" s="751"/>
      <c r="W36" s="751"/>
      <c r="X36" s="751"/>
      <c r="Y36" s="751"/>
      <c r="Z36" s="751"/>
      <c r="AA36" s="751"/>
      <c r="AB36" s="761"/>
      <c r="AC36" s="751"/>
      <c r="AD36" s="751"/>
      <c r="AE36" s="751"/>
      <c r="AF36" s="751"/>
      <c r="AG36" s="752"/>
      <c r="AI36" s="763">
        <f t="shared" si="0"/>
        <v>0</v>
      </c>
      <c r="AJ36" s="763">
        <f>AN35+AM35+AL35-AI36</f>
        <v>99.23</v>
      </c>
      <c r="AK36" s="763">
        <f t="shared" si="2"/>
        <v>0</v>
      </c>
      <c r="AL36" s="763">
        <f t="shared" si="3"/>
        <v>0</v>
      </c>
      <c r="AM36" s="763">
        <f t="shared" si="1"/>
        <v>0</v>
      </c>
      <c r="AN36" s="763">
        <f t="shared" ref="AN36:AN50" si="6">AN35+AL35+AK36</f>
        <v>99.23</v>
      </c>
    </row>
    <row r="37" spans="1:40" ht="22.5" customHeight="1">
      <c r="A37" s="754"/>
      <c r="B37" s="755"/>
      <c r="C37" s="301"/>
      <c r="D37" s="302"/>
      <c r="E37" s="302"/>
      <c r="F37" s="302"/>
      <c r="G37" s="302"/>
      <c r="H37" s="303"/>
      <c r="I37" s="765"/>
      <c r="J37" s="766"/>
      <c r="K37" s="767"/>
      <c r="L37" s="768"/>
      <c r="M37" s="760"/>
      <c r="N37" s="760"/>
      <c r="O37" s="760"/>
      <c r="P37" s="760"/>
      <c r="Q37" s="750"/>
      <c r="R37" s="751"/>
      <c r="S37" s="751"/>
      <c r="T37" s="751"/>
      <c r="U37" s="751"/>
      <c r="V37" s="751"/>
      <c r="W37" s="751"/>
      <c r="X37" s="751"/>
      <c r="Y37" s="751"/>
      <c r="Z37" s="751"/>
      <c r="AA37" s="751"/>
      <c r="AB37" s="761"/>
      <c r="AC37" s="751"/>
      <c r="AD37" s="751"/>
      <c r="AE37" s="751"/>
      <c r="AF37" s="751"/>
      <c r="AG37" s="752"/>
      <c r="AI37" s="763">
        <f t="shared" si="0"/>
        <v>0</v>
      </c>
      <c r="AJ37" s="763">
        <f t="shared" ref="AJ37:AJ50" si="7">AN36+AM36+AL36-AI37</f>
        <v>99.23</v>
      </c>
      <c r="AK37" s="763">
        <f t="shared" si="2"/>
        <v>0</v>
      </c>
      <c r="AL37" s="763">
        <f t="shared" si="3"/>
        <v>0</v>
      </c>
      <c r="AM37" s="763">
        <f t="shared" si="1"/>
        <v>0</v>
      </c>
      <c r="AN37" s="763">
        <f t="shared" si="6"/>
        <v>99.23</v>
      </c>
    </row>
    <row r="38" spans="1:40" ht="22.5" customHeight="1">
      <c r="A38" s="754"/>
      <c r="B38" s="755"/>
      <c r="C38" s="301"/>
      <c r="D38" s="302"/>
      <c r="E38" s="302"/>
      <c r="F38" s="302"/>
      <c r="G38" s="302"/>
      <c r="H38" s="303"/>
      <c r="I38" s="765"/>
      <c r="J38" s="766"/>
      <c r="K38" s="767"/>
      <c r="L38" s="768"/>
      <c r="M38" s="760"/>
      <c r="N38" s="760"/>
      <c r="O38" s="760"/>
      <c r="P38" s="760"/>
      <c r="Q38" s="750"/>
      <c r="R38" s="751"/>
      <c r="S38" s="751"/>
      <c r="T38" s="751"/>
      <c r="U38" s="751"/>
      <c r="V38" s="751"/>
      <c r="W38" s="751"/>
      <c r="X38" s="751"/>
      <c r="Y38" s="751"/>
      <c r="Z38" s="751"/>
      <c r="AA38" s="751"/>
      <c r="AB38" s="761"/>
      <c r="AC38" s="751"/>
      <c r="AD38" s="751"/>
      <c r="AE38" s="751"/>
      <c r="AF38" s="751"/>
      <c r="AG38" s="752"/>
      <c r="AI38" s="763">
        <f t="shared" si="0"/>
        <v>0</v>
      </c>
      <c r="AJ38" s="763">
        <f t="shared" si="7"/>
        <v>99.23</v>
      </c>
      <c r="AK38" s="763">
        <f t="shared" si="2"/>
        <v>0</v>
      </c>
      <c r="AL38" s="763">
        <f t="shared" si="3"/>
        <v>0</v>
      </c>
      <c r="AM38" s="763">
        <f t="shared" si="1"/>
        <v>0</v>
      </c>
      <c r="AN38" s="763">
        <f t="shared" si="6"/>
        <v>99.23</v>
      </c>
    </row>
    <row r="39" spans="1:40" ht="22.5" customHeight="1">
      <c r="A39" s="754"/>
      <c r="B39" s="755"/>
      <c r="C39" s="301"/>
      <c r="D39" s="302"/>
      <c r="E39" s="302"/>
      <c r="F39" s="302"/>
      <c r="G39" s="302"/>
      <c r="H39" s="303"/>
      <c r="I39" s="765"/>
      <c r="J39" s="766"/>
      <c r="K39" s="767"/>
      <c r="L39" s="768"/>
      <c r="M39" s="760"/>
      <c r="N39" s="760"/>
      <c r="O39" s="760"/>
      <c r="P39" s="760"/>
      <c r="Q39" s="750"/>
      <c r="R39" s="751"/>
      <c r="S39" s="751"/>
      <c r="T39" s="751"/>
      <c r="U39" s="751"/>
      <c r="V39" s="751"/>
      <c r="W39" s="751"/>
      <c r="X39" s="751"/>
      <c r="Y39" s="751"/>
      <c r="Z39" s="751"/>
      <c r="AA39" s="751"/>
      <c r="AB39" s="761"/>
      <c r="AC39" s="751"/>
      <c r="AD39" s="751"/>
      <c r="AE39" s="751"/>
      <c r="AF39" s="751"/>
      <c r="AG39" s="752"/>
      <c r="AI39" s="763">
        <f t="shared" si="0"/>
        <v>0</v>
      </c>
      <c r="AJ39" s="763">
        <f t="shared" si="7"/>
        <v>99.23</v>
      </c>
      <c r="AK39" s="763">
        <f t="shared" si="2"/>
        <v>0</v>
      </c>
      <c r="AL39" s="763">
        <f t="shared" si="3"/>
        <v>0</v>
      </c>
      <c r="AM39" s="763">
        <f t="shared" si="1"/>
        <v>0</v>
      </c>
      <c r="AN39" s="763">
        <f t="shared" si="6"/>
        <v>99.23</v>
      </c>
    </row>
    <row r="40" spans="1:40" ht="22.5" customHeight="1">
      <c r="A40" s="754"/>
      <c r="B40" s="755"/>
      <c r="C40" s="301"/>
      <c r="D40" s="302"/>
      <c r="E40" s="302"/>
      <c r="F40" s="302"/>
      <c r="G40" s="302"/>
      <c r="H40" s="303"/>
      <c r="I40" s="765"/>
      <c r="J40" s="766"/>
      <c r="K40" s="767"/>
      <c r="L40" s="768"/>
      <c r="M40" s="760"/>
      <c r="N40" s="760"/>
      <c r="O40" s="760"/>
      <c r="P40" s="760"/>
      <c r="Q40" s="750"/>
      <c r="R40" s="751"/>
      <c r="S40" s="751"/>
      <c r="T40" s="751"/>
      <c r="U40" s="751"/>
      <c r="V40" s="751"/>
      <c r="W40" s="751"/>
      <c r="X40" s="751"/>
      <c r="Y40" s="751"/>
      <c r="Z40" s="751"/>
      <c r="AA40" s="751"/>
      <c r="AB40" s="761"/>
      <c r="AC40" s="751"/>
      <c r="AD40" s="751"/>
      <c r="AE40" s="751"/>
      <c r="AF40" s="751"/>
      <c r="AG40" s="752"/>
      <c r="AI40" s="763">
        <f t="shared" si="0"/>
        <v>0</v>
      </c>
      <c r="AJ40" s="763">
        <f t="shared" si="7"/>
        <v>99.23</v>
      </c>
      <c r="AK40" s="763">
        <f t="shared" si="2"/>
        <v>0</v>
      </c>
      <c r="AL40" s="763">
        <f t="shared" si="3"/>
        <v>0</v>
      </c>
      <c r="AM40" s="763">
        <f t="shared" si="1"/>
        <v>0</v>
      </c>
      <c r="AN40" s="763">
        <f t="shared" si="6"/>
        <v>99.23</v>
      </c>
    </row>
    <row r="41" spans="1:40" ht="22.5" customHeight="1">
      <c r="A41" s="754"/>
      <c r="B41" s="755"/>
      <c r="C41" s="301"/>
      <c r="D41" s="302"/>
      <c r="E41" s="302"/>
      <c r="F41" s="302"/>
      <c r="G41" s="302"/>
      <c r="H41" s="303"/>
      <c r="I41" s="765"/>
      <c r="J41" s="766"/>
      <c r="K41" s="767"/>
      <c r="L41" s="768"/>
      <c r="M41" s="760"/>
      <c r="N41" s="760"/>
      <c r="O41" s="760"/>
      <c r="P41" s="760"/>
      <c r="Q41" s="750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61"/>
      <c r="AC41" s="751"/>
      <c r="AD41" s="751"/>
      <c r="AE41" s="751"/>
      <c r="AF41" s="751"/>
      <c r="AG41" s="752"/>
      <c r="AI41" s="763">
        <f t="shared" si="0"/>
        <v>0</v>
      </c>
      <c r="AJ41" s="763">
        <f t="shared" si="7"/>
        <v>99.23</v>
      </c>
      <c r="AK41" s="763">
        <f t="shared" si="2"/>
        <v>0</v>
      </c>
      <c r="AL41" s="763">
        <f t="shared" si="3"/>
        <v>0</v>
      </c>
      <c r="AM41" s="763">
        <f t="shared" si="1"/>
        <v>0</v>
      </c>
      <c r="AN41" s="763">
        <f t="shared" si="6"/>
        <v>99.23</v>
      </c>
    </row>
    <row r="42" spans="1:40" ht="22.5" customHeight="1">
      <c r="A42" s="754"/>
      <c r="B42" s="755"/>
      <c r="C42" s="301"/>
      <c r="D42" s="302"/>
      <c r="E42" s="302"/>
      <c r="F42" s="302"/>
      <c r="G42" s="302"/>
      <c r="H42" s="303"/>
      <c r="I42" s="765"/>
      <c r="J42" s="766"/>
      <c r="K42" s="767"/>
      <c r="L42" s="768"/>
      <c r="M42" s="760"/>
      <c r="N42" s="760"/>
      <c r="O42" s="760"/>
      <c r="P42" s="760"/>
      <c r="Q42" s="750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61"/>
      <c r="AC42" s="751"/>
      <c r="AD42" s="751"/>
      <c r="AE42" s="751"/>
      <c r="AF42" s="751"/>
      <c r="AG42" s="752"/>
      <c r="AI42" s="763">
        <f t="shared" si="0"/>
        <v>0</v>
      </c>
      <c r="AJ42" s="763">
        <f t="shared" si="7"/>
        <v>99.23</v>
      </c>
      <c r="AK42" s="763">
        <f t="shared" si="2"/>
        <v>0</v>
      </c>
      <c r="AL42" s="763">
        <f t="shared" si="3"/>
        <v>0</v>
      </c>
      <c r="AM42" s="763">
        <f t="shared" si="1"/>
        <v>0</v>
      </c>
      <c r="AN42" s="763">
        <f t="shared" si="6"/>
        <v>99.23</v>
      </c>
    </row>
    <row r="43" spans="1:40" ht="22.5" customHeight="1">
      <c r="A43" s="754"/>
      <c r="B43" s="755"/>
      <c r="C43" s="301"/>
      <c r="D43" s="302"/>
      <c r="E43" s="302"/>
      <c r="F43" s="302"/>
      <c r="G43" s="302"/>
      <c r="H43" s="303"/>
      <c r="I43" s="765"/>
      <c r="J43" s="766"/>
      <c r="K43" s="767"/>
      <c r="L43" s="768"/>
      <c r="M43" s="760"/>
      <c r="N43" s="760"/>
      <c r="O43" s="760"/>
      <c r="P43" s="760"/>
      <c r="Q43" s="750"/>
      <c r="R43" s="751"/>
      <c r="S43" s="751"/>
      <c r="T43" s="751"/>
      <c r="U43" s="751"/>
      <c r="V43" s="751"/>
      <c r="W43" s="751"/>
      <c r="X43" s="751"/>
      <c r="Y43" s="751"/>
      <c r="Z43" s="751"/>
      <c r="AA43" s="751"/>
      <c r="AB43" s="761"/>
      <c r="AC43" s="751"/>
      <c r="AD43" s="751"/>
      <c r="AE43" s="751"/>
      <c r="AF43" s="751"/>
      <c r="AG43" s="752"/>
      <c r="AI43" s="763">
        <f t="shared" si="0"/>
        <v>0</v>
      </c>
      <c r="AJ43" s="763">
        <f t="shared" si="7"/>
        <v>99.23</v>
      </c>
      <c r="AK43" s="763">
        <f t="shared" si="2"/>
        <v>0</v>
      </c>
      <c r="AL43" s="763">
        <f t="shared" si="3"/>
        <v>0</v>
      </c>
      <c r="AM43" s="763">
        <f t="shared" si="1"/>
        <v>0</v>
      </c>
      <c r="AN43" s="763">
        <f t="shared" si="6"/>
        <v>99.23</v>
      </c>
    </row>
    <row r="44" spans="1:40" ht="22.5" customHeight="1">
      <c r="A44" s="754"/>
      <c r="B44" s="755"/>
      <c r="C44" s="301"/>
      <c r="D44" s="302"/>
      <c r="E44" s="302"/>
      <c r="F44" s="302"/>
      <c r="G44" s="302"/>
      <c r="H44" s="303"/>
      <c r="I44" s="765"/>
      <c r="J44" s="766"/>
      <c r="K44" s="767"/>
      <c r="L44" s="768"/>
      <c r="M44" s="760"/>
      <c r="N44" s="760"/>
      <c r="O44" s="760"/>
      <c r="P44" s="760"/>
      <c r="Q44" s="750"/>
      <c r="R44" s="751"/>
      <c r="S44" s="751"/>
      <c r="T44" s="751"/>
      <c r="U44" s="751"/>
      <c r="V44" s="751"/>
      <c r="W44" s="751"/>
      <c r="X44" s="751"/>
      <c r="Y44" s="751"/>
      <c r="Z44" s="751"/>
      <c r="AA44" s="751"/>
      <c r="AB44" s="761"/>
      <c r="AC44" s="751"/>
      <c r="AD44" s="751"/>
      <c r="AE44" s="751"/>
      <c r="AF44" s="751"/>
      <c r="AG44" s="752"/>
      <c r="AI44" s="763">
        <f t="shared" si="0"/>
        <v>0</v>
      </c>
      <c r="AJ44" s="763">
        <f t="shared" si="7"/>
        <v>99.23</v>
      </c>
      <c r="AK44" s="763">
        <f t="shared" si="2"/>
        <v>0</v>
      </c>
      <c r="AL44" s="763">
        <f t="shared" si="3"/>
        <v>0</v>
      </c>
      <c r="AM44" s="763">
        <f t="shared" si="1"/>
        <v>0</v>
      </c>
      <c r="AN44" s="763">
        <f t="shared" si="6"/>
        <v>99.23</v>
      </c>
    </row>
    <row r="45" spans="1:40" ht="22.5" customHeight="1">
      <c r="A45" s="754"/>
      <c r="B45" s="755"/>
      <c r="C45" s="301"/>
      <c r="D45" s="302"/>
      <c r="E45" s="302"/>
      <c r="F45" s="302"/>
      <c r="G45" s="302"/>
      <c r="H45" s="303"/>
      <c r="I45" s="765"/>
      <c r="J45" s="766"/>
      <c r="K45" s="767"/>
      <c r="L45" s="768"/>
      <c r="M45" s="760"/>
      <c r="N45" s="760"/>
      <c r="O45" s="760"/>
      <c r="P45" s="760"/>
      <c r="Q45" s="750"/>
      <c r="R45" s="751"/>
      <c r="S45" s="751"/>
      <c r="T45" s="751"/>
      <c r="U45" s="751"/>
      <c r="V45" s="751"/>
      <c r="W45" s="751"/>
      <c r="X45" s="751"/>
      <c r="Y45" s="751"/>
      <c r="Z45" s="751"/>
      <c r="AA45" s="751"/>
      <c r="AB45" s="761"/>
      <c r="AC45" s="751"/>
      <c r="AD45" s="751"/>
      <c r="AE45" s="751"/>
      <c r="AF45" s="751"/>
      <c r="AG45" s="752"/>
      <c r="AI45" s="763">
        <f t="shared" si="0"/>
        <v>0</v>
      </c>
      <c r="AJ45" s="763">
        <f>AN44+AM44+AL44-AI45</f>
        <v>99.23</v>
      </c>
      <c r="AK45" s="763">
        <f t="shared" si="2"/>
        <v>0</v>
      </c>
      <c r="AL45" s="763">
        <f t="shared" si="3"/>
        <v>0</v>
      </c>
      <c r="AM45" s="763">
        <f t="shared" si="1"/>
        <v>0</v>
      </c>
      <c r="AN45" s="763">
        <f t="shared" si="6"/>
        <v>99.23</v>
      </c>
    </row>
    <row r="46" spans="1:40" ht="22.5" customHeight="1">
      <c r="A46" s="754"/>
      <c r="B46" s="755"/>
      <c r="C46" s="301"/>
      <c r="D46" s="302"/>
      <c r="E46" s="302"/>
      <c r="F46" s="302"/>
      <c r="G46" s="302"/>
      <c r="H46" s="303"/>
      <c r="I46" s="765"/>
      <c r="J46" s="766"/>
      <c r="K46" s="767"/>
      <c r="L46" s="768"/>
      <c r="M46" s="760"/>
      <c r="N46" s="760"/>
      <c r="O46" s="760"/>
      <c r="P46" s="760"/>
      <c r="Q46" s="750"/>
      <c r="R46" s="751"/>
      <c r="S46" s="751"/>
      <c r="T46" s="751"/>
      <c r="U46" s="751"/>
      <c r="V46" s="751"/>
      <c r="W46" s="751"/>
      <c r="X46" s="751"/>
      <c r="Y46" s="751"/>
      <c r="Z46" s="751"/>
      <c r="AA46" s="751"/>
      <c r="AB46" s="761"/>
      <c r="AC46" s="751"/>
      <c r="AD46" s="751"/>
      <c r="AE46" s="751"/>
      <c r="AF46" s="751"/>
      <c r="AG46" s="752"/>
      <c r="AI46" s="763">
        <f t="shared" si="0"/>
        <v>0</v>
      </c>
      <c r="AJ46" s="763">
        <f t="shared" si="7"/>
        <v>99.23</v>
      </c>
      <c r="AK46" s="763">
        <f t="shared" si="2"/>
        <v>0</v>
      </c>
      <c r="AL46" s="763">
        <f t="shared" si="3"/>
        <v>0</v>
      </c>
      <c r="AM46" s="763">
        <f t="shared" si="1"/>
        <v>0</v>
      </c>
      <c r="AN46" s="772">
        <f t="shared" si="6"/>
        <v>99.23</v>
      </c>
    </row>
    <row r="47" spans="1:40" ht="22.5" customHeight="1">
      <c r="A47" s="754"/>
      <c r="B47" s="755"/>
      <c r="C47" s="301"/>
      <c r="D47" s="302"/>
      <c r="E47" s="302"/>
      <c r="F47" s="302"/>
      <c r="G47" s="302"/>
      <c r="H47" s="303"/>
      <c r="I47" s="765"/>
      <c r="J47" s="766"/>
      <c r="K47" s="767"/>
      <c r="L47" s="768"/>
      <c r="M47" s="760"/>
      <c r="N47" s="760"/>
      <c r="O47" s="760"/>
      <c r="P47" s="760"/>
      <c r="Q47" s="750"/>
      <c r="R47" s="751"/>
      <c r="S47" s="751"/>
      <c r="T47" s="751"/>
      <c r="U47" s="751"/>
      <c r="V47" s="751"/>
      <c r="W47" s="751"/>
      <c r="X47" s="751"/>
      <c r="Y47" s="751"/>
      <c r="Z47" s="751"/>
      <c r="AA47" s="751"/>
      <c r="AB47" s="761"/>
      <c r="AC47" s="751"/>
      <c r="AD47" s="751"/>
      <c r="AE47" s="751"/>
      <c r="AF47" s="751"/>
      <c r="AG47" s="752"/>
      <c r="AI47" s="763">
        <f t="shared" si="0"/>
        <v>0</v>
      </c>
      <c r="AJ47" s="763">
        <f t="shared" si="7"/>
        <v>99.23</v>
      </c>
      <c r="AK47" s="763">
        <f t="shared" si="2"/>
        <v>0</v>
      </c>
      <c r="AL47" s="763">
        <f t="shared" si="3"/>
        <v>0</v>
      </c>
      <c r="AM47" s="763">
        <f t="shared" si="1"/>
        <v>0</v>
      </c>
      <c r="AN47" s="763">
        <f t="shared" si="6"/>
        <v>99.23</v>
      </c>
    </row>
    <row r="48" spans="1:40" ht="22.5" customHeight="1">
      <c r="A48" s="754"/>
      <c r="B48" s="755"/>
      <c r="C48" s="301"/>
      <c r="D48" s="302"/>
      <c r="E48" s="302"/>
      <c r="F48" s="302"/>
      <c r="G48" s="302"/>
      <c r="H48" s="303"/>
      <c r="I48" s="765"/>
      <c r="J48" s="766"/>
      <c r="K48" s="767"/>
      <c r="L48" s="768"/>
      <c r="M48" s="760"/>
      <c r="N48" s="760"/>
      <c r="O48" s="760"/>
      <c r="P48" s="760"/>
      <c r="Q48" s="750"/>
      <c r="R48" s="751"/>
      <c r="S48" s="751"/>
      <c r="T48" s="751"/>
      <c r="U48" s="751"/>
      <c r="V48" s="751"/>
      <c r="W48" s="751"/>
      <c r="X48" s="751"/>
      <c r="Y48" s="751"/>
      <c r="Z48" s="751"/>
      <c r="AA48" s="751"/>
      <c r="AB48" s="761"/>
      <c r="AC48" s="751"/>
      <c r="AD48" s="751"/>
      <c r="AE48" s="751"/>
      <c r="AF48" s="751"/>
      <c r="AG48" s="752"/>
      <c r="AI48" s="763">
        <f t="shared" si="0"/>
        <v>0</v>
      </c>
      <c r="AJ48" s="763">
        <f t="shared" si="7"/>
        <v>99.23</v>
      </c>
      <c r="AK48" s="763">
        <f t="shared" si="2"/>
        <v>0</v>
      </c>
      <c r="AL48" s="763">
        <f t="shared" si="3"/>
        <v>0</v>
      </c>
      <c r="AM48" s="763">
        <f t="shared" si="1"/>
        <v>0</v>
      </c>
      <c r="AN48" s="763">
        <f t="shared" si="6"/>
        <v>99.23</v>
      </c>
    </row>
    <row r="49" spans="1:40" ht="22.5" customHeight="1">
      <c r="A49" s="754"/>
      <c r="B49" s="755"/>
      <c r="C49" s="301"/>
      <c r="D49" s="302"/>
      <c r="E49" s="302"/>
      <c r="F49" s="302"/>
      <c r="G49" s="302"/>
      <c r="H49" s="303"/>
      <c r="I49" s="765"/>
      <c r="J49" s="766"/>
      <c r="K49" s="767"/>
      <c r="L49" s="768"/>
      <c r="M49" s="760"/>
      <c r="N49" s="760"/>
      <c r="O49" s="760"/>
      <c r="P49" s="760"/>
      <c r="Q49" s="750"/>
      <c r="R49" s="751"/>
      <c r="S49" s="751"/>
      <c r="T49" s="751"/>
      <c r="U49" s="751"/>
      <c r="V49" s="751"/>
      <c r="W49" s="751"/>
      <c r="X49" s="751"/>
      <c r="Y49" s="751"/>
      <c r="Z49" s="751"/>
      <c r="AA49" s="751"/>
      <c r="AB49" s="761"/>
      <c r="AC49" s="751"/>
      <c r="AD49" s="751"/>
      <c r="AE49" s="751"/>
      <c r="AF49" s="751"/>
      <c r="AG49" s="752"/>
      <c r="AI49" s="763">
        <f t="shared" si="0"/>
        <v>0</v>
      </c>
      <c r="AJ49" s="763">
        <f t="shared" si="7"/>
        <v>99.23</v>
      </c>
      <c r="AK49" s="763">
        <f t="shared" si="2"/>
        <v>0</v>
      </c>
      <c r="AL49" s="763">
        <f t="shared" si="3"/>
        <v>0</v>
      </c>
      <c r="AM49" s="763">
        <f t="shared" si="1"/>
        <v>0</v>
      </c>
      <c r="AN49" s="763">
        <f t="shared" si="6"/>
        <v>99.23</v>
      </c>
    </row>
    <row r="50" spans="1:40" ht="22.5" customHeight="1" thickBot="1">
      <c r="A50" s="754"/>
      <c r="B50" s="755"/>
      <c r="C50" s="301"/>
      <c r="D50" s="302"/>
      <c r="E50" s="302"/>
      <c r="F50" s="302"/>
      <c r="G50" s="302"/>
      <c r="H50" s="303"/>
      <c r="I50" s="765"/>
      <c r="J50" s="766"/>
      <c r="K50" s="767"/>
      <c r="L50" s="768"/>
      <c r="M50" s="760"/>
      <c r="N50" s="760"/>
      <c r="O50" s="760"/>
      <c r="P50" s="760"/>
      <c r="Q50" s="750"/>
      <c r="R50" s="751"/>
      <c r="S50" s="751"/>
      <c r="T50" s="751"/>
      <c r="U50" s="751"/>
      <c r="V50" s="751"/>
      <c r="W50" s="751"/>
      <c r="X50" s="751"/>
      <c r="Y50" s="751"/>
      <c r="Z50" s="751"/>
      <c r="AA50" s="751"/>
      <c r="AB50" s="761"/>
      <c r="AC50" s="751"/>
      <c r="AD50" s="751"/>
      <c r="AE50" s="751"/>
      <c r="AF50" s="751"/>
      <c r="AG50" s="752"/>
      <c r="AI50" s="763">
        <f t="shared" si="0"/>
        <v>0</v>
      </c>
      <c r="AJ50" s="763">
        <f t="shared" si="7"/>
        <v>99.23</v>
      </c>
      <c r="AK50" s="763">
        <f t="shared" si="2"/>
        <v>0</v>
      </c>
      <c r="AL50" s="763">
        <f t="shared" si="3"/>
        <v>0</v>
      </c>
      <c r="AM50" s="763">
        <f t="shared" si="1"/>
        <v>0</v>
      </c>
      <c r="AN50" s="763">
        <f t="shared" si="6"/>
        <v>99.23</v>
      </c>
    </row>
    <row r="51" spans="1:40" ht="22.5" hidden="1" customHeight="1">
      <c r="A51" s="754"/>
      <c r="B51" s="755">
        <v>41</v>
      </c>
      <c r="C51" s="301"/>
      <c r="D51" s="302"/>
      <c r="E51" s="302"/>
      <c r="F51" s="302"/>
      <c r="G51" s="302"/>
      <c r="H51" s="303"/>
      <c r="I51" s="765"/>
      <c r="J51" s="766"/>
      <c r="K51" s="767"/>
      <c r="L51" s="768"/>
      <c r="M51" s="760"/>
      <c r="N51" s="760"/>
      <c r="O51" s="760"/>
      <c r="P51" s="760"/>
      <c r="Q51" s="750"/>
      <c r="R51" s="751"/>
      <c r="S51" s="751"/>
      <c r="T51" s="751"/>
      <c r="U51" s="751"/>
      <c r="V51" s="751"/>
      <c r="W51" s="751"/>
      <c r="X51" s="751"/>
      <c r="Y51" s="751"/>
      <c r="Z51" s="751"/>
      <c r="AA51" s="751"/>
      <c r="AB51" s="761"/>
      <c r="AC51" s="751"/>
      <c r="AD51" s="751"/>
      <c r="AE51" s="751"/>
      <c r="AF51" s="751"/>
      <c r="AG51" s="752"/>
      <c r="AI51" s="763">
        <f t="shared" si="0"/>
        <v>0</v>
      </c>
      <c r="AJ51" s="763">
        <f t="shared" si="4"/>
        <v>99.23</v>
      </c>
      <c r="AK51" s="763">
        <f t="shared" si="2"/>
        <v>0</v>
      </c>
      <c r="AL51" s="763">
        <f t="shared" si="3"/>
        <v>0</v>
      </c>
      <c r="AM51" s="763">
        <f t="shared" si="1"/>
        <v>0</v>
      </c>
      <c r="AN51" s="763">
        <f t="shared" si="5"/>
        <v>99.23</v>
      </c>
    </row>
    <row r="52" spans="1:40" ht="22.5" hidden="1" customHeight="1">
      <c r="A52" s="754"/>
      <c r="B52" s="755">
        <v>42</v>
      </c>
      <c r="C52" s="301"/>
      <c r="D52" s="302"/>
      <c r="E52" s="302"/>
      <c r="F52" s="302"/>
      <c r="G52" s="302"/>
      <c r="H52" s="303"/>
      <c r="I52" s="765"/>
      <c r="J52" s="766"/>
      <c r="K52" s="767"/>
      <c r="L52" s="768"/>
      <c r="M52" s="760"/>
      <c r="N52" s="760"/>
      <c r="O52" s="760"/>
      <c r="P52" s="760"/>
      <c r="Q52" s="750"/>
      <c r="R52" s="751"/>
      <c r="S52" s="751"/>
      <c r="T52" s="751"/>
      <c r="U52" s="751"/>
      <c r="V52" s="751"/>
      <c r="W52" s="751"/>
      <c r="X52" s="751"/>
      <c r="Y52" s="751"/>
      <c r="Z52" s="751"/>
      <c r="AA52" s="751"/>
      <c r="AB52" s="761"/>
      <c r="AC52" s="751"/>
      <c r="AD52" s="751"/>
      <c r="AE52" s="751"/>
      <c r="AF52" s="751"/>
      <c r="AG52" s="752"/>
      <c r="AI52" s="763">
        <f t="shared" si="0"/>
        <v>0</v>
      </c>
      <c r="AJ52" s="763">
        <f t="shared" si="4"/>
        <v>99.23</v>
      </c>
      <c r="AK52" s="763">
        <f t="shared" si="2"/>
        <v>0</v>
      </c>
      <c r="AL52" s="763">
        <f t="shared" si="3"/>
        <v>0</v>
      </c>
      <c r="AM52" s="763">
        <f t="shared" si="1"/>
        <v>0</v>
      </c>
      <c r="AN52" s="763">
        <f t="shared" si="5"/>
        <v>99.23</v>
      </c>
    </row>
    <row r="53" spans="1:40" ht="22.5" hidden="1" customHeight="1">
      <c r="A53" s="754"/>
      <c r="B53" s="755">
        <v>43</v>
      </c>
      <c r="C53" s="301"/>
      <c r="D53" s="302"/>
      <c r="E53" s="302"/>
      <c r="F53" s="302"/>
      <c r="G53" s="302"/>
      <c r="H53" s="303"/>
      <c r="I53" s="765"/>
      <c r="J53" s="766"/>
      <c r="K53" s="767"/>
      <c r="L53" s="768"/>
      <c r="M53" s="760"/>
      <c r="N53" s="760"/>
      <c r="O53" s="760"/>
      <c r="P53" s="760"/>
      <c r="Q53" s="750"/>
      <c r="R53" s="751"/>
      <c r="S53" s="751"/>
      <c r="T53" s="751"/>
      <c r="U53" s="751"/>
      <c r="V53" s="751"/>
      <c r="W53" s="751"/>
      <c r="X53" s="751"/>
      <c r="Y53" s="751"/>
      <c r="Z53" s="751"/>
      <c r="AA53" s="751"/>
      <c r="AB53" s="761"/>
      <c r="AC53" s="751"/>
      <c r="AD53" s="751"/>
      <c r="AE53" s="751"/>
      <c r="AF53" s="751"/>
      <c r="AG53" s="752"/>
      <c r="AI53" s="763">
        <f t="shared" si="0"/>
        <v>0</v>
      </c>
      <c r="AJ53" s="763">
        <f t="shared" si="4"/>
        <v>99.23</v>
      </c>
      <c r="AK53" s="763">
        <f t="shared" si="2"/>
        <v>0</v>
      </c>
      <c r="AL53" s="763">
        <f t="shared" si="3"/>
        <v>0</v>
      </c>
      <c r="AM53" s="763">
        <f t="shared" si="1"/>
        <v>0</v>
      </c>
      <c r="AN53" s="763">
        <f t="shared" si="5"/>
        <v>99.23</v>
      </c>
    </row>
    <row r="54" spans="1:40" ht="22.5" hidden="1" customHeight="1">
      <c r="A54" s="754"/>
      <c r="B54" s="755">
        <v>44</v>
      </c>
      <c r="C54" s="301"/>
      <c r="D54" s="302"/>
      <c r="E54" s="302"/>
      <c r="F54" s="302"/>
      <c r="G54" s="302"/>
      <c r="H54" s="303"/>
      <c r="I54" s="765"/>
      <c r="J54" s="766"/>
      <c r="K54" s="767"/>
      <c r="L54" s="768"/>
      <c r="M54" s="760"/>
      <c r="N54" s="760"/>
      <c r="O54" s="760"/>
      <c r="P54" s="760"/>
      <c r="Q54" s="750"/>
      <c r="R54" s="751"/>
      <c r="S54" s="751"/>
      <c r="T54" s="751"/>
      <c r="U54" s="751"/>
      <c r="V54" s="751"/>
      <c r="W54" s="751"/>
      <c r="X54" s="751"/>
      <c r="Y54" s="751"/>
      <c r="Z54" s="751"/>
      <c r="AA54" s="751"/>
      <c r="AB54" s="761"/>
      <c r="AC54" s="751"/>
      <c r="AD54" s="751"/>
      <c r="AE54" s="751"/>
      <c r="AF54" s="751"/>
      <c r="AG54" s="752"/>
      <c r="AI54" s="763">
        <f t="shared" si="0"/>
        <v>0</v>
      </c>
      <c r="AJ54" s="763">
        <f t="shared" si="4"/>
        <v>99.23</v>
      </c>
      <c r="AK54" s="763">
        <f t="shared" si="2"/>
        <v>0</v>
      </c>
      <c r="AL54" s="763">
        <f t="shared" si="3"/>
        <v>0</v>
      </c>
      <c r="AM54" s="763">
        <f t="shared" si="1"/>
        <v>0</v>
      </c>
      <c r="AN54" s="763">
        <f t="shared" si="5"/>
        <v>99.23</v>
      </c>
    </row>
    <row r="55" spans="1:40" ht="22.5" hidden="1" customHeight="1">
      <c r="A55" s="773"/>
      <c r="B55" s="755">
        <v>45</v>
      </c>
      <c r="C55" s="311"/>
      <c r="D55" s="312"/>
      <c r="E55" s="312"/>
      <c r="F55" s="312"/>
      <c r="G55" s="312"/>
      <c r="H55" s="313"/>
      <c r="I55" s="774"/>
      <c r="J55" s="775"/>
      <c r="K55" s="776"/>
      <c r="L55" s="768"/>
      <c r="M55" s="760"/>
      <c r="N55" s="760"/>
      <c r="O55" s="760"/>
      <c r="P55" s="760"/>
      <c r="Q55" s="750"/>
      <c r="R55" s="751"/>
      <c r="S55" s="751"/>
      <c r="T55" s="751"/>
      <c r="U55" s="751"/>
      <c r="V55" s="751"/>
      <c r="W55" s="751"/>
      <c r="X55" s="751"/>
      <c r="Y55" s="751"/>
      <c r="Z55" s="751"/>
      <c r="AA55" s="751"/>
      <c r="AB55" s="761"/>
      <c r="AC55" s="751"/>
      <c r="AD55" s="751"/>
      <c r="AE55" s="751"/>
      <c r="AF55" s="751"/>
      <c r="AG55" s="752"/>
      <c r="AI55" s="763">
        <f t="shared" si="0"/>
        <v>0</v>
      </c>
      <c r="AJ55" s="763">
        <f t="shared" si="4"/>
        <v>99.23</v>
      </c>
      <c r="AK55" s="763">
        <f t="shared" si="2"/>
        <v>0</v>
      </c>
      <c r="AL55" s="763">
        <f t="shared" si="3"/>
        <v>0</v>
      </c>
      <c r="AM55" s="763">
        <f t="shared" si="1"/>
        <v>0</v>
      </c>
      <c r="AN55" s="763">
        <f t="shared" si="5"/>
        <v>99.23</v>
      </c>
    </row>
    <row r="56" spans="1:40" s="782" customFormat="1" ht="14.25" customHeight="1">
      <c r="A56" s="1229" t="s">
        <v>20</v>
      </c>
      <c r="B56" s="1230"/>
      <c r="C56" s="1230"/>
      <c r="D56" s="1230"/>
      <c r="E56" s="1230"/>
      <c r="F56" s="1230"/>
      <c r="G56" s="1230"/>
      <c r="H56" s="1231"/>
      <c r="I56" s="1235">
        <f>SUM(I11:I23)</f>
        <v>99.23</v>
      </c>
      <c r="J56" s="777" t="s">
        <v>213</v>
      </c>
      <c r="K56" s="1237"/>
      <c r="L56" s="778"/>
      <c r="M56" s="769"/>
      <c r="N56" s="750"/>
      <c r="O56" s="779"/>
      <c r="P56" s="779"/>
      <c r="Q56" s="780"/>
      <c r="R56" s="780"/>
      <c r="S56" s="780"/>
      <c r="T56" s="779"/>
      <c r="U56" s="779"/>
      <c r="V56" s="780"/>
      <c r="W56" s="780"/>
      <c r="X56" s="780"/>
      <c r="Y56" s="779"/>
      <c r="Z56" s="779"/>
      <c r="AA56" s="780"/>
      <c r="AB56" s="780"/>
      <c r="AC56" s="780"/>
      <c r="AD56" s="779"/>
      <c r="AE56" s="779"/>
      <c r="AF56" s="780"/>
      <c r="AG56" s="781"/>
    </row>
    <row r="57" spans="1:40" s="782" customFormat="1" ht="14.25" customHeight="1" thickBot="1">
      <c r="A57" s="1232"/>
      <c r="B57" s="1233"/>
      <c r="C57" s="1233"/>
      <c r="D57" s="1233"/>
      <c r="E57" s="1233"/>
      <c r="F57" s="1233"/>
      <c r="G57" s="1233"/>
      <c r="H57" s="1234"/>
      <c r="I57" s="1236"/>
      <c r="J57" s="783"/>
      <c r="K57" s="1238"/>
      <c r="L57" s="784"/>
      <c r="M57" s="785"/>
      <c r="N57" s="786"/>
      <c r="O57" s="787"/>
      <c r="P57" s="787"/>
      <c r="Q57" s="788"/>
      <c r="R57" s="788"/>
      <c r="S57" s="788"/>
      <c r="T57" s="787"/>
      <c r="U57" s="787"/>
      <c r="V57" s="788"/>
      <c r="W57" s="788"/>
      <c r="X57" s="788"/>
      <c r="Y57" s="787"/>
      <c r="Z57" s="787"/>
      <c r="AA57" s="788"/>
      <c r="AB57" s="788"/>
      <c r="AC57" s="788"/>
      <c r="AD57" s="787"/>
      <c r="AE57" s="787"/>
      <c r="AF57" s="788"/>
      <c r="AG57" s="789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35">
    <cfRule type="cellIs" dxfId="58" priority="2" operator="equal">
      <formula>0</formula>
    </cfRule>
  </conditionalFormatting>
  <conditionalFormatting sqref="D23">
    <cfRule type="cellIs" dxfId="57" priority="1" operator="equal">
      <formula>0</formula>
    </cfRule>
  </conditionalFormatting>
  <conditionalFormatting sqref="H36 C37:C55">
    <cfRule type="cellIs" dxfId="56" priority="3" operator="equal">
      <formula>0</formula>
    </cfRule>
  </conditionalFormatting>
  <conditionalFormatting sqref="I11:K55">
    <cfRule type="cellIs" dxfId="55" priority="4" stopIfTrue="1" operator="equal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N43"/>
  <sheetViews>
    <sheetView showGridLines="0" view="pageBreakPreview" topLeftCell="A16" zoomScaleNormal="115" zoomScaleSheetLayoutView="100" workbookViewId="0">
      <selection activeCell="X61" sqref="X61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171" t="s">
        <v>437</v>
      </c>
      <c r="E7" s="1172"/>
      <c r="F7" s="1173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SUM(I42,J43,K42)</f>
        <v>55.1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608">
        <v>1</v>
      </c>
      <c r="C11" s="291" t="s">
        <v>328</v>
      </c>
      <c r="D11" s="292"/>
      <c r="E11" s="292"/>
      <c r="F11" s="292"/>
      <c r="G11" s="292"/>
      <c r="H11" s="292"/>
      <c r="I11" s="921">
        <v>1.5</v>
      </c>
      <c r="J11" s="919"/>
      <c r="K11" s="919"/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9" si="0">IF(J11&gt;0,J11-AM11,0)</f>
        <v>0</v>
      </c>
      <c r="AJ11" s="612">
        <v>0</v>
      </c>
      <c r="AK11" s="612">
        <f>I11</f>
        <v>1.5</v>
      </c>
      <c r="AL11" s="612">
        <f>K11</f>
        <v>0</v>
      </c>
      <c r="AM11" s="612">
        <f t="shared" ref="AM11:AM39" si="1">IF(J11&gt;0,IF((AN11+J11)&gt;X$7,X$7-AN11,J11),0)</f>
        <v>0</v>
      </c>
      <c r="AN11" s="606">
        <v>0</v>
      </c>
    </row>
    <row r="12" spans="1:40" ht="12.75" customHeight="1">
      <c r="A12" s="607"/>
      <c r="B12" s="608">
        <v>2</v>
      </c>
      <c r="C12" s="301" t="s">
        <v>329</v>
      </c>
      <c r="D12" s="302"/>
      <c r="E12" s="302"/>
      <c r="F12" s="302"/>
      <c r="G12" s="302"/>
      <c r="H12" s="302"/>
      <c r="I12" s="920">
        <v>1.5</v>
      </c>
      <c r="J12" s="612"/>
      <c r="K12" s="612"/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1.5</v>
      </c>
      <c r="AK12" s="612">
        <f t="shared" ref="AK12:AK39" si="2">I12</f>
        <v>1.5</v>
      </c>
      <c r="AL12" s="612">
        <f t="shared" ref="AL12:AL39" si="3">K12</f>
        <v>0</v>
      </c>
      <c r="AM12" s="612">
        <f t="shared" si="1"/>
        <v>0</v>
      </c>
      <c r="AN12" s="612">
        <f>AN11+AK11+AL11+AK12</f>
        <v>3</v>
      </c>
    </row>
    <row r="13" spans="1:40" ht="12.75" customHeight="1">
      <c r="A13" s="607"/>
      <c r="B13" s="608">
        <v>3</v>
      </c>
      <c r="C13" s="301" t="s">
        <v>330</v>
      </c>
      <c r="D13" s="302"/>
      <c r="E13" s="302"/>
      <c r="F13" s="302"/>
      <c r="G13" s="302"/>
      <c r="H13" s="302"/>
      <c r="I13" s="612">
        <v>1.5</v>
      </c>
      <c r="J13" s="612"/>
      <c r="K13" s="612"/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3" si="4">AN12+AL12-AI13</f>
        <v>3</v>
      </c>
      <c r="AK13" s="612">
        <f t="shared" si="2"/>
        <v>1.5</v>
      </c>
      <c r="AL13" s="612">
        <f t="shared" si="3"/>
        <v>0</v>
      </c>
      <c r="AM13" s="612">
        <f t="shared" si="1"/>
        <v>0</v>
      </c>
      <c r="AN13" s="612">
        <f t="shared" ref="AN13:AN34" si="5">AN12+AL12+AK13</f>
        <v>4.5</v>
      </c>
    </row>
    <row r="14" spans="1:40" ht="12.75" customHeight="1">
      <c r="A14" s="607"/>
      <c r="B14" s="608">
        <v>4</v>
      </c>
      <c r="C14" s="301" t="s">
        <v>331</v>
      </c>
      <c r="D14" s="302"/>
      <c r="E14" s="302"/>
      <c r="F14" s="302"/>
      <c r="G14" s="302"/>
      <c r="H14" s="302"/>
      <c r="I14" s="920">
        <v>1</v>
      </c>
      <c r="J14" s="612"/>
      <c r="K14" s="612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4.5</v>
      </c>
      <c r="AK14" s="612">
        <f t="shared" si="2"/>
        <v>1</v>
      </c>
      <c r="AL14" s="612">
        <f t="shared" si="3"/>
        <v>0</v>
      </c>
      <c r="AM14" s="612">
        <f t="shared" si="1"/>
        <v>0</v>
      </c>
      <c r="AN14" s="612">
        <f>AN13+AL13+AK14</f>
        <v>5.5</v>
      </c>
    </row>
    <row r="15" spans="1:40" ht="12.75" customHeight="1">
      <c r="A15" s="607"/>
      <c r="B15" s="608">
        <v>5</v>
      </c>
      <c r="C15" s="301" t="s">
        <v>332</v>
      </c>
      <c r="D15" s="302"/>
      <c r="E15" s="302"/>
      <c r="F15" s="302"/>
      <c r="G15" s="302"/>
      <c r="H15" s="302"/>
      <c r="I15" s="612">
        <v>1.4</v>
      </c>
      <c r="J15" s="612"/>
      <c r="K15" s="612"/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5.5</v>
      </c>
      <c r="AK15" s="612">
        <f t="shared" si="2"/>
        <v>1.4</v>
      </c>
      <c r="AL15" s="612">
        <f t="shared" si="3"/>
        <v>0</v>
      </c>
      <c r="AM15" s="612">
        <f t="shared" si="1"/>
        <v>0</v>
      </c>
      <c r="AN15" s="612">
        <f>AN14+AL14+AK15</f>
        <v>6.9</v>
      </c>
    </row>
    <row r="16" spans="1:40" ht="12.75" customHeight="1">
      <c r="A16" s="607"/>
      <c r="B16" s="608">
        <v>6</v>
      </c>
      <c r="C16" s="301" t="s">
        <v>333</v>
      </c>
      <c r="D16" s="302"/>
      <c r="E16" s="302"/>
      <c r="F16" s="302"/>
      <c r="G16" s="302"/>
      <c r="H16" s="302"/>
      <c r="I16" s="612">
        <v>1.2</v>
      </c>
      <c r="J16" s="612"/>
      <c r="K16" s="612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 t="shared" si="4"/>
        <v>6.9</v>
      </c>
      <c r="AK16" s="612">
        <f t="shared" si="2"/>
        <v>1.2</v>
      </c>
      <c r="AL16" s="612">
        <f t="shared" si="3"/>
        <v>0</v>
      </c>
      <c r="AM16" s="612">
        <f t="shared" si="1"/>
        <v>0</v>
      </c>
      <c r="AN16" s="612">
        <f t="shared" si="5"/>
        <v>8.1</v>
      </c>
    </row>
    <row r="17" spans="1:40" ht="12.75" customHeight="1">
      <c r="A17" s="607"/>
      <c r="B17" s="608">
        <v>7</v>
      </c>
      <c r="C17" s="301" t="s">
        <v>334</v>
      </c>
      <c r="D17" s="302"/>
      <c r="E17" s="302"/>
      <c r="F17" s="302"/>
      <c r="G17" s="302"/>
      <c r="H17" s="302"/>
      <c r="I17" s="612">
        <v>1.7</v>
      </c>
      <c r="J17" s="612"/>
      <c r="K17" s="612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8.1</v>
      </c>
      <c r="AK17" s="612">
        <f t="shared" si="2"/>
        <v>1.7</v>
      </c>
      <c r="AL17" s="612">
        <f t="shared" si="3"/>
        <v>0</v>
      </c>
      <c r="AM17" s="612">
        <f t="shared" si="1"/>
        <v>0</v>
      </c>
      <c r="AN17" s="612">
        <f t="shared" si="5"/>
        <v>9.7999999999999989</v>
      </c>
    </row>
    <row r="18" spans="1:40" ht="12.75" customHeight="1">
      <c r="A18" s="607"/>
      <c r="B18" s="608">
        <v>8</v>
      </c>
      <c r="C18" s="301" t="s">
        <v>335</v>
      </c>
      <c r="D18" s="302"/>
      <c r="E18" s="302"/>
      <c r="F18" s="302"/>
      <c r="G18" s="302"/>
      <c r="H18" s="302"/>
      <c r="I18" s="612">
        <v>1.5</v>
      </c>
      <c r="J18" s="612"/>
      <c r="K18" s="612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9.7999999999999989</v>
      </c>
      <c r="AK18" s="612">
        <f t="shared" si="2"/>
        <v>1.5</v>
      </c>
      <c r="AL18" s="612">
        <f t="shared" si="3"/>
        <v>0</v>
      </c>
      <c r="AM18" s="612">
        <f t="shared" si="1"/>
        <v>0</v>
      </c>
      <c r="AN18" s="612">
        <f t="shared" si="5"/>
        <v>11.299999999999999</v>
      </c>
    </row>
    <row r="19" spans="1:40" ht="12.75" customHeight="1">
      <c r="A19" s="607"/>
      <c r="B19" s="608">
        <v>9</v>
      </c>
      <c r="C19" s="642" t="s">
        <v>336</v>
      </c>
      <c r="D19" s="302"/>
      <c r="E19" s="302"/>
      <c r="F19" s="302"/>
      <c r="G19" s="302"/>
      <c r="H19" s="302"/>
      <c r="I19" s="612">
        <v>2.2000000000000002</v>
      </c>
      <c r="J19" s="612"/>
      <c r="K19" s="612"/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11.299999999999999</v>
      </c>
      <c r="AK19" s="612">
        <f t="shared" si="2"/>
        <v>2.2000000000000002</v>
      </c>
      <c r="AL19" s="612">
        <f t="shared" si="3"/>
        <v>0</v>
      </c>
      <c r="AM19" s="612">
        <f t="shared" si="1"/>
        <v>0</v>
      </c>
      <c r="AN19" s="612">
        <f t="shared" si="5"/>
        <v>13.5</v>
      </c>
    </row>
    <row r="20" spans="1:40" ht="12.75" customHeight="1">
      <c r="A20" s="607"/>
      <c r="B20" s="608">
        <v>10</v>
      </c>
      <c r="C20" s="301" t="s">
        <v>331</v>
      </c>
      <c r="D20" s="302"/>
      <c r="E20" s="302"/>
      <c r="F20" s="302"/>
      <c r="G20" s="302"/>
      <c r="H20" s="302"/>
      <c r="I20" s="612">
        <v>0.8</v>
      </c>
      <c r="J20" s="612"/>
      <c r="K20" s="612"/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13.5</v>
      </c>
      <c r="AK20" s="612">
        <f t="shared" si="2"/>
        <v>0.8</v>
      </c>
      <c r="AL20" s="612">
        <f t="shared" si="3"/>
        <v>0</v>
      </c>
      <c r="AM20" s="612">
        <f t="shared" si="1"/>
        <v>0</v>
      </c>
      <c r="AN20" s="612">
        <f t="shared" si="5"/>
        <v>14.3</v>
      </c>
    </row>
    <row r="21" spans="1:40" ht="12.75" customHeight="1">
      <c r="A21" s="607"/>
      <c r="B21" s="608">
        <v>11</v>
      </c>
      <c r="C21" s="301" t="s">
        <v>337</v>
      </c>
      <c r="D21" s="302"/>
      <c r="E21" s="302"/>
      <c r="F21" s="302"/>
      <c r="G21" s="302"/>
      <c r="H21" s="302"/>
      <c r="I21" s="612"/>
      <c r="J21" s="612">
        <v>60</v>
      </c>
      <c r="K21" s="612"/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19.200000000000003</v>
      </c>
      <c r="AJ21" s="612">
        <f t="shared" si="4"/>
        <v>-4.9000000000000021</v>
      </c>
      <c r="AK21" s="612">
        <f t="shared" si="2"/>
        <v>0</v>
      </c>
      <c r="AL21" s="612">
        <f t="shared" si="3"/>
        <v>0</v>
      </c>
      <c r="AM21" s="612">
        <f>IF(J21&gt;0,IF((AN21+J21)&gt;X$7,X$7-AN21,J21),0)</f>
        <v>40.799999999999997</v>
      </c>
      <c r="AN21" s="612">
        <f t="shared" si="5"/>
        <v>14.3</v>
      </c>
    </row>
    <row r="22" spans="1:40" ht="12.75" customHeight="1">
      <c r="A22" s="607"/>
      <c r="B22" s="608">
        <v>12</v>
      </c>
      <c r="C22" s="301" t="s">
        <v>338</v>
      </c>
      <c r="D22" s="302"/>
      <c r="E22" s="302"/>
      <c r="F22" s="302"/>
      <c r="G22" s="302"/>
      <c r="H22" s="302"/>
      <c r="I22" s="612">
        <v>0.8</v>
      </c>
      <c r="J22" s="612"/>
      <c r="K22" s="612"/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14.3</v>
      </c>
      <c r="AK22" s="612">
        <f t="shared" si="2"/>
        <v>0.8</v>
      </c>
      <c r="AL22" s="612">
        <f t="shared" si="3"/>
        <v>0</v>
      </c>
      <c r="AM22" s="612">
        <f t="shared" si="1"/>
        <v>0</v>
      </c>
      <c r="AN22" s="612">
        <f t="shared" si="5"/>
        <v>15.100000000000001</v>
      </c>
    </row>
    <row r="23" spans="1:40" ht="12.75" customHeight="1">
      <c r="A23" s="607"/>
      <c r="B23" s="608">
        <v>13</v>
      </c>
      <c r="C23" s="301" t="s">
        <v>339</v>
      </c>
      <c r="D23" s="302"/>
      <c r="E23" s="302"/>
      <c r="F23" s="302"/>
      <c r="G23" s="302"/>
      <c r="H23" s="302"/>
      <c r="I23" s="612">
        <v>1.3</v>
      </c>
      <c r="J23" s="612"/>
      <c r="K23" s="612"/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15.100000000000001</v>
      </c>
      <c r="AK23" s="612">
        <f t="shared" si="2"/>
        <v>1.3</v>
      </c>
      <c r="AL23" s="612">
        <f t="shared" si="3"/>
        <v>0</v>
      </c>
      <c r="AM23" s="612">
        <f t="shared" si="1"/>
        <v>0</v>
      </c>
      <c r="AN23" s="612">
        <f t="shared" si="5"/>
        <v>16.400000000000002</v>
      </c>
    </row>
    <row r="24" spans="1:40" ht="12.75" customHeight="1">
      <c r="A24" s="607"/>
      <c r="B24" s="608">
        <v>14</v>
      </c>
      <c r="C24" s="301" t="s">
        <v>340</v>
      </c>
      <c r="D24" s="302"/>
      <c r="E24" s="302"/>
      <c r="F24" s="302"/>
      <c r="G24" s="302"/>
      <c r="H24" s="302"/>
      <c r="I24" s="612">
        <v>1.2</v>
      </c>
      <c r="J24" s="612"/>
      <c r="K24" s="612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16.400000000000002</v>
      </c>
      <c r="AK24" s="612">
        <f t="shared" si="2"/>
        <v>1.2</v>
      </c>
      <c r="AL24" s="612">
        <f t="shared" si="3"/>
        <v>0</v>
      </c>
      <c r="AM24" s="612">
        <f t="shared" si="1"/>
        <v>0</v>
      </c>
      <c r="AN24" s="612">
        <f t="shared" si="5"/>
        <v>17.600000000000001</v>
      </c>
    </row>
    <row r="25" spans="1:40" ht="12.75" customHeight="1">
      <c r="A25" s="607"/>
      <c r="B25" s="608">
        <v>15</v>
      </c>
      <c r="C25" s="678" t="s">
        <v>341</v>
      </c>
      <c r="D25" s="302"/>
      <c r="E25" s="302"/>
      <c r="F25" s="302"/>
      <c r="G25" s="302"/>
      <c r="H25" s="302"/>
      <c r="I25" s="612">
        <v>1.1000000000000001</v>
      </c>
      <c r="J25" s="612"/>
      <c r="K25" s="612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17.600000000000001</v>
      </c>
      <c r="AK25" s="612">
        <f t="shared" si="2"/>
        <v>1.1000000000000001</v>
      </c>
      <c r="AL25" s="612">
        <f t="shared" si="3"/>
        <v>0</v>
      </c>
      <c r="AM25" s="612">
        <f t="shared" si="1"/>
        <v>0</v>
      </c>
      <c r="AN25" s="612">
        <f t="shared" si="5"/>
        <v>18.700000000000003</v>
      </c>
    </row>
    <row r="26" spans="1:40" ht="12.75" customHeight="1">
      <c r="A26" s="607"/>
      <c r="B26" s="608">
        <v>16</v>
      </c>
      <c r="C26" s="301" t="s">
        <v>342</v>
      </c>
      <c r="D26" s="302"/>
      <c r="E26" s="302"/>
      <c r="F26" s="302"/>
      <c r="G26" s="302"/>
      <c r="H26" s="302"/>
      <c r="I26" s="612">
        <v>1.6</v>
      </c>
      <c r="J26" s="612"/>
      <c r="K26" s="612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18.700000000000003</v>
      </c>
      <c r="AK26" s="612">
        <f t="shared" si="2"/>
        <v>1.6</v>
      </c>
      <c r="AL26" s="612">
        <f t="shared" si="3"/>
        <v>0</v>
      </c>
      <c r="AM26" s="612">
        <f t="shared" si="1"/>
        <v>0</v>
      </c>
      <c r="AN26" s="612">
        <f t="shared" si="5"/>
        <v>20.300000000000004</v>
      </c>
    </row>
    <row r="27" spans="1:40" ht="12.75" customHeight="1">
      <c r="A27" s="607"/>
      <c r="B27" s="608">
        <v>17</v>
      </c>
      <c r="C27" s="301" t="s">
        <v>338</v>
      </c>
      <c r="D27" s="302"/>
      <c r="E27" s="302"/>
      <c r="F27" s="302"/>
      <c r="G27" s="302"/>
      <c r="H27" s="302"/>
      <c r="I27" s="612">
        <v>0.9</v>
      </c>
      <c r="J27" s="612"/>
      <c r="K27" s="612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20.300000000000004</v>
      </c>
      <c r="AK27" s="612">
        <f t="shared" si="2"/>
        <v>0.9</v>
      </c>
      <c r="AL27" s="612">
        <f t="shared" si="3"/>
        <v>0</v>
      </c>
      <c r="AM27" s="612">
        <f t="shared" si="1"/>
        <v>0</v>
      </c>
      <c r="AN27" s="612">
        <f t="shared" si="5"/>
        <v>21.200000000000003</v>
      </c>
    </row>
    <row r="28" spans="1:40" ht="12.75" customHeight="1">
      <c r="A28" s="607"/>
      <c r="B28" s="608">
        <v>18</v>
      </c>
      <c r="C28" s="301" t="s">
        <v>339</v>
      </c>
      <c r="D28" s="302"/>
      <c r="E28" s="302"/>
      <c r="F28" s="302"/>
      <c r="G28" s="302"/>
      <c r="H28" s="302"/>
      <c r="I28" s="612">
        <v>1.1000000000000001</v>
      </c>
      <c r="J28" s="612"/>
      <c r="K28" s="612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21.200000000000003</v>
      </c>
      <c r="AK28" s="612">
        <f t="shared" si="2"/>
        <v>1.1000000000000001</v>
      </c>
      <c r="AL28" s="612">
        <f t="shared" si="3"/>
        <v>0</v>
      </c>
      <c r="AM28" s="612">
        <f t="shared" si="1"/>
        <v>0</v>
      </c>
      <c r="AN28" s="612">
        <f t="shared" si="5"/>
        <v>22.300000000000004</v>
      </c>
    </row>
    <row r="29" spans="1:40" ht="12.75" customHeight="1">
      <c r="A29" s="607"/>
      <c r="B29" s="608">
        <v>19</v>
      </c>
      <c r="C29" s="301" t="s">
        <v>343</v>
      </c>
      <c r="D29" s="302"/>
      <c r="E29" s="302"/>
      <c r="F29" s="302"/>
      <c r="G29" s="302"/>
      <c r="H29" s="302"/>
      <c r="I29" s="612">
        <v>1.2</v>
      </c>
      <c r="J29" s="612"/>
      <c r="K29" s="612"/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22.300000000000004</v>
      </c>
      <c r="AK29" s="612">
        <f t="shared" si="2"/>
        <v>1.2</v>
      </c>
      <c r="AL29" s="612">
        <f t="shared" si="3"/>
        <v>0</v>
      </c>
      <c r="AM29" s="612">
        <f t="shared" si="1"/>
        <v>0</v>
      </c>
      <c r="AN29" s="612">
        <f t="shared" si="5"/>
        <v>23.500000000000004</v>
      </c>
    </row>
    <row r="30" spans="1:40" ht="12.75" customHeight="1">
      <c r="A30" s="607"/>
      <c r="B30" s="608">
        <v>20</v>
      </c>
      <c r="C30" s="301" t="s">
        <v>344</v>
      </c>
      <c r="D30" s="302"/>
      <c r="E30" s="302"/>
      <c r="F30" s="302"/>
      <c r="G30" s="302"/>
      <c r="H30" s="302"/>
      <c r="I30" s="612">
        <v>1.2</v>
      </c>
      <c r="J30" s="612"/>
      <c r="K30" s="612"/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23.500000000000004</v>
      </c>
      <c r="AK30" s="612">
        <f t="shared" si="2"/>
        <v>1.2</v>
      </c>
      <c r="AL30" s="612">
        <f t="shared" si="3"/>
        <v>0</v>
      </c>
      <c r="AM30" s="612">
        <f t="shared" si="1"/>
        <v>0</v>
      </c>
      <c r="AN30" s="612">
        <f t="shared" si="5"/>
        <v>24.700000000000003</v>
      </c>
    </row>
    <row r="31" spans="1:40" ht="12.75" customHeight="1">
      <c r="A31" s="607"/>
      <c r="B31" s="608">
        <v>21</v>
      </c>
      <c r="C31" s="301" t="s">
        <v>345</v>
      </c>
      <c r="D31" s="302"/>
      <c r="E31" s="302"/>
      <c r="F31" s="302"/>
      <c r="G31" s="302"/>
      <c r="H31" s="302"/>
      <c r="I31" s="612">
        <v>0.7</v>
      </c>
      <c r="J31" s="612"/>
      <c r="K31" s="612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si="0"/>
        <v>0</v>
      </c>
      <c r="AJ31" s="612">
        <f t="shared" si="4"/>
        <v>24.700000000000003</v>
      </c>
      <c r="AK31" s="612">
        <f t="shared" si="2"/>
        <v>0.7</v>
      </c>
      <c r="AL31" s="612">
        <f t="shared" si="3"/>
        <v>0</v>
      </c>
      <c r="AM31" s="612">
        <f t="shared" si="1"/>
        <v>0</v>
      </c>
      <c r="AN31" s="612">
        <f t="shared" si="5"/>
        <v>25.400000000000002</v>
      </c>
    </row>
    <row r="32" spans="1:40" ht="12.75" customHeight="1">
      <c r="A32" s="607"/>
      <c r="B32" s="608">
        <v>22</v>
      </c>
      <c r="C32" s="301" t="s">
        <v>341</v>
      </c>
      <c r="D32" s="302"/>
      <c r="E32" s="302"/>
      <c r="F32" s="302"/>
      <c r="G32" s="302"/>
      <c r="H32" s="302"/>
      <c r="I32" s="612">
        <v>1.1000000000000001</v>
      </c>
      <c r="J32" s="612"/>
      <c r="K32" s="612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0"/>
        <v>0</v>
      </c>
      <c r="AJ32" s="612">
        <f t="shared" si="4"/>
        <v>25.400000000000002</v>
      </c>
      <c r="AK32" s="612">
        <f t="shared" si="2"/>
        <v>1.1000000000000001</v>
      </c>
      <c r="AL32" s="612">
        <f>K32</f>
        <v>0</v>
      </c>
      <c r="AM32" s="612">
        <f t="shared" si="1"/>
        <v>0</v>
      </c>
      <c r="AN32" s="612">
        <f t="shared" si="5"/>
        <v>26.500000000000004</v>
      </c>
    </row>
    <row r="33" spans="1:40" ht="12.75" customHeight="1">
      <c r="A33" s="607"/>
      <c r="B33" s="608">
        <v>23</v>
      </c>
      <c r="C33" s="301" t="s">
        <v>346</v>
      </c>
      <c r="D33" s="302"/>
      <c r="E33" s="302"/>
      <c r="F33" s="302"/>
      <c r="G33" s="302"/>
      <c r="H33" s="302"/>
      <c r="I33" s="612">
        <v>3.9</v>
      </c>
      <c r="J33" s="612"/>
      <c r="K33" s="612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0"/>
        <v>0</v>
      </c>
      <c r="AJ33" s="612">
        <f t="shared" si="4"/>
        <v>26.500000000000004</v>
      </c>
      <c r="AK33" s="612">
        <f t="shared" si="2"/>
        <v>3.9</v>
      </c>
      <c r="AL33" s="612">
        <f t="shared" si="3"/>
        <v>0</v>
      </c>
      <c r="AM33" s="612">
        <f t="shared" si="1"/>
        <v>0</v>
      </c>
      <c r="AN33" s="612">
        <f t="shared" si="5"/>
        <v>30.400000000000002</v>
      </c>
    </row>
    <row r="34" spans="1:40" ht="12.75" customHeight="1">
      <c r="A34" s="607"/>
      <c r="B34" s="608">
        <v>24</v>
      </c>
      <c r="C34" s="301" t="s">
        <v>347</v>
      </c>
      <c r="D34" s="302"/>
      <c r="E34" s="302"/>
      <c r="F34" s="302"/>
      <c r="G34" s="302"/>
      <c r="H34" s="302"/>
      <c r="I34" s="612">
        <v>1.7</v>
      </c>
      <c r="J34" s="612"/>
      <c r="K34" s="612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0"/>
        <v>0</v>
      </c>
      <c r="AJ34" s="612">
        <f>AN33+AL33-AI34</f>
        <v>30.400000000000002</v>
      </c>
      <c r="AK34" s="612">
        <f t="shared" si="2"/>
        <v>1.7</v>
      </c>
      <c r="AL34" s="612">
        <f t="shared" si="3"/>
        <v>0</v>
      </c>
      <c r="AM34" s="612">
        <f>IF(J34&gt;0,IF((AN34+J34)&gt;X$7,X$7-AN34,J34),0)</f>
        <v>0</v>
      </c>
      <c r="AN34" s="612">
        <f t="shared" si="5"/>
        <v>32.1</v>
      </c>
    </row>
    <row r="35" spans="1:40" ht="12.75" customHeight="1">
      <c r="A35" s="607"/>
      <c r="B35" s="608">
        <v>25</v>
      </c>
      <c r="C35" s="301" t="s">
        <v>348</v>
      </c>
      <c r="D35" s="644"/>
      <c r="E35" s="644"/>
      <c r="F35" s="644"/>
      <c r="G35" s="644"/>
      <c r="H35" s="644"/>
      <c r="I35" s="612">
        <v>0.8</v>
      </c>
      <c r="J35" s="612"/>
      <c r="K35" s="612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0"/>
        <v>0</v>
      </c>
      <c r="AJ35" s="612">
        <f>AN34+AM34+AL34-AI35</f>
        <v>32.1</v>
      </c>
      <c r="AK35" s="612">
        <f t="shared" si="2"/>
        <v>0.8</v>
      </c>
      <c r="AL35" s="612">
        <f t="shared" si="3"/>
        <v>0</v>
      </c>
      <c r="AM35" s="612">
        <f t="shared" si="1"/>
        <v>0</v>
      </c>
      <c r="AN35" s="612">
        <f>AN34+AM34+AL34+AK35</f>
        <v>32.9</v>
      </c>
    </row>
    <row r="36" spans="1:40" ht="12.75" customHeight="1">
      <c r="A36" s="607"/>
      <c r="B36" s="608">
        <v>26</v>
      </c>
      <c r="C36" s="642" t="s">
        <v>337</v>
      </c>
      <c r="D36" s="644"/>
      <c r="E36" s="644"/>
      <c r="F36" s="644"/>
      <c r="G36" s="644"/>
      <c r="H36" s="644"/>
      <c r="I36" s="612">
        <v>15</v>
      </c>
      <c r="J36" s="612"/>
      <c r="K36" s="612"/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>IF(J36&gt;0,J36-AM36,0)</f>
        <v>0</v>
      </c>
      <c r="AJ36" s="612">
        <f>AN35+AM35+AL35-AI36</f>
        <v>32.9</v>
      </c>
      <c r="AK36" s="612">
        <f>I36</f>
        <v>15</v>
      </c>
      <c r="AL36" s="612">
        <f t="shared" si="3"/>
        <v>0</v>
      </c>
      <c r="AM36" s="612">
        <f>IF(J36&gt;0,IF((AN36+J36)&gt;X$7,X$7-AN36,J36),0)</f>
        <v>0</v>
      </c>
      <c r="AN36" s="612">
        <f t="shared" ref="AN36:AN39" si="6">AN35+AL35+AK36</f>
        <v>47.9</v>
      </c>
    </row>
    <row r="37" spans="1:40" ht="12.75" customHeight="1">
      <c r="A37" s="607"/>
      <c r="B37" s="608">
        <v>27</v>
      </c>
      <c r="C37" s="301" t="s">
        <v>349</v>
      </c>
      <c r="D37" s="644"/>
      <c r="E37" s="644"/>
      <c r="F37" s="644"/>
      <c r="G37" s="644"/>
      <c r="H37" s="644"/>
      <c r="I37" s="612">
        <v>1.6</v>
      </c>
      <c r="J37" s="612"/>
      <c r="K37" s="612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si="0"/>
        <v>0</v>
      </c>
      <c r="AJ37" s="612">
        <f t="shared" ref="AJ37:AJ39" si="7">AN36+AM36+AL36-AI37</f>
        <v>47.9</v>
      </c>
      <c r="AK37" s="612">
        <f t="shared" si="2"/>
        <v>1.6</v>
      </c>
      <c r="AL37" s="612">
        <f t="shared" si="3"/>
        <v>0</v>
      </c>
      <c r="AM37" s="612">
        <f t="shared" si="1"/>
        <v>0</v>
      </c>
      <c r="AN37" s="612">
        <f t="shared" si="6"/>
        <v>49.5</v>
      </c>
    </row>
    <row r="38" spans="1:40" ht="12.75" customHeight="1">
      <c r="A38" s="607"/>
      <c r="B38" s="608">
        <v>28</v>
      </c>
      <c r="C38" s="301" t="s">
        <v>350</v>
      </c>
      <c r="D38" s="644"/>
      <c r="E38" s="644"/>
      <c r="F38" s="644"/>
      <c r="G38" s="644"/>
      <c r="H38" s="644"/>
      <c r="I38" s="612">
        <v>5.6</v>
      </c>
      <c r="J38" s="612"/>
      <c r="K38" s="612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si="0"/>
        <v>0</v>
      </c>
      <c r="AJ38" s="612">
        <f t="shared" si="7"/>
        <v>49.5</v>
      </c>
      <c r="AK38" s="612">
        <f t="shared" si="2"/>
        <v>5.6</v>
      </c>
      <c r="AL38" s="612">
        <f t="shared" si="3"/>
        <v>0</v>
      </c>
      <c r="AM38" s="612">
        <f t="shared" si="1"/>
        <v>0</v>
      </c>
      <c r="AN38" s="612">
        <f t="shared" si="6"/>
        <v>55.1</v>
      </c>
    </row>
    <row r="39" spans="1:40" ht="12.75" customHeight="1">
      <c r="A39" s="607"/>
      <c r="B39" s="608"/>
      <c r="C39" s="301"/>
      <c r="D39" s="644"/>
      <c r="E39" s="644"/>
      <c r="F39" s="644"/>
      <c r="G39" s="644"/>
      <c r="H39" s="644"/>
      <c r="I39" s="612"/>
      <c r="J39" s="612"/>
      <c r="K39" s="612"/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si="0"/>
        <v>0</v>
      </c>
      <c r="AJ39" s="612">
        <f t="shared" si="7"/>
        <v>55.1</v>
      </c>
      <c r="AK39" s="612">
        <f t="shared" si="2"/>
        <v>0</v>
      </c>
      <c r="AL39" s="612">
        <f t="shared" si="3"/>
        <v>0</v>
      </c>
      <c r="AM39" s="612">
        <f t="shared" si="1"/>
        <v>0</v>
      </c>
      <c r="AN39" s="612">
        <f t="shared" si="6"/>
        <v>55.1</v>
      </c>
    </row>
    <row r="40" spans="1:40" ht="12.75" customHeight="1">
      <c r="A40" s="607"/>
      <c r="B40" s="608"/>
      <c r="C40" s="643"/>
      <c r="D40" s="302"/>
      <c r="E40" s="302"/>
      <c r="F40" s="302"/>
      <c r="G40" s="302"/>
      <c r="H40" s="302"/>
      <c r="I40" s="922"/>
      <c r="J40" s="612"/>
      <c r="K40" s="922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ref="AI40:AI41" si="8">IF(J40&gt;0,J40-AM40,0)</f>
        <v>0</v>
      </c>
      <c r="AJ40" s="612">
        <f t="shared" ref="AJ40:AJ41" si="9">AN39+AM39+AL39-AI40</f>
        <v>55.1</v>
      </c>
      <c r="AK40" s="612">
        <f t="shared" ref="AK40:AK41" si="10">I40</f>
        <v>0</v>
      </c>
      <c r="AL40" s="612">
        <f t="shared" ref="AL40:AL41" si="11">K40</f>
        <v>0</v>
      </c>
      <c r="AM40" s="612">
        <f t="shared" ref="AM40:AM41" si="12">IF(J40&gt;0,IF((AN40+J40)&gt;X$7,X$7-AN40,J40),0)</f>
        <v>0</v>
      </c>
      <c r="AN40" s="612">
        <f t="shared" ref="AN40:AN41" si="13">AN39+AL39+AK40</f>
        <v>55.1</v>
      </c>
    </row>
    <row r="41" spans="1:40" ht="12.75" customHeight="1" thickBot="1">
      <c r="A41" s="615"/>
      <c r="B41" s="608"/>
      <c r="C41" s="643"/>
      <c r="D41" s="312"/>
      <c r="E41" s="312"/>
      <c r="F41" s="312"/>
      <c r="G41" s="312"/>
      <c r="H41" s="312"/>
      <c r="I41" s="915"/>
      <c r="J41" s="915"/>
      <c r="K41" s="915"/>
      <c r="L41" s="629"/>
      <c r="M41" s="609"/>
      <c r="N41" s="609"/>
      <c r="O41" s="609"/>
      <c r="P41" s="609"/>
      <c r="Q41" s="282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10"/>
      <c r="AC41" s="604"/>
      <c r="AD41" s="604"/>
      <c r="AE41" s="604"/>
      <c r="AF41" s="604"/>
      <c r="AG41" s="605"/>
      <c r="AI41" s="612">
        <f t="shared" si="8"/>
        <v>0</v>
      </c>
      <c r="AJ41" s="612">
        <f t="shared" si="9"/>
        <v>55.1</v>
      </c>
      <c r="AK41" s="612">
        <f t="shared" si="10"/>
        <v>0</v>
      </c>
      <c r="AL41" s="612">
        <f t="shared" si="11"/>
        <v>0</v>
      </c>
      <c r="AM41" s="612">
        <f t="shared" si="12"/>
        <v>0</v>
      </c>
      <c r="AN41" s="612">
        <f t="shared" si="13"/>
        <v>55.1</v>
      </c>
    </row>
    <row r="42" spans="1:40" s="333" customFormat="1" ht="12.75" customHeight="1">
      <c r="A42" s="1158" t="s">
        <v>20</v>
      </c>
      <c r="B42" s="1159"/>
      <c r="C42" s="1159"/>
      <c r="D42" s="1159"/>
      <c r="E42" s="1159"/>
      <c r="F42" s="1159"/>
      <c r="G42" s="1159"/>
      <c r="H42" s="1160"/>
      <c r="I42" s="1164">
        <f>SUM(I11:I39)</f>
        <v>55.1</v>
      </c>
      <c r="J42" s="916" t="s">
        <v>213</v>
      </c>
      <c r="K42" s="1166">
        <f>SUM(K11:K39)</f>
        <v>0</v>
      </c>
      <c r="L42" s="617"/>
      <c r="M42" s="613"/>
      <c r="N42" s="282"/>
      <c r="O42" s="618"/>
      <c r="P42" s="618"/>
      <c r="Q42" s="619"/>
      <c r="R42" s="619"/>
      <c r="S42" s="619"/>
      <c r="T42" s="618"/>
      <c r="U42" s="618"/>
      <c r="V42" s="619"/>
      <c r="W42" s="619"/>
      <c r="X42" s="619"/>
      <c r="Y42" s="618"/>
      <c r="Z42" s="618"/>
      <c r="AA42" s="619"/>
      <c r="AB42" s="619"/>
      <c r="AC42" s="619"/>
      <c r="AD42" s="618"/>
      <c r="AE42" s="618"/>
      <c r="AF42" s="619"/>
      <c r="AG42" s="620"/>
    </row>
    <row r="43" spans="1:40" s="333" customFormat="1" ht="12.75" customHeight="1" thickBot="1">
      <c r="A43" s="1161"/>
      <c r="B43" s="1162"/>
      <c r="C43" s="1162"/>
      <c r="D43" s="1162"/>
      <c r="E43" s="1162"/>
      <c r="F43" s="1162"/>
      <c r="G43" s="1162"/>
      <c r="H43" s="1163"/>
      <c r="I43" s="1165"/>
      <c r="J43" s="917">
        <f>SUM(J21-60)</f>
        <v>0</v>
      </c>
      <c r="K43" s="1167"/>
      <c r="L43" s="622"/>
      <c r="M43" s="623"/>
      <c r="N43" s="624"/>
      <c r="O43" s="625"/>
      <c r="P43" s="625"/>
      <c r="Q43" s="626"/>
      <c r="R43" s="626"/>
      <c r="S43" s="626"/>
      <c r="T43" s="625"/>
      <c r="U43" s="625"/>
      <c r="V43" s="626"/>
      <c r="W43" s="626"/>
      <c r="X43" s="626"/>
      <c r="Y43" s="625"/>
      <c r="Z43" s="625"/>
      <c r="AA43" s="626"/>
      <c r="AB43" s="626"/>
      <c r="AC43" s="626"/>
      <c r="AD43" s="625"/>
      <c r="AE43" s="625"/>
      <c r="AF43" s="626"/>
      <c r="AG43" s="627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42:H43"/>
    <mergeCell ref="I42:I43"/>
    <mergeCell ref="K42:K43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41">
    <cfRule type="cellIs" dxfId="54" priority="83" operator="equal">
      <formula>0</formula>
    </cfRule>
  </conditionalFormatting>
  <conditionalFormatting sqref="I11:I39">
    <cfRule type="cellIs" dxfId="53" priority="367" stopIfTrue="1" operator="equal">
      <formula>0</formula>
    </cfRule>
  </conditionalFormatting>
  <conditionalFormatting sqref="I41 K41">
    <cfRule type="cellIs" dxfId="52" priority="449" stopIfTrue="1" operator="equal">
      <formula>0</formula>
    </cfRule>
  </conditionalFormatting>
  <conditionalFormatting sqref="J11:J41">
    <cfRule type="cellIs" dxfId="51" priority="41" stopIfTrue="1" operator="equal">
      <formula>0</formula>
    </cfRule>
  </conditionalFormatting>
  <conditionalFormatting sqref="K11:K39">
    <cfRule type="cellIs" dxfId="50" priority="363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3" max="16383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N57"/>
  <sheetViews>
    <sheetView topLeftCell="A30" zoomScale="70" zoomScaleNormal="70" workbookViewId="0">
      <selection activeCell="I56" sqref="I56:I57"/>
    </sheetView>
  </sheetViews>
  <sheetFormatPr defaultColWidth="5.3046875" defaultRowHeight="10.3"/>
  <cols>
    <col min="1" max="1" width="5.3046875" style="745"/>
    <col min="2" max="2" width="5.3046875" style="790"/>
    <col min="3" max="6" width="5.3046875" style="745"/>
    <col min="7" max="8" width="5.3046875" style="790"/>
    <col min="9" max="9" width="6.53515625" style="790" bestFit="1" customWidth="1"/>
    <col min="10" max="10" width="6" style="745" bestFit="1" customWidth="1"/>
    <col min="11" max="11" width="6.53515625" style="745" bestFit="1" customWidth="1"/>
    <col min="12" max="16" width="5.3046875" style="745"/>
    <col min="17" max="17" width="5.3046875" style="782"/>
    <col min="18" max="39" width="5.3046875" style="745"/>
    <col min="40" max="40" width="5.53515625" style="745" bestFit="1" customWidth="1"/>
    <col min="41" max="16384" width="5.3046875" style="745"/>
  </cols>
  <sheetData>
    <row r="1" spans="1:40" s="708" customFormat="1" ht="15" customHeight="1">
      <c r="A1" s="706"/>
      <c r="B1" s="707"/>
      <c r="C1" s="707"/>
      <c r="D1" s="1202" t="s">
        <v>172</v>
      </c>
      <c r="E1" s="1203"/>
      <c r="F1" s="1203"/>
      <c r="G1" s="1203"/>
      <c r="H1" s="1203"/>
      <c r="I1" s="1203"/>
      <c r="J1" s="1203"/>
      <c r="K1" s="1203"/>
      <c r="L1" s="1189" t="s">
        <v>173</v>
      </c>
      <c r="M1" s="1190"/>
      <c r="N1" s="1190"/>
      <c r="O1" s="1191"/>
      <c r="P1" s="1192" t="s">
        <v>174</v>
      </c>
      <c r="Q1" s="1193"/>
      <c r="R1" s="1192" t="s">
        <v>175</v>
      </c>
      <c r="S1" s="1193"/>
      <c r="T1" s="1192" t="s">
        <v>176</v>
      </c>
      <c r="U1" s="1193"/>
      <c r="V1" s="1194" t="s">
        <v>21</v>
      </c>
      <c r="W1" s="1195"/>
      <c r="X1" s="1192" t="s">
        <v>22</v>
      </c>
      <c r="Y1" s="1208"/>
      <c r="Z1" s="1208"/>
      <c r="AA1" s="1193"/>
      <c r="AB1" s="1208" t="s">
        <v>177</v>
      </c>
      <c r="AC1" s="1208"/>
      <c r="AD1" s="1208"/>
      <c r="AE1" s="1208"/>
      <c r="AF1" s="1208"/>
      <c r="AG1" s="1209"/>
    </row>
    <row r="2" spans="1:40" s="708" customFormat="1" ht="15" customHeight="1">
      <c r="A2" s="709"/>
      <c r="D2" s="1204"/>
      <c r="E2" s="1205"/>
      <c r="F2" s="1205"/>
      <c r="G2" s="1205"/>
      <c r="H2" s="1205"/>
      <c r="I2" s="1205"/>
      <c r="J2" s="1205"/>
      <c r="K2" s="1205"/>
      <c r="L2" s="1210"/>
      <c r="M2" s="1211"/>
      <c r="N2" s="1211"/>
      <c r="O2" s="1212"/>
      <c r="P2" s="1213"/>
      <c r="Q2" s="1214"/>
      <c r="R2" s="1219"/>
      <c r="S2" s="1220"/>
      <c r="T2" s="1225"/>
      <c r="U2" s="1226"/>
      <c r="V2" s="710"/>
      <c r="W2" s="711"/>
      <c r="X2" s="712"/>
      <c r="Y2" s="713"/>
      <c r="Z2" s="712"/>
      <c r="AA2" s="713"/>
      <c r="AB2" s="714"/>
      <c r="AC2" s="715"/>
      <c r="AD2" s="716"/>
      <c r="AE2" s="715"/>
      <c r="AF2" s="716"/>
      <c r="AG2" s="717"/>
    </row>
    <row r="3" spans="1:40" s="708" customFormat="1" ht="15" customHeight="1">
      <c r="A3" s="709"/>
      <c r="D3" s="1204"/>
      <c r="E3" s="1205"/>
      <c r="F3" s="1205"/>
      <c r="G3" s="1205"/>
      <c r="H3" s="1205"/>
      <c r="I3" s="1205"/>
      <c r="J3" s="1205"/>
      <c r="K3" s="1205"/>
      <c r="L3" s="1210"/>
      <c r="M3" s="1211"/>
      <c r="N3" s="1211"/>
      <c r="O3" s="1212"/>
      <c r="P3" s="1215"/>
      <c r="Q3" s="1216"/>
      <c r="R3" s="1221"/>
      <c r="S3" s="1222"/>
      <c r="T3" s="1225"/>
      <c r="U3" s="1226"/>
      <c r="V3" s="718"/>
      <c r="W3" s="719"/>
      <c r="X3" s="720"/>
      <c r="Y3" s="721"/>
      <c r="Z3" s="720"/>
      <c r="AA3" s="721"/>
      <c r="AB3" s="722"/>
      <c r="AC3" s="723"/>
      <c r="AD3" s="724"/>
      <c r="AE3" s="723"/>
      <c r="AF3" s="724"/>
      <c r="AG3" s="725"/>
    </row>
    <row r="4" spans="1:40" s="708" customFormat="1" ht="15" customHeight="1" thickBot="1">
      <c r="A4" s="726"/>
      <c r="B4" s="727"/>
      <c r="C4" s="727"/>
      <c r="D4" s="1206"/>
      <c r="E4" s="1207"/>
      <c r="F4" s="1207"/>
      <c r="G4" s="1207"/>
      <c r="H4" s="1207"/>
      <c r="I4" s="1207"/>
      <c r="J4" s="1207"/>
      <c r="K4" s="1207"/>
      <c r="L4" s="1186"/>
      <c r="M4" s="1188"/>
      <c r="N4" s="1188"/>
      <c r="O4" s="1187"/>
      <c r="P4" s="1217"/>
      <c r="Q4" s="1218"/>
      <c r="R4" s="1223"/>
      <c r="S4" s="1224"/>
      <c r="T4" s="1227"/>
      <c r="U4" s="122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08" customFormat="1" ht="4.5" customHeight="1" thickBot="1">
      <c r="A5" s="728"/>
      <c r="B5" s="729"/>
      <c r="C5" s="729"/>
      <c r="D5" s="730"/>
      <c r="E5" s="730"/>
      <c r="F5" s="730"/>
      <c r="G5" s="730"/>
      <c r="H5" s="730"/>
      <c r="I5" s="730"/>
      <c r="J5" s="730"/>
      <c r="K5" s="730"/>
      <c r="L5" s="731"/>
      <c r="M5" s="731"/>
      <c r="N5" s="731"/>
      <c r="O5" s="731"/>
      <c r="P5" s="731"/>
      <c r="Q5" s="731"/>
      <c r="R5" s="732"/>
      <c r="S5" s="732"/>
      <c r="T5" s="733"/>
      <c r="U5" s="733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08" customFormat="1" ht="18.75" customHeight="1">
      <c r="A6" s="1197" t="s">
        <v>182</v>
      </c>
      <c r="B6" s="1198"/>
      <c r="C6" s="1199"/>
      <c r="D6" s="1200" t="s">
        <v>183</v>
      </c>
      <c r="E6" s="1198"/>
      <c r="F6" s="1199"/>
      <c r="G6" s="1200" t="s">
        <v>184</v>
      </c>
      <c r="H6" s="1198"/>
      <c r="I6" s="1198"/>
      <c r="J6" s="1198"/>
      <c r="K6" s="1199"/>
      <c r="L6" s="1200" t="s">
        <v>185</v>
      </c>
      <c r="M6" s="1198"/>
      <c r="N6" s="1198"/>
      <c r="O6" s="1199"/>
      <c r="P6" s="1200" t="s">
        <v>186</v>
      </c>
      <c r="Q6" s="1198"/>
      <c r="R6" s="1198"/>
      <c r="S6" s="1199"/>
      <c r="T6" s="1200" t="s">
        <v>187</v>
      </c>
      <c r="U6" s="1199"/>
      <c r="V6" s="1200" t="s">
        <v>188</v>
      </c>
      <c r="W6" s="1199"/>
      <c r="X6" s="1200" t="s">
        <v>189</v>
      </c>
      <c r="Y6" s="1201"/>
      <c r="Z6" s="734" t="s">
        <v>190</v>
      </c>
      <c r="AA6" s="707"/>
      <c r="AB6" s="735" t="s">
        <v>191</v>
      </c>
      <c r="AC6" s="735"/>
      <c r="AD6" s="735"/>
      <c r="AE6" s="735" t="s">
        <v>192</v>
      </c>
      <c r="AF6" s="735"/>
      <c r="AG6" s="736"/>
    </row>
    <row r="7" spans="1:40" s="708" customFormat="1" ht="18.75" customHeight="1" thickBot="1">
      <c r="A7" s="1239"/>
      <c r="B7" s="1240"/>
      <c r="C7" s="1241"/>
      <c r="D7" s="1242" t="s">
        <v>168</v>
      </c>
      <c r="E7" s="1243"/>
      <c r="F7" s="1244"/>
      <c r="G7" s="1242"/>
      <c r="H7" s="1243"/>
      <c r="I7" s="1243"/>
      <c r="J7" s="1243"/>
      <c r="K7" s="1244"/>
      <c r="L7" s="1242" t="s">
        <v>215</v>
      </c>
      <c r="M7" s="1240"/>
      <c r="N7" s="1240"/>
      <c r="O7" s="1241"/>
      <c r="P7" s="1242" t="s">
        <v>214</v>
      </c>
      <c r="Q7" s="1240"/>
      <c r="R7" s="1240"/>
      <c r="S7" s="1241"/>
      <c r="T7" s="1245"/>
      <c r="U7" s="1246"/>
      <c r="V7" s="1245">
        <v>171</v>
      </c>
      <c r="W7" s="1246"/>
      <c r="X7" s="1245">
        <f>SUM(I56,J57,K56)</f>
        <v>115.09999999999998</v>
      </c>
      <c r="Y7" s="1247"/>
      <c r="Z7" s="737"/>
      <c r="AA7" s="738"/>
      <c r="AB7" s="739" t="s">
        <v>193</v>
      </c>
      <c r="AC7" s="739"/>
      <c r="AD7" s="739"/>
      <c r="AE7" s="739" t="s">
        <v>194</v>
      </c>
      <c r="AF7" s="739"/>
      <c r="AG7" s="740"/>
    </row>
    <row r="8" spans="1:40" s="708" customFormat="1" ht="4.5" customHeight="1" thickBot="1">
      <c r="A8" s="728"/>
      <c r="B8" s="729"/>
      <c r="C8" s="729"/>
      <c r="D8" s="730"/>
      <c r="E8" s="730"/>
      <c r="F8" s="730"/>
      <c r="G8" s="730"/>
      <c r="H8" s="730"/>
      <c r="I8" s="730"/>
      <c r="J8" s="730"/>
      <c r="K8" s="730"/>
      <c r="L8" s="731"/>
      <c r="M8" s="731"/>
      <c r="N8" s="731"/>
      <c r="O8" s="731"/>
      <c r="P8" s="731"/>
      <c r="Q8" s="731"/>
      <c r="R8" s="732"/>
      <c r="S8" s="732"/>
      <c r="T8" s="733"/>
      <c r="U8" s="733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248" t="s">
        <v>195</v>
      </c>
      <c r="B9" s="1249"/>
      <c r="C9" s="1248" t="s">
        <v>196</v>
      </c>
      <c r="D9" s="1252"/>
      <c r="E9" s="1252"/>
      <c r="F9" s="1252"/>
      <c r="G9" s="1252"/>
      <c r="H9" s="1249"/>
      <c r="I9" s="1254" t="s">
        <v>197</v>
      </c>
      <c r="J9" s="1255"/>
      <c r="K9" s="1256"/>
      <c r="L9" s="741"/>
      <c r="M9" s="742"/>
      <c r="N9" s="742"/>
      <c r="O9" s="742"/>
      <c r="P9" s="742"/>
      <c r="Q9" s="743"/>
      <c r="R9" s="742"/>
      <c r="S9" s="742"/>
      <c r="T9" s="742"/>
      <c r="U9" s="742"/>
      <c r="V9" s="742"/>
      <c r="W9" s="742"/>
      <c r="X9" s="742"/>
      <c r="Y9" s="742"/>
      <c r="Z9" s="742"/>
      <c r="AA9" s="742"/>
      <c r="AB9" s="742"/>
      <c r="AC9" s="742"/>
      <c r="AD9" s="742"/>
      <c r="AE9" s="742"/>
      <c r="AF9" s="742"/>
      <c r="AG9" s="744"/>
    </row>
    <row r="10" spans="1:40" ht="18" customHeight="1" thickBot="1">
      <c r="A10" s="1250"/>
      <c r="B10" s="1251"/>
      <c r="C10" s="1250"/>
      <c r="D10" s="1253"/>
      <c r="E10" s="1253"/>
      <c r="F10" s="1253"/>
      <c r="G10" s="1253"/>
      <c r="H10" s="1251"/>
      <c r="I10" s="746" t="s">
        <v>198</v>
      </c>
      <c r="J10" s="747" t="s">
        <v>193</v>
      </c>
      <c r="K10" s="748" t="s">
        <v>199</v>
      </c>
      <c r="L10" s="749"/>
      <c r="M10" s="750"/>
      <c r="N10" s="750"/>
      <c r="O10" s="750"/>
      <c r="P10" s="750"/>
      <c r="Q10" s="750"/>
      <c r="R10" s="751"/>
      <c r="S10" s="751"/>
      <c r="T10" s="751"/>
      <c r="U10" s="751"/>
      <c r="V10" s="751"/>
      <c r="W10" s="751"/>
      <c r="X10" s="751"/>
      <c r="Y10" s="751"/>
      <c r="Z10" s="751"/>
      <c r="AA10" s="751"/>
      <c r="AB10" s="751"/>
      <c r="AC10" s="751"/>
      <c r="AD10" s="751"/>
      <c r="AE10" s="751"/>
      <c r="AF10" s="751"/>
      <c r="AG10" s="752"/>
      <c r="AI10" s="753" t="s">
        <v>200</v>
      </c>
      <c r="AJ10" s="753" t="s">
        <v>201</v>
      </c>
      <c r="AK10" s="753" t="s">
        <v>191</v>
      </c>
      <c r="AL10" s="753" t="s">
        <v>192</v>
      </c>
      <c r="AM10" s="753" t="s">
        <v>200</v>
      </c>
      <c r="AN10" s="753"/>
    </row>
    <row r="11" spans="1:40" ht="22.5" customHeight="1">
      <c r="A11" s="754"/>
      <c r="B11" s="755">
        <v>1</v>
      </c>
      <c r="C11" s="291" t="s">
        <v>328</v>
      </c>
      <c r="D11" s="292"/>
      <c r="E11" s="292"/>
      <c r="F11" s="292"/>
      <c r="G11" s="292"/>
      <c r="H11" s="293"/>
      <c r="I11" s="757">
        <v>1.5</v>
      </c>
      <c r="J11" s="758"/>
      <c r="K11" s="759"/>
      <c r="L11" s="749"/>
      <c r="M11" s="760"/>
      <c r="N11" s="760"/>
      <c r="O11" s="760"/>
      <c r="P11" s="760"/>
      <c r="Q11" s="750"/>
      <c r="R11" s="751"/>
      <c r="S11" s="751"/>
      <c r="T11" s="751"/>
      <c r="U11" s="751"/>
      <c r="V11" s="751"/>
      <c r="W11" s="751"/>
      <c r="X11" s="751"/>
      <c r="Y11" s="751"/>
      <c r="Z11" s="751"/>
      <c r="AA11" s="751"/>
      <c r="AB11" s="761"/>
      <c r="AC11" s="751"/>
      <c r="AD11" s="751"/>
      <c r="AE11" s="751"/>
      <c r="AF11" s="751"/>
      <c r="AG11" s="752"/>
      <c r="AH11" s="762"/>
      <c r="AI11" s="763">
        <f t="shared" ref="AI11:AI55" si="0">IF(J11&gt;0,J11-AM11,0)</f>
        <v>0</v>
      </c>
      <c r="AJ11" s="763">
        <v>0</v>
      </c>
      <c r="AK11" s="763">
        <f>I11</f>
        <v>1.5</v>
      </c>
      <c r="AL11" s="763">
        <f>K11</f>
        <v>0</v>
      </c>
      <c r="AM11" s="763">
        <f t="shared" ref="AM11:AM55" si="1">IF(J11&gt;0,IF((AN11+J11)&gt;X$7,X$7-AN11,J11),0)</f>
        <v>0</v>
      </c>
      <c r="AN11" s="753">
        <v>0</v>
      </c>
    </row>
    <row r="12" spans="1:40" ht="22.5" customHeight="1">
      <c r="A12" s="754"/>
      <c r="B12" s="755">
        <v>2</v>
      </c>
      <c r="C12" s="301" t="s">
        <v>329</v>
      </c>
      <c r="D12" s="302"/>
      <c r="E12" s="302"/>
      <c r="F12" s="302"/>
      <c r="G12" s="302"/>
      <c r="H12" s="303"/>
      <c r="I12" s="765">
        <v>1.5</v>
      </c>
      <c r="J12" s="766"/>
      <c r="K12" s="767"/>
      <c r="L12" s="768"/>
      <c r="M12" s="760"/>
      <c r="N12" s="760"/>
      <c r="O12" s="760"/>
      <c r="P12" s="760"/>
      <c r="Q12" s="750"/>
      <c r="R12" s="751"/>
      <c r="S12" s="751"/>
      <c r="T12" s="751"/>
      <c r="U12" s="751"/>
      <c r="V12" s="751"/>
      <c r="W12" s="751"/>
      <c r="X12" s="751"/>
      <c r="Y12" s="751"/>
      <c r="Z12" s="751"/>
      <c r="AA12" s="751"/>
      <c r="AB12" s="761"/>
      <c r="AC12" s="751"/>
      <c r="AD12" s="751"/>
      <c r="AE12" s="751"/>
      <c r="AF12" s="751"/>
      <c r="AG12" s="752"/>
      <c r="AH12" s="762"/>
      <c r="AI12" s="763">
        <f t="shared" si="0"/>
        <v>0</v>
      </c>
      <c r="AJ12" s="763">
        <f>AK11+AL11-AI12</f>
        <v>1.5</v>
      </c>
      <c r="AK12" s="763">
        <f t="shared" ref="AK12:AK55" si="2">I12</f>
        <v>1.5</v>
      </c>
      <c r="AL12" s="763">
        <f t="shared" ref="AL12:AL55" si="3">K12</f>
        <v>0</v>
      </c>
      <c r="AM12" s="763">
        <f t="shared" si="1"/>
        <v>0</v>
      </c>
      <c r="AN12" s="763">
        <f>AN11+AK11+AL11+AK12</f>
        <v>3</v>
      </c>
    </row>
    <row r="13" spans="1:40" ht="22.5" customHeight="1">
      <c r="A13" s="754"/>
      <c r="B13" s="755">
        <v>3</v>
      </c>
      <c r="C13" s="301" t="s">
        <v>330</v>
      </c>
      <c r="D13" s="302"/>
      <c r="E13" s="302"/>
      <c r="F13" s="302"/>
      <c r="G13" s="302"/>
      <c r="H13" s="303"/>
      <c r="I13" s="765">
        <v>1.5</v>
      </c>
      <c r="J13" s="766"/>
      <c r="K13" s="767"/>
      <c r="L13" s="768"/>
      <c r="M13" s="760"/>
      <c r="N13" s="760"/>
      <c r="O13" s="760"/>
      <c r="P13" s="751"/>
      <c r="Q13" s="769"/>
      <c r="R13" s="769"/>
      <c r="S13" s="751"/>
      <c r="T13" s="751"/>
      <c r="U13" s="751"/>
      <c r="V13" s="751"/>
      <c r="W13" s="751"/>
      <c r="X13" s="751"/>
      <c r="Y13" s="751"/>
      <c r="Z13" s="751"/>
      <c r="AA13" s="751"/>
      <c r="AB13" s="761"/>
      <c r="AC13" s="751"/>
      <c r="AD13" s="751"/>
      <c r="AE13" s="751"/>
      <c r="AF13" s="751"/>
      <c r="AG13" s="752"/>
      <c r="AH13" s="762"/>
      <c r="AI13" s="763">
        <f t="shared" si="0"/>
        <v>0</v>
      </c>
      <c r="AJ13" s="763">
        <f t="shared" ref="AJ13:AJ55" si="4">AN12+AL12-AI13</f>
        <v>3</v>
      </c>
      <c r="AK13" s="763">
        <f t="shared" si="2"/>
        <v>1.5</v>
      </c>
      <c r="AL13" s="763">
        <f t="shared" si="3"/>
        <v>0</v>
      </c>
      <c r="AM13" s="763">
        <f t="shared" si="1"/>
        <v>0</v>
      </c>
      <c r="AN13" s="763">
        <f t="shared" ref="AN13:AN55" si="5">AN12+AL12+AK13</f>
        <v>4.5</v>
      </c>
    </row>
    <row r="14" spans="1:40" ht="22.5" customHeight="1">
      <c r="A14" s="754"/>
      <c r="B14" s="755">
        <v>4</v>
      </c>
      <c r="C14" s="301" t="s">
        <v>331</v>
      </c>
      <c r="D14" s="302"/>
      <c r="E14" s="302"/>
      <c r="F14" s="302"/>
      <c r="G14" s="302"/>
      <c r="H14" s="303"/>
      <c r="I14" s="765">
        <v>1</v>
      </c>
      <c r="J14" s="766"/>
      <c r="K14" s="767"/>
      <c r="L14" s="768"/>
      <c r="M14" s="760"/>
      <c r="N14" s="760"/>
      <c r="O14" s="760"/>
      <c r="P14" s="751"/>
      <c r="Q14" s="750"/>
      <c r="R14" s="751"/>
      <c r="S14" s="751"/>
      <c r="T14" s="751"/>
      <c r="U14" s="751"/>
      <c r="V14" s="770"/>
      <c r="W14" s="770"/>
      <c r="X14" s="770"/>
      <c r="Y14" s="751"/>
      <c r="Z14" s="751"/>
      <c r="AA14" s="751"/>
      <c r="AB14" s="761"/>
      <c r="AC14" s="751"/>
      <c r="AD14" s="751"/>
      <c r="AE14" s="751"/>
      <c r="AF14" s="751"/>
      <c r="AG14" s="752"/>
      <c r="AH14" s="762"/>
      <c r="AI14" s="763">
        <f t="shared" si="0"/>
        <v>0</v>
      </c>
      <c r="AJ14" s="763">
        <f t="shared" si="4"/>
        <v>4.5</v>
      </c>
      <c r="AK14" s="763">
        <f t="shared" si="2"/>
        <v>1</v>
      </c>
      <c r="AL14" s="763">
        <f t="shared" si="3"/>
        <v>0</v>
      </c>
      <c r="AM14" s="763">
        <f t="shared" si="1"/>
        <v>0</v>
      </c>
      <c r="AN14" s="763">
        <f>AN13+AL13+AK14</f>
        <v>5.5</v>
      </c>
    </row>
    <row r="15" spans="1:40" ht="22.5" customHeight="1">
      <c r="A15" s="754"/>
      <c r="B15" s="755">
        <v>5</v>
      </c>
      <c r="C15" s="301" t="s">
        <v>332</v>
      </c>
      <c r="D15" s="302"/>
      <c r="E15" s="302"/>
      <c r="F15" s="302"/>
      <c r="G15" s="302"/>
      <c r="H15" s="303"/>
      <c r="I15" s="765">
        <v>1.4</v>
      </c>
      <c r="J15" s="766"/>
      <c r="K15" s="767"/>
      <c r="L15" s="768"/>
      <c r="M15" s="760"/>
      <c r="N15" s="760"/>
      <c r="O15" s="760"/>
      <c r="P15" s="760"/>
      <c r="Q15" s="750"/>
      <c r="R15" s="751"/>
      <c r="S15" s="751"/>
      <c r="T15" s="751"/>
      <c r="U15" s="751"/>
      <c r="V15" s="751"/>
      <c r="W15" s="751"/>
      <c r="X15" s="751"/>
      <c r="Y15" s="751"/>
      <c r="Z15" s="751"/>
      <c r="AA15" s="751"/>
      <c r="AB15" s="761"/>
      <c r="AC15" s="751"/>
      <c r="AD15" s="751"/>
      <c r="AE15" s="751"/>
      <c r="AF15" s="751"/>
      <c r="AG15" s="752"/>
      <c r="AH15" s="762"/>
      <c r="AI15" s="763">
        <f t="shared" si="0"/>
        <v>0</v>
      </c>
      <c r="AJ15" s="763">
        <f>AN14+AL14-AI15</f>
        <v>5.5</v>
      </c>
      <c r="AK15" s="763">
        <f t="shared" si="2"/>
        <v>1.4</v>
      </c>
      <c r="AL15" s="763">
        <f t="shared" si="3"/>
        <v>0</v>
      </c>
      <c r="AM15" s="763">
        <f t="shared" si="1"/>
        <v>0</v>
      </c>
      <c r="AN15" s="763">
        <f>AN14+AL14+AK15</f>
        <v>6.9</v>
      </c>
    </row>
    <row r="16" spans="1:40" ht="22.5" customHeight="1">
      <c r="A16" s="754"/>
      <c r="B16" s="755">
        <v>6</v>
      </c>
      <c r="C16" s="301" t="s">
        <v>333</v>
      </c>
      <c r="D16" s="302"/>
      <c r="E16" s="302"/>
      <c r="F16" s="302"/>
      <c r="G16" s="302"/>
      <c r="H16" s="303"/>
      <c r="I16" s="765">
        <v>1.2</v>
      </c>
      <c r="J16" s="766"/>
      <c r="K16" s="767"/>
      <c r="L16" s="768"/>
      <c r="M16" s="760"/>
      <c r="N16" s="760"/>
      <c r="O16" s="760"/>
      <c r="P16" s="760"/>
      <c r="Q16" s="750"/>
      <c r="R16" s="751"/>
      <c r="S16" s="751"/>
      <c r="T16" s="751"/>
      <c r="U16" s="751"/>
      <c r="V16" s="751"/>
      <c r="W16" s="751"/>
      <c r="X16" s="751"/>
      <c r="Y16" s="751"/>
      <c r="Z16" s="751"/>
      <c r="AA16" s="751"/>
      <c r="AB16" s="761"/>
      <c r="AC16" s="751"/>
      <c r="AD16" s="751"/>
      <c r="AE16" s="751"/>
      <c r="AF16" s="751"/>
      <c r="AG16" s="752"/>
      <c r="AH16" s="762"/>
      <c r="AI16" s="763">
        <f t="shared" si="0"/>
        <v>0</v>
      </c>
      <c r="AJ16" s="763">
        <f t="shared" si="4"/>
        <v>6.9</v>
      </c>
      <c r="AK16" s="763">
        <f t="shared" si="2"/>
        <v>1.2</v>
      </c>
      <c r="AL16" s="763">
        <f t="shared" si="3"/>
        <v>0</v>
      </c>
      <c r="AM16" s="763">
        <f t="shared" si="1"/>
        <v>0</v>
      </c>
      <c r="AN16" s="763">
        <f t="shared" si="5"/>
        <v>8.1</v>
      </c>
    </row>
    <row r="17" spans="1:40" ht="22.5" customHeight="1">
      <c r="A17" s="754"/>
      <c r="B17" s="755">
        <v>7</v>
      </c>
      <c r="C17" s="301" t="s">
        <v>334</v>
      </c>
      <c r="D17" s="302"/>
      <c r="E17" s="302"/>
      <c r="F17" s="302"/>
      <c r="G17" s="302"/>
      <c r="H17" s="303"/>
      <c r="I17" s="765">
        <v>1.7</v>
      </c>
      <c r="J17" s="766"/>
      <c r="K17" s="767"/>
      <c r="L17" s="768"/>
      <c r="M17" s="760"/>
      <c r="N17" s="760"/>
      <c r="O17" s="760"/>
      <c r="P17" s="760"/>
      <c r="Q17" s="750"/>
      <c r="R17" s="751"/>
      <c r="S17" s="751"/>
      <c r="T17" s="751"/>
      <c r="U17" s="751"/>
      <c r="V17" s="751"/>
      <c r="W17" s="751"/>
      <c r="X17" s="751"/>
      <c r="Y17" s="751"/>
      <c r="Z17" s="751"/>
      <c r="AA17" s="751"/>
      <c r="AB17" s="761"/>
      <c r="AC17" s="751"/>
      <c r="AD17" s="751"/>
      <c r="AE17" s="751"/>
      <c r="AF17" s="751"/>
      <c r="AG17" s="752"/>
      <c r="AH17" s="762"/>
      <c r="AI17" s="763">
        <f t="shared" si="0"/>
        <v>0</v>
      </c>
      <c r="AJ17" s="763">
        <f t="shared" si="4"/>
        <v>8.1</v>
      </c>
      <c r="AK17" s="763">
        <f t="shared" si="2"/>
        <v>1.7</v>
      </c>
      <c r="AL17" s="763">
        <f t="shared" si="3"/>
        <v>0</v>
      </c>
      <c r="AM17" s="763">
        <f t="shared" si="1"/>
        <v>0</v>
      </c>
      <c r="AN17" s="763">
        <f t="shared" si="5"/>
        <v>9.7999999999999989</v>
      </c>
    </row>
    <row r="18" spans="1:40" ht="22.5" customHeight="1">
      <c r="A18" s="754"/>
      <c r="B18" s="755">
        <v>8</v>
      </c>
      <c r="C18" s="301" t="s">
        <v>335</v>
      </c>
      <c r="D18" s="302"/>
      <c r="E18" s="302"/>
      <c r="F18" s="302"/>
      <c r="G18" s="302"/>
      <c r="H18" s="303"/>
      <c r="I18" s="765">
        <v>1.5</v>
      </c>
      <c r="J18" s="766"/>
      <c r="K18" s="767"/>
      <c r="L18" s="768"/>
      <c r="M18" s="760"/>
      <c r="N18" s="760"/>
      <c r="O18" s="760"/>
      <c r="P18" s="760"/>
      <c r="Q18" s="750"/>
      <c r="R18" s="751"/>
      <c r="S18" s="751"/>
      <c r="T18" s="751"/>
      <c r="U18" s="751"/>
      <c r="V18" s="751"/>
      <c r="W18" s="751"/>
      <c r="X18" s="751"/>
      <c r="Y18" s="751"/>
      <c r="Z18" s="751"/>
      <c r="AA18" s="751"/>
      <c r="AB18" s="761"/>
      <c r="AC18" s="751"/>
      <c r="AD18" s="751"/>
      <c r="AE18" s="751"/>
      <c r="AF18" s="751"/>
      <c r="AG18" s="752"/>
      <c r="AH18" s="762"/>
      <c r="AI18" s="763">
        <f t="shared" si="0"/>
        <v>0</v>
      </c>
      <c r="AJ18" s="763">
        <f t="shared" si="4"/>
        <v>9.7999999999999989</v>
      </c>
      <c r="AK18" s="763">
        <f t="shared" si="2"/>
        <v>1.5</v>
      </c>
      <c r="AL18" s="763">
        <f t="shared" si="3"/>
        <v>0</v>
      </c>
      <c r="AM18" s="763">
        <f t="shared" si="1"/>
        <v>0</v>
      </c>
      <c r="AN18" s="763">
        <f t="shared" si="5"/>
        <v>11.299999999999999</v>
      </c>
    </row>
    <row r="19" spans="1:40" ht="22.5" customHeight="1">
      <c r="A19" s="754"/>
      <c r="B19" s="755">
        <v>9</v>
      </c>
      <c r="C19" s="301" t="s">
        <v>336</v>
      </c>
      <c r="D19" s="302"/>
      <c r="E19" s="302"/>
      <c r="F19" s="302"/>
      <c r="G19" s="302"/>
      <c r="H19" s="303"/>
      <c r="I19" s="765">
        <v>2.2000000000000002</v>
      </c>
      <c r="J19" s="766"/>
      <c r="K19" s="767"/>
      <c r="L19" s="768"/>
      <c r="M19" s="760"/>
      <c r="N19" s="760"/>
      <c r="O19" s="760"/>
      <c r="P19" s="760"/>
      <c r="Q19" s="750"/>
      <c r="R19" s="751"/>
      <c r="S19" s="751"/>
      <c r="T19" s="751"/>
      <c r="U19" s="751"/>
      <c r="V19" s="751"/>
      <c r="W19" s="751"/>
      <c r="X19" s="751"/>
      <c r="Y19" s="751"/>
      <c r="Z19" s="751"/>
      <c r="AA19" s="751"/>
      <c r="AB19" s="761"/>
      <c r="AC19" s="751"/>
      <c r="AD19" s="751"/>
      <c r="AE19" s="751"/>
      <c r="AF19" s="751"/>
      <c r="AG19" s="752"/>
      <c r="AH19" s="762"/>
      <c r="AI19" s="763">
        <f t="shared" si="0"/>
        <v>0</v>
      </c>
      <c r="AJ19" s="763">
        <f t="shared" si="4"/>
        <v>11.299999999999999</v>
      </c>
      <c r="AK19" s="763">
        <f t="shared" si="2"/>
        <v>2.2000000000000002</v>
      </c>
      <c r="AL19" s="763">
        <f t="shared" si="3"/>
        <v>0</v>
      </c>
      <c r="AM19" s="763">
        <f t="shared" si="1"/>
        <v>0</v>
      </c>
      <c r="AN19" s="763">
        <f t="shared" si="5"/>
        <v>13.5</v>
      </c>
    </row>
    <row r="20" spans="1:40" ht="22.5" customHeight="1" thickBot="1">
      <c r="A20" s="754"/>
      <c r="B20" s="755">
        <v>10</v>
      </c>
      <c r="C20" s="301" t="s">
        <v>331</v>
      </c>
      <c r="D20" s="302"/>
      <c r="E20" s="302"/>
      <c r="F20" s="302"/>
      <c r="G20" s="302"/>
      <c r="H20" s="303"/>
      <c r="I20" s="765">
        <v>0.8</v>
      </c>
      <c r="J20" s="766"/>
      <c r="K20" s="767"/>
      <c r="L20" s="768"/>
      <c r="M20" s="760"/>
      <c r="N20" s="760"/>
      <c r="O20" s="760"/>
      <c r="P20" s="760"/>
      <c r="Q20" s="750"/>
      <c r="R20" s="751"/>
      <c r="S20" s="751"/>
      <c r="T20" s="751"/>
      <c r="U20" s="751"/>
      <c r="V20" s="751"/>
      <c r="W20" s="751"/>
      <c r="X20" s="751"/>
      <c r="Y20" s="751"/>
      <c r="Z20" s="751"/>
      <c r="AA20" s="751"/>
      <c r="AB20" s="761"/>
      <c r="AC20" s="751"/>
      <c r="AD20" s="751"/>
      <c r="AE20" s="751"/>
      <c r="AF20" s="751"/>
      <c r="AG20" s="752"/>
      <c r="AH20" s="762"/>
      <c r="AI20" s="763">
        <f t="shared" si="0"/>
        <v>0</v>
      </c>
      <c r="AJ20" s="763">
        <f t="shared" si="4"/>
        <v>13.5</v>
      </c>
      <c r="AK20" s="763">
        <f t="shared" si="2"/>
        <v>0.8</v>
      </c>
      <c r="AL20" s="763">
        <f t="shared" si="3"/>
        <v>0</v>
      </c>
      <c r="AM20" s="763">
        <f t="shared" si="1"/>
        <v>0</v>
      </c>
      <c r="AN20" s="763">
        <f t="shared" si="5"/>
        <v>14.3</v>
      </c>
    </row>
    <row r="21" spans="1:40" ht="22.5" customHeight="1">
      <c r="A21" s="754"/>
      <c r="B21" s="755">
        <v>11</v>
      </c>
      <c r="C21" s="291" t="s">
        <v>337</v>
      </c>
      <c r="D21" s="302"/>
      <c r="E21" s="302"/>
      <c r="F21" s="302"/>
      <c r="G21" s="302"/>
      <c r="H21" s="303"/>
      <c r="I21" s="757">
        <v>60</v>
      </c>
      <c r="J21" s="758"/>
      <c r="K21" s="759"/>
      <c r="L21" s="768"/>
      <c r="M21" s="760"/>
      <c r="N21" s="760"/>
      <c r="O21" s="760"/>
      <c r="P21" s="760"/>
      <c r="Q21" s="750"/>
      <c r="R21" s="751"/>
      <c r="S21" s="751"/>
      <c r="T21" s="751"/>
      <c r="U21" s="751"/>
      <c r="V21" s="751"/>
      <c r="W21" s="751"/>
      <c r="X21" s="751"/>
      <c r="Y21" s="751"/>
      <c r="Z21" s="751"/>
      <c r="AA21" s="751"/>
      <c r="AB21" s="761"/>
      <c r="AC21" s="751"/>
      <c r="AD21" s="751"/>
      <c r="AE21" s="751"/>
      <c r="AF21" s="751"/>
      <c r="AG21" s="752"/>
      <c r="AH21" s="762"/>
      <c r="AI21" s="763">
        <f t="shared" si="0"/>
        <v>0</v>
      </c>
      <c r="AJ21" s="763">
        <f t="shared" si="4"/>
        <v>14.3</v>
      </c>
      <c r="AK21" s="763">
        <f t="shared" si="2"/>
        <v>60</v>
      </c>
      <c r="AL21" s="763">
        <f t="shared" si="3"/>
        <v>0</v>
      </c>
      <c r="AM21" s="763">
        <f t="shared" si="1"/>
        <v>0</v>
      </c>
      <c r="AN21" s="763">
        <f t="shared" si="5"/>
        <v>74.3</v>
      </c>
    </row>
    <row r="22" spans="1:40" ht="22.5" customHeight="1">
      <c r="A22" s="754"/>
      <c r="B22" s="755">
        <v>12</v>
      </c>
      <c r="C22" s="301" t="s">
        <v>338</v>
      </c>
      <c r="D22" s="302"/>
      <c r="E22" s="302"/>
      <c r="F22" s="302"/>
      <c r="G22" s="302"/>
      <c r="H22" s="303"/>
      <c r="I22" s="765">
        <v>0.8</v>
      </c>
      <c r="J22" s="766"/>
      <c r="K22" s="767"/>
      <c r="L22" s="768"/>
      <c r="M22" s="760"/>
      <c r="N22" s="760"/>
      <c r="O22" s="760"/>
      <c r="P22" s="760"/>
      <c r="Q22" s="750"/>
      <c r="R22" s="751"/>
      <c r="S22" s="751"/>
      <c r="T22" s="751"/>
      <c r="U22" s="751"/>
      <c r="V22" s="751"/>
      <c r="W22" s="751"/>
      <c r="X22" s="751"/>
      <c r="Y22" s="751"/>
      <c r="Z22" s="751"/>
      <c r="AA22" s="751"/>
      <c r="AB22" s="761"/>
      <c r="AC22" s="751"/>
      <c r="AD22" s="751"/>
      <c r="AE22" s="751"/>
      <c r="AF22" s="751"/>
      <c r="AG22" s="752"/>
      <c r="AI22" s="763">
        <f t="shared" si="0"/>
        <v>0</v>
      </c>
      <c r="AJ22" s="763">
        <f t="shared" si="4"/>
        <v>74.3</v>
      </c>
      <c r="AK22" s="763">
        <f t="shared" si="2"/>
        <v>0.8</v>
      </c>
      <c r="AL22" s="763">
        <f t="shared" si="3"/>
        <v>0</v>
      </c>
      <c r="AM22" s="763">
        <f t="shared" si="1"/>
        <v>0</v>
      </c>
      <c r="AN22" s="763">
        <f t="shared" si="5"/>
        <v>75.099999999999994</v>
      </c>
    </row>
    <row r="23" spans="1:40" ht="22.5" customHeight="1">
      <c r="A23" s="754"/>
      <c r="B23" s="755">
        <v>13</v>
      </c>
      <c r="C23" s="301" t="s">
        <v>339</v>
      </c>
      <c r="D23" s="302"/>
      <c r="E23" s="302"/>
      <c r="F23" s="302"/>
      <c r="G23" s="302"/>
      <c r="H23" s="303"/>
      <c r="I23" s="765">
        <v>1.3</v>
      </c>
      <c r="J23" s="766"/>
      <c r="K23" s="767"/>
      <c r="L23" s="768"/>
      <c r="M23" s="760"/>
      <c r="N23" s="760"/>
      <c r="O23" s="760"/>
      <c r="P23" s="760"/>
      <c r="Q23" s="750"/>
      <c r="R23" s="751"/>
      <c r="S23" s="751"/>
      <c r="T23" s="751"/>
      <c r="U23" s="751"/>
      <c r="V23" s="751"/>
      <c r="W23" s="751"/>
      <c r="X23" s="751"/>
      <c r="Y23" s="751"/>
      <c r="Z23" s="751"/>
      <c r="AA23" s="751"/>
      <c r="AB23" s="761"/>
      <c r="AC23" s="751"/>
      <c r="AD23" s="751"/>
      <c r="AE23" s="751"/>
      <c r="AF23" s="751"/>
      <c r="AG23" s="752"/>
      <c r="AI23" s="763">
        <f t="shared" si="0"/>
        <v>0</v>
      </c>
      <c r="AJ23" s="763">
        <f t="shared" si="4"/>
        <v>75.099999999999994</v>
      </c>
      <c r="AK23" s="763">
        <f t="shared" si="2"/>
        <v>1.3</v>
      </c>
      <c r="AL23" s="763">
        <f t="shared" si="3"/>
        <v>0</v>
      </c>
      <c r="AM23" s="763">
        <f t="shared" si="1"/>
        <v>0</v>
      </c>
      <c r="AN23" s="763">
        <f t="shared" si="5"/>
        <v>76.399999999999991</v>
      </c>
    </row>
    <row r="24" spans="1:40" ht="22.5" customHeight="1">
      <c r="A24" s="754"/>
      <c r="B24" s="755">
        <v>14</v>
      </c>
      <c r="C24" s="301" t="s">
        <v>340</v>
      </c>
      <c r="D24" s="302"/>
      <c r="E24" s="302"/>
      <c r="F24" s="302"/>
      <c r="G24" s="302"/>
      <c r="H24" s="303"/>
      <c r="I24" s="765">
        <v>1.2</v>
      </c>
      <c r="J24" s="766"/>
      <c r="K24" s="767"/>
      <c r="L24" s="768"/>
      <c r="M24" s="760"/>
      <c r="N24" s="760"/>
      <c r="O24" s="760"/>
      <c r="P24" s="760"/>
      <c r="Q24" s="750"/>
      <c r="R24" s="751"/>
      <c r="S24" s="751"/>
      <c r="T24" s="751"/>
      <c r="U24" s="751"/>
      <c r="V24" s="751"/>
      <c r="W24" s="751"/>
      <c r="X24" s="751"/>
      <c r="Y24" s="751"/>
      <c r="Z24" s="751"/>
      <c r="AA24" s="751"/>
      <c r="AB24" s="761"/>
      <c r="AC24" s="751"/>
      <c r="AD24" s="751"/>
      <c r="AE24" s="751"/>
      <c r="AF24" s="751"/>
      <c r="AG24" s="752"/>
      <c r="AI24" s="763">
        <f t="shared" si="0"/>
        <v>0</v>
      </c>
      <c r="AJ24" s="763">
        <f t="shared" si="4"/>
        <v>76.399999999999991</v>
      </c>
      <c r="AK24" s="763">
        <f t="shared" si="2"/>
        <v>1.2</v>
      </c>
      <c r="AL24" s="763">
        <f t="shared" si="3"/>
        <v>0</v>
      </c>
      <c r="AM24" s="763">
        <f t="shared" si="1"/>
        <v>0</v>
      </c>
      <c r="AN24" s="763">
        <f t="shared" si="5"/>
        <v>77.599999999999994</v>
      </c>
    </row>
    <row r="25" spans="1:40" ht="22.5" customHeight="1">
      <c r="A25" s="754"/>
      <c r="B25" s="755">
        <v>15</v>
      </c>
      <c r="C25" s="301" t="s">
        <v>341</v>
      </c>
      <c r="D25" s="302"/>
      <c r="E25" s="302"/>
      <c r="F25" s="302"/>
      <c r="G25" s="302"/>
      <c r="H25" s="303"/>
      <c r="I25" s="765">
        <v>1.1000000000000001</v>
      </c>
      <c r="J25" s="766"/>
      <c r="K25" s="767"/>
      <c r="L25" s="768"/>
      <c r="M25" s="760"/>
      <c r="N25" s="760"/>
      <c r="O25" s="760"/>
      <c r="P25" s="760"/>
      <c r="Q25" s="750"/>
      <c r="R25" s="751"/>
      <c r="S25" s="751"/>
      <c r="T25" s="751"/>
      <c r="U25" s="751"/>
      <c r="V25" s="751"/>
      <c r="W25" s="751"/>
      <c r="X25" s="751"/>
      <c r="Y25" s="751"/>
      <c r="Z25" s="751"/>
      <c r="AA25" s="751"/>
      <c r="AB25" s="761"/>
      <c r="AC25" s="751"/>
      <c r="AD25" s="751"/>
      <c r="AE25" s="751"/>
      <c r="AF25" s="751"/>
      <c r="AG25" s="752"/>
      <c r="AI25" s="763">
        <f t="shared" si="0"/>
        <v>0</v>
      </c>
      <c r="AJ25" s="763">
        <f t="shared" si="4"/>
        <v>77.599999999999994</v>
      </c>
      <c r="AK25" s="763">
        <f t="shared" si="2"/>
        <v>1.1000000000000001</v>
      </c>
      <c r="AL25" s="763">
        <f t="shared" si="3"/>
        <v>0</v>
      </c>
      <c r="AM25" s="763">
        <f t="shared" si="1"/>
        <v>0</v>
      </c>
      <c r="AN25" s="763">
        <f t="shared" si="5"/>
        <v>78.699999999999989</v>
      </c>
    </row>
    <row r="26" spans="1:40" ht="22.5" customHeight="1">
      <c r="A26" s="754"/>
      <c r="B26" s="755">
        <v>16</v>
      </c>
      <c r="C26" s="301" t="s">
        <v>342</v>
      </c>
      <c r="D26" s="302"/>
      <c r="E26" s="302"/>
      <c r="F26" s="302"/>
      <c r="G26" s="302"/>
      <c r="H26" s="303"/>
      <c r="I26" s="765">
        <v>1.6</v>
      </c>
      <c r="J26" s="766"/>
      <c r="K26" s="767"/>
      <c r="L26" s="768"/>
      <c r="M26" s="760"/>
      <c r="N26" s="760"/>
      <c r="O26" s="760"/>
      <c r="P26" s="760"/>
      <c r="Q26" s="750"/>
      <c r="R26" s="751"/>
      <c r="S26" s="751"/>
      <c r="T26" s="751"/>
      <c r="U26" s="751"/>
      <c r="V26" s="751"/>
      <c r="W26" s="751"/>
      <c r="X26" s="751"/>
      <c r="Y26" s="751"/>
      <c r="Z26" s="751"/>
      <c r="AA26" s="751"/>
      <c r="AB26" s="761"/>
      <c r="AC26" s="751"/>
      <c r="AD26" s="751"/>
      <c r="AE26" s="751"/>
      <c r="AF26" s="751"/>
      <c r="AG26" s="752"/>
      <c r="AI26" s="763">
        <f t="shared" si="0"/>
        <v>0</v>
      </c>
      <c r="AJ26" s="763">
        <f t="shared" si="4"/>
        <v>78.699999999999989</v>
      </c>
      <c r="AK26" s="763">
        <f t="shared" si="2"/>
        <v>1.6</v>
      </c>
      <c r="AL26" s="763">
        <f t="shared" si="3"/>
        <v>0</v>
      </c>
      <c r="AM26" s="763">
        <f t="shared" si="1"/>
        <v>0</v>
      </c>
      <c r="AN26" s="763">
        <f t="shared" si="5"/>
        <v>80.299999999999983</v>
      </c>
    </row>
    <row r="27" spans="1:40" ht="22.5" customHeight="1">
      <c r="A27" s="754"/>
      <c r="B27" s="755">
        <v>17</v>
      </c>
      <c r="C27" s="301" t="s">
        <v>338</v>
      </c>
      <c r="D27" s="302"/>
      <c r="E27" s="302"/>
      <c r="F27" s="302"/>
      <c r="G27" s="302"/>
      <c r="H27" s="303"/>
      <c r="I27" s="765">
        <v>0.9</v>
      </c>
      <c r="J27" s="766"/>
      <c r="K27" s="767"/>
      <c r="L27" s="768"/>
      <c r="M27" s="760"/>
      <c r="N27" s="760"/>
      <c r="O27" s="760"/>
      <c r="P27" s="760"/>
      <c r="Q27" s="750"/>
      <c r="R27" s="751"/>
      <c r="S27" s="751"/>
      <c r="T27" s="751"/>
      <c r="U27" s="751"/>
      <c r="V27" s="751"/>
      <c r="W27" s="751"/>
      <c r="X27" s="751"/>
      <c r="Y27" s="751"/>
      <c r="Z27" s="751"/>
      <c r="AA27" s="751"/>
      <c r="AB27" s="761"/>
      <c r="AC27" s="751"/>
      <c r="AD27" s="751"/>
      <c r="AE27" s="751"/>
      <c r="AF27" s="751"/>
      <c r="AG27" s="752"/>
      <c r="AI27" s="763">
        <f t="shared" si="0"/>
        <v>0</v>
      </c>
      <c r="AJ27" s="763">
        <f t="shared" si="4"/>
        <v>80.299999999999983</v>
      </c>
      <c r="AK27" s="763">
        <f t="shared" si="2"/>
        <v>0.9</v>
      </c>
      <c r="AL27" s="763">
        <f t="shared" si="3"/>
        <v>0</v>
      </c>
      <c r="AM27" s="763">
        <f t="shared" si="1"/>
        <v>0</v>
      </c>
      <c r="AN27" s="763">
        <f t="shared" si="5"/>
        <v>81.199999999999989</v>
      </c>
    </row>
    <row r="28" spans="1:40" ht="22.5" customHeight="1">
      <c r="A28" s="754"/>
      <c r="B28" s="755">
        <v>18</v>
      </c>
      <c r="C28" s="301" t="s">
        <v>339</v>
      </c>
      <c r="D28" s="302"/>
      <c r="E28" s="302"/>
      <c r="F28" s="302"/>
      <c r="G28" s="302"/>
      <c r="H28" s="303"/>
      <c r="I28" s="765">
        <v>1.1000000000000001</v>
      </c>
      <c r="J28" s="766"/>
      <c r="K28" s="767"/>
      <c r="L28" s="768"/>
      <c r="M28" s="760"/>
      <c r="N28" s="760"/>
      <c r="O28" s="760"/>
      <c r="P28" s="760"/>
      <c r="Q28" s="750"/>
      <c r="R28" s="751"/>
      <c r="S28" s="751"/>
      <c r="T28" s="751"/>
      <c r="U28" s="751"/>
      <c r="V28" s="751"/>
      <c r="W28" s="751"/>
      <c r="X28" s="751"/>
      <c r="Y28" s="751"/>
      <c r="Z28" s="751"/>
      <c r="AA28" s="751"/>
      <c r="AB28" s="761"/>
      <c r="AC28" s="751"/>
      <c r="AD28" s="751"/>
      <c r="AE28" s="751"/>
      <c r="AF28" s="751"/>
      <c r="AG28" s="752"/>
      <c r="AI28" s="763">
        <f t="shared" si="0"/>
        <v>0</v>
      </c>
      <c r="AJ28" s="763">
        <f t="shared" si="4"/>
        <v>81.199999999999989</v>
      </c>
      <c r="AK28" s="763">
        <f t="shared" si="2"/>
        <v>1.1000000000000001</v>
      </c>
      <c r="AL28" s="763">
        <f t="shared" si="3"/>
        <v>0</v>
      </c>
      <c r="AM28" s="763">
        <f t="shared" si="1"/>
        <v>0</v>
      </c>
      <c r="AN28" s="763">
        <f t="shared" si="5"/>
        <v>82.299999999999983</v>
      </c>
    </row>
    <row r="29" spans="1:40" ht="22.5" customHeight="1">
      <c r="A29" s="754"/>
      <c r="B29" s="755">
        <v>19</v>
      </c>
      <c r="C29" s="301" t="s">
        <v>343</v>
      </c>
      <c r="D29" s="302"/>
      <c r="E29" s="302"/>
      <c r="F29" s="302"/>
      <c r="G29" s="302"/>
      <c r="H29" s="303"/>
      <c r="I29" s="765">
        <v>1.2</v>
      </c>
      <c r="J29" s="766"/>
      <c r="K29" s="767"/>
      <c r="L29" s="768"/>
      <c r="M29" s="760"/>
      <c r="N29" s="760"/>
      <c r="O29" s="760"/>
      <c r="P29" s="760"/>
      <c r="Q29" s="750"/>
      <c r="R29" s="751"/>
      <c r="S29" s="751"/>
      <c r="T29" s="751"/>
      <c r="U29" s="751"/>
      <c r="V29" s="751"/>
      <c r="W29" s="751"/>
      <c r="X29" s="751"/>
      <c r="Y29" s="751"/>
      <c r="Z29" s="751"/>
      <c r="AA29" s="751"/>
      <c r="AB29" s="761"/>
      <c r="AC29" s="751"/>
      <c r="AD29" s="751"/>
      <c r="AE29" s="751"/>
      <c r="AF29" s="751"/>
      <c r="AG29" s="752"/>
      <c r="AI29" s="763">
        <f t="shared" si="0"/>
        <v>0</v>
      </c>
      <c r="AJ29" s="763">
        <f t="shared" si="4"/>
        <v>82.299999999999983</v>
      </c>
      <c r="AK29" s="763">
        <f t="shared" si="2"/>
        <v>1.2</v>
      </c>
      <c r="AL29" s="763">
        <f t="shared" si="3"/>
        <v>0</v>
      </c>
      <c r="AM29" s="763">
        <f t="shared" si="1"/>
        <v>0</v>
      </c>
      <c r="AN29" s="763">
        <f t="shared" si="5"/>
        <v>83.499999999999986</v>
      </c>
    </row>
    <row r="30" spans="1:40" ht="22.5" customHeight="1">
      <c r="A30" s="754"/>
      <c r="B30" s="755">
        <v>20</v>
      </c>
      <c r="C30" s="301" t="s">
        <v>344</v>
      </c>
      <c r="D30" s="302"/>
      <c r="E30" s="302"/>
      <c r="F30" s="302"/>
      <c r="G30" s="302"/>
      <c r="H30" s="303"/>
      <c r="I30" s="765">
        <v>1.2</v>
      </c>
      <c r="J30" s="766"/>
      <c r="K30" s="767"/>
      <c r="L30" s="768"/>
      <c r="M30" s="760"/>
      <c r="N30" s="760"/>
      <c r="O30" s="760"/>
      <c r="P30" s="760"/>
      <c r="Q30" s="750"/>
      <c r="R30" s="751"/>
      <c r="S30" s="751"/>
      <c r="T30" s="751"/>
      <c r="U30" s="751"/>
      <c r="V30" s="751"/>
      <c r="W30" s="751"/>
      <c r="X30" s="751"/>
      <c r="Y30" s="751"/>
      <c r="Z30" s="751"/>
      <c r="AA30" s="751"/>
      <c r="AB30" s="761"/>
      <c r="AC30" s="751"/>
      <c r="AD30" s="751"/>
      <c r="AE30" s="751"/>
      <c r="AF30" s="751"/>
      <c r="AG30" s="752"/>
      <c r="AI30" s="763">
        <f t="shared" si="0"/>
        <v>0</v>
      </c>
      <c r="AJ30" s="763">
        <f t="shared" si="4"/>
        <v>83.499999999999986</v>
      </c>
      <c r="AK30" s="763">
        <f t="shared" si="2"/>
        <v>1.2</v>
      </c>
      <c r="AL30" s="763">
        <f t="shared" si="3"/>
        <v>0</v>
      </c>
      <c r="AM30" s="763">
        <f t="shared" si="1"/>
        <v>0</v>
      </c>
      <c r="AN30" s="763">
        <f t="shared" si="5"/>
        <v>84.699999999999989</v>
      </c>
    </row>
    <row r="31" spans="1:40" ht="22.5" customHeight="1">
      <c r="A31" s="754"/>
      <c r="B31" s="755">
        <v>21</v>
      </c>
      <c r="C31" s="301" t="s">
        <v>345</v>
      </c>
      <c r="D31" s="302"/>
      <c r="E31" s="302"/>
      <c r="F31" s="302"/>
      <c r="G31" s="302"/>
      <c r="H31" s="303"/>
      <c r="I31" s="765">
        <v>0.7</v>
      </c>
      <c r="J31" s="766"/>
      <c r="K31" s="767"/>
      <c r="L31" s="768"/>
      <c r="M31" s="760"/>
      <c r="N31" s="760"/>
      <c r="O31" s="760"/>
      <c r="P31" s="760"/>
      <c r="Q31" s="750"/>
      <c r="R31" s="751"/>
      <c r="S31" s="751"/>
      <c r="T31" s="751"/>
      <c r="U31" s="751"/>
      <c r="V31" s="751"/>
      <c r="W31" s="751"/>
      <c r="X31" s="751"/>
      <c r="Y31" s="751"/>
      <c r="Z31" s="751"/>
      <c r="AA31" s="751"/>
      <c r="AB31" s="761"/>
      <c r="AC31" s="751"/>
      <c r="AD31" s="751"/>
      <c r="AE31" s="751"/>
      <c r="AF31" s="751"/>
      <c r="AG31" s="752"/>
      <c r="AI31" s="763">
        <f t="shared" si="0"/>
        <v>0</v>
      </c>
      <c r="AJ31" s="763">
        <f t="shared" si="4"/>
        <v>84.699999999999989</v>
      </c>
      <c r="AK31" s="763">
        <f t="shared" si="2"/>
        <v>0.7</v>
      </c>
      <c r="AL31" s="763">
        <f t="shared" si="3"/>
        <v>0</v>
      </c>
      <c r="AM31" s="763">
        <f t="shared" si="1"/>
        <v>0</v>
      </c>
      <c r="AN31" s="763">
        <f t="shared" si="5"/>
        <v>85.399999999999991</v>
      </c>
    </row>
    <row r="32" spans="1:40" ht="22.5" customHeight="1">
      <c r="A32" s="754"/>
      <c r="B32" s="755">
        <v>22</v>
      </c>
      <c r="C32" s="301" t="s">
        <v>341</v>
      </c>
      <c r="D32" s="302"/>
      <c r="E32" s="302"/>
      <c r="F32" s="302"/>
      <c r="G32" s="302"/>
      <c r="H32" s="303"/>
      <c r="I32" s="765">
        <v>1.1000000000000001</v>
      </c>
      <c r="J32" s="766"/>
      <c r="K32" s="767"/>
      <c r="L32" s="768"/>
      <c r="M32" s="760"/>
      <c r="N32" s="760"/>
      <c r="O32" s="760"/>
      <c r="P32" s="760"/>
      <c r="Q32" s="750"/>
      <c r="R32" s="751"/>
      <c r="S32" s="751"/>
      <c r="T32" s="751"/>
      <c r="U32" s="751"/>
      <c r="V32" s="751"/>
      <c r="W32" s="751"/>
      <c r="X32" s="751"/>
      <c r="Y32" s="751"/>
      <c r="Z32" s="751"/>
      <c r="AA32" s="751"/>
      <c r="AB32" s="761"/>
      <c r="AC32" s="751"/>
      <c r="AD32" s="751"/>
      <c r="AE32" s="751"/>
      <c r="AF32" s="751"/>
      <c r="AG32" s="752"/>
      <c r="AI32" s="763">
        <f t="shared" si="0"/>
        <v>0</v>
      </c>
      <c r="AJ32" s="763">
        <f t="shared" si="4"/>
        <v>85.399999999999991</v>
      </c>
      <c r="AK32" s="763">
        <f t="shared" si="2"/>
        <v>1.1000000000000001</v>
      </c>
      <c r="AL32" s="763">
        <f>K32</f>
        <v>0</v>
      </c>
      <c r="AM32" s="763">
        <f t="shared" si="1"/>
        <v>0</v>
      </c>
      <c r="AN32" s="763">
        <f t="shared" si="5"/>
        <v>86.499999999999986</v>
      </c>
    </row>
    <row r="33" spans="1:40" ht="22.5" customHeight="1">
      <c r="A33" s="754"/>
      <c r="B33" s="755">
        <v>23</v>
      </c>
      <c r="C33" s="301" t="s">
        <v>346</v>
      </c>
      <c r="D33" s="302"/>
      <c r="E33" s="302"/>
      <c r="F33" s="302"/>
      <c r="G33" s="302"/>
      <c r="H33" s="303"/>
      <c r="I33" s="765">
        <v>3.9</v>
      </c>
      <c r="J33" s="766"/>
      <c r="K33" s="767"/>
      <c r="L33" s="768"/>
      <c r="M33" s="760"/>
      <c r="N33" s="760"/>
      <c r="O33" s="760"/>
      <c r="P33" s="760"/>
      <c r="Q33" s="750"/>
      <c r="R33" s="751"/>
      <c r="S33" s="751"/>
      <c r="T33" s="751"/>
      <c r="U33" s="751"/>
      <c r="V33" s="751"/>
      <c r="W33" s="751"/>
      <c r="X33" s="751"/>
      <c r="Y33" s="751"/>
      <c r="Z33" s="751"/>
      <c r="AA33" s="751"/>
      <c r="AB33" s="761"/>
      <c r="AC33" s="751"/>
      <c r="AD33" s="751"/>
      <c r="AE33" s="751"/>
      <c r="AF33" s="751"/>
      <c r="AG33" s="752"/>
      <c r="AI33" s="763">
        <f t="shared" si="0"/>
        <v>0</v>
      </c>
      <c r="AJ33" s="763">
        <f t="shared" si="4"/>
        <v>86.499999999999986</v>
      </c>
      <c r="AK33" s="763">
        <f t="shared" si="2"/>
        <v>3.9</v>
      </c>
      <c r="AL33" s="763">
        <f t="shared" si="3"/>
        <v>0</v>
      </c>
      <c r="AM33" s="763">
        <f t="shared" si="1"/>
        <v>0</v>
      </c>
      <c r="AN33" s="763">
        <f t="shared" si="5"/>
        <v>90.399999999999991</v>
      </c>
    </row>
    <row r="34" spans="1:40" ht="22.5" customHeight="1">
      <c r="A34" s="754"/>
      <c r="B34" s="755">
        <v>24</v>
      </c>
      <c r="C34" s="301" t="s">
        <v>347</v>
      </c>
      <c r="D34" s="302"/>
      <c r="E34" s="302"/>
      <c r="F34" s="302"/>
      <c r="G34" s="302"/>
      <c r="H34" s="303"/>
      <c r="I34" s="765">
        <v>1.7</v>
      </c>
      <c r="J34" s="766"/>
      <c r="K34" s="767"/>
      <c r="L34" s="768"/>
      <c r="M34" s="760"/>
      <c r="N34" s="760"/>
      <c r="O34" s="760"/>
      <c r="P34" s="760"/>
      <c r="Q34" s="750"/>
      <c r="R34" s="751"/>
      <c r="S34" s="751"/>
      <c r="T34" s="751"/>
      <c r="U34" s="751"/>
      <c r="V34" s="751"/>
      <c r="W34" s="751"/>
      <c r="X34" s="751"/>
      <c r="Y34" s="751"/>
      <c r="Z34" s="751"/>
      <c r="AA34" s="751"/>
      <c r="AB34" s="761"/>
      <c r="AC34" s="751"/>
      <c r="AD34" s="751"/>
      <c r="AE34" s="751"/>
      <c r="AF34" s="751"/>
      <c r="AG34" s="752"/>
      <c r="AI34" s="763">
        <f t="shared" si="0"/>
        <v>0</v>
      </c>
      <c r="AJ34" s="763">
        <f>AN33+AL33-AI34</f>
        <v>90.399999999999991</v>
      </c>
      <c r="AK34" s="763">
        <f t="shared" si="2"/>
        <v>1.7</v>
      </c>
      <c r="AL34" s="763">
        <f t="shared" si="3"/>
        <v>0</v>
      </c>
      <c r="AM34" s="763">
        <f>IF(J34&gt;0,IF((AN34+J34)&gt;X$7,X$7-AN34,J34),0)</f>
        <v>0</v>
      </c>
      <c r="AN34" s="763">
        <f t="shared" si="5"/>
        <v>92.1</v>
      </c>
    </row>
    <row r="35" spans="1:40" ht="22.5" customHeight="1">
      <c r="A35" s="754"/>
      <c r="B35" s="755">
        <v>25</v>
      </c>
      <c r="C35" s="301" t="s">
        <v>348</v>
      </c>
      <c r="D35" s="302"/>
      <c r="E35" s="302"/>
      <c r="F35" s="302"/>
      <c r="G35" s="302"/>
      <c r="H35" s="303"/>
      <c r="I35" s="765">
        <v>0.8</v>
      </c>
      <c r="J35" s="766"/>
      <c r="K35" s="767"/>
      <c r="L35" s="768"/>
      <c r="M35" s="760"/>
      <c r="N35" s="760"/>
      <c r="O35" s="760"/>
      <c r="P35" s="760"/>
      <c r="Q35" s="750"/>
      <c r="R35" s="751"/>
      <c r="S35" s="751"/>
      <c r="T35" s="751"/>
      <c r="U35" s="751"/>
      <c r="V35" s="751"/>
      <c r="W35" s="751"/>
      <c r="X35" s="751"/>
      <c r="Y35" s="751"/>
      <c r="Z35" s="751"/>
      <c r="AA35" s="751"/>
      <c r="AB35" s="761"/>
      <c r="AC35" s="751"/>
      <c r="AD35" s="751"/>
      <c r="AE35" s="751"/>
      <c r="AF35" s="751"/>
      <c r="AG35" s="752"/>
      <c r="AI35" s="763">
        <f t="shared" si="0"/>
        <v>0</v>
      </c>
      <c r="AJ35" s="763">
        <f>AN34+AM34+AL34-AI35</f>
        <v>92.1</v>
      </c>
      <c r="AK35" s="763">
        <f t="shared" si="2"/>
        <v>0.8</v>
      </c>
      <c r="AL35" s="763">
        <f t="shared" si="3"/>
        <v>0</v>
      </c>
      <c r="AM35" s="763">
        <f t="shared" si="1"/>
        <v>0</v>
      </c>
      <c r="AN35" s="763">
        <f>AN34+AM34+AL34+AK35</f>
        <v>92.899999999999991</v>
      </c>
    </row>
    <row r="36" spans="1:40" ht="22.5" customHeight="1">
      <c r="A36" s="754"/>
      <c r="B36" s="755">
        <v>26</v>
      </c>
      <c r="C36" s="301" t="s">
        <v>337</v>
      </c>
      <c r="D36" s="302"/>
      <c r="E36" s="302"/>
      <c r="F36" s="302"/>
      <c r="G36" s="302"/>
      <c r="H36" s="303"/>
      <c r="I36" s="765">
        <v>15</v>
      </c>
      <c r="J36" s="766"/>
      <c r="K36" s="767"/>
      <c r="L36" s="768"/>
      <c r="M36" s="760"/>
      <c r="N36" s="760"/>
      <c r="O36" s="760"/>
      <c r="P36" s="760"/>
      <c r="Q36" s="750"/>
      <c r="R36" s="751"/>
      <c r="S36" s="751"/>
      <c r="T36" s="751"/>
      <c r="U36" s="751"/>
      <c r="V36" s="751"/>
      <c r="W36" s="751"/>
      <c r="X36" s="751"/>
      <c r="Y36" s="751"/>
      <c r="Z36" s="751"/>
      <c r="AA36" s="751"/>
      <c r="AB36" s="761"/>
      <c r="AC36" s="751"/>
      <c r="AD36" s="751"/>
      <c r="AE36" s="751"/>
      <c r="AF36" s="751"/>
      <c r="AG36" s="752"/>
      <c r="AI36" s="763">
        <f t="shared" si="0"/>
        <v>0</v>
      </c>
      <c r="AJ36" s="763">
        <f>AN35+AM35+AL35-AI36</f>
        <v>92.899999999999991</v>
      </c>
      <c r="AK36" s="763">
        <f t="shared" si="2"/>
        <v>15</v>
      </c>
      <c r="AL36" s="763">
        <f t="shared" si="3"/>
        <v>0</v>
      </c>
      <c r="AM36" s="763">
        <f t="shared" si="1"/>
        <v>0</v>
      </c>
      <c r="AN36" s="763">
        <f t="shared" ref="AN36:AN50" si="6">AN35+AL35+AK36</f>
        <v>107.89999999999999</v>
      </c>
    </row>
    <row r="37" spans="1:40" ht="22.5" customHeight="1">
      <c r="A37" s="754"/>
      <c r="B37" s="755">
        <v>27</v>
      </c>
      <c r="C37" s="301" t="s">
        <v>349</v>
      </c>
      <c r="D37" s="302"/>
      <c r="E37" s="302"/>
      <c r="F37" s="302"/>
      <c r="G37" s="302"/>
      <c r="H37" s="303"/>
      <c r="I37" s="765">
        <v>1.6</v>
      </c>
      <c r="J37" s="766"/>
      <c r="K37" s="767"/>
      <c r="L37" s="768"/>
      <c r="M37" s="760"/>
      <c r="N37" s="760"/>
      <c r="O37" s="760"/>
      <c r="P37" s="760"/>
      <c r="Q37" s="750"/>
      <c r="R37" s="751"/>
      <c r="S37" s="751"/>
      <c r="T37" s="751"/>
      <c r="U37" s="751"/>
      <c r="V37" s="751"/>
      <c r="W37" s="751"/>
      <c r="X37" s="751"/>
      <c r="Y37" s="751"/>
      <c r="Z37" s="751"/>
      <c r="AA37" s="751"/>
      <c r="AB37" s="761"/>
      <c r="AC37" s="751"/>
      <c r="AD37" s="751"/>
      <c r="AE37" s="751"/>
      <c r="AF37" s="751"/>
      <c r="AG37" s="752"/>
      <c r="AI37" s="763">
        <f t="shared" si="0"/>
        <v>0</v>
      </c>
      <c r="AJ37" s="763">
        <f t="shared" ref="AJ37:AJ50" si="7">AN36+AM36+AL36-AI37</f>
        <v>107.89999999999999</v>
      </c>
      <c r="AK37" s="763">
        <f t="shared" si="2"/>
        <v>1.6</v>
      </c>
      <c r="AL37" s="763">
        <f t="shared" si="3"/>
        <v>0</v>
      </c>
      <c r="AM37" s="763">
        <f t="shared" si="1"/>
        <v>0</v>
      </c>
      <c r="AN37" s="763">
        <f t="shared" si="6"/>
        <v>109.49999999999999</v>
      </c>
    </row>
    <row r="38" spans="1:40" ht="22.5" customHeight="1">
      <c r="A38" s="754"/>
      <c r="B38" s="755">
        <v>28</v>
      </c>
      <c r="C38" s="301" t="s">
        <v>350</v>
      </c>
      <c r="D38" s="302"/>
      <c r="E38" s="302"/>
      <c r="F38" s="302"/>
      <c r="G38" s="302"/>
      <c r="H38" s="303"/>
      <c r="I38" s="765">
        <v>5.6</v>
      </c>
      <c r="J38" s="766"/>
      <c r="K38" s="767"/>
      <c r="L38" s="768"/>
      <c r="M38" s="760"/>
      <c r="N38" s="760"/>
      <c r="O38" s="760"/>
      <c r="P38" s="760"/>
      <c r="Q38" s="750"/>
      <c r="R38" s="751"/>
      <c r="S38" s="751"/>
      <c r="T38" s="751"/>
      <c r="U38" s="751"/>
      <c r="V38" s="751"/>
      <c r="W38" s="751"/>
      <c r="X38" s="751"/>
      <c r="Y38" s="751"/>
      <c r="Z38" s="751"/>
      <c r="AA38" s="751"/>
      <c r="AB38" s="761"/>
      <c r="AC38" s="751"/>
      <c r="AD38" s="751"/>
      <c r="AE38" s="751"/>
      <c r="AF38" s="751"/>
      <c r="AG38" s="752"/>
      <c r="AI38" s="763">
        <f t="shared" si="0"/>
        <v>0</v>
      </c>
      <c r="AJ38" s="763">
        <f t="shared" si="7"/>
        <v>109.49999999999999</v>
      </c>
      <c r="AK38" s="763">
        <f t="shared" si="2"/>
        <v>5.6</v>
      </c>
      <c r="AL38" s="763">
        <f t="shared" si="3"/>
        <v>0</v>
      </c>
      <c r="AM38" s="763">
        <f t="shared" si="1"/>
        <v>0</v>
      </c>
      <c r="AN38" s="763">
        <f t="shared" si="6"/>
        <v>115.09999999999998</v>
      </c>
    </row>
    <row r="39" spans="1:40" ht="22.5" customHeight="1">
      <c r="A39" s="754"/>
      <c r="B39" s="755"/>
      <c r="C39" s="301"/>
      <c r="D39" s="302"/>
      <c r="E39" s="302"/>
      <c r="F39" s="302"/>
      <c r="G39" s="302"/>
      <c r="H39" s="303"/>
      <c r="I39" s="765"/>
      <c r="J39" s="766"/>
      <c r="K39" s="767"/>
      <c r="L39" s="768"/>
      <c r="M39" s="760"/>
      <c r="N39" s="760"/>
      <c r="O39" s="760"/>
      <c r="P39" s="760"/>
      <c r="Q39" s="750"/>
      <c r="R39" s="751"/>
      <c r="S39" s="751"/>
      <c r="T39" s="751"/>
      <c r="U39" s="751"/>
      <c r="V39" s="751"/>
      <c r="W39" s="751"/>
      <c r="X39" s="751"/>
      <c r="Y39" s="751"/>
      <c r="Z39" s="751"/>
      <c r="AA39" s="751"/>
      <c r="AB39" s="761"/>
      <c r="AC39" s="751"/>
      <c r="AD39" s="751"/>
      <c r="AE39" s="751"/>
      <c r="AF39" s="751"/>
      <c r="AG39" s="752"/>
      <c r="AI39" s="763">
        <f t="shared" si="0"/>
        <v>0</v>
      </c>
      <c r="AJ39" s="763">
        <f t="shared" si="7"/>
        <v>115.09999999999998</v>
      </c>
      <c r="AK39" s="763">
        <f t="shared" si="2"/>
        <v>0</v>
      </c>
      <c r="AL39" s="763">
        <f t="shared" si="3"/>
        <v>0</v>
      </c>
      <c r="AM39" s="763">
        <f t="shared" si="1"/>
        <v>0</v>
      </c>
      <c r="AN39" s="763">
        <f t="shared" si="6"/>
        <v>115.09999999999998</v>
      </c>
    </row>
    <row r="40" spans="1:40" ht="22.5" customHeight="1">
      <c r="A40" s="754"/>
      <c r="B40" s="755"/>
      <c r="C40" s="301"/>
      <c r="D40" s="302"/>
      <c r="E40" s="302"/>
      <c r="F40" s="302"/>
      <c r="G40" s="302"/>
      <c r="H40" s="303"/>
      <c r="I40" s="765"/>
      <c r="J40" s="766"/>
      <c r="K40" s="767"/>
      <c r="L40" s="768"/>
      <c r="M40" s="760"/>
      <c r="N40" s="760"/>
      <c r="O40" s="760"/>
      <c r="P40" s="760"/>
      <c r="Q40" s="750"/>
      <c r="R40" s="751"/>
      <c r="S40" s="751"/>
      <c r="T40" s="751"/>
      <c r="U40" s="751"/>
      <c r="V40" s="751"/>
      <c r="W40" s="751"/>
      <c r="X40" s="751"/>
      <c r="Y40" s="751"/>
      <c r="Z40" s="751"/>
      <c r="AA40" s="751"/>
      <c r="AB40" s="761"/>
      <c r="AC40" s="751"/>
      <c r="AD40" s="751"/>
      <c r="AE40" s="751"/>
      <c r="AF40" s="751"/>
      <c r="AG40" s="752"/>
      <c r="AI40" s="763">
        <f t="shared" si="0"/>
        <v>0</v>
      </c>
      <c r="AJ40" s="763">
        <f t="shared" si="7"/>
        <v>115.09999999999998</v>
      </c>
      <c r="AK40" s="763">
        <f t="shared" si="2"/>
        <v>0</v>
      </c>
      <c r="AL40" s="763">
        <f t="shared" si="3"/>
        <v>0</v>
      </c>
      <c r="AM40" s="763">
        <f t="shared" si="1"/>
        <v>0</v>
      </c>
      <c r="AN40" s="763">
        <f t="shared" si="6"/>
        <v>115.09999999999998</v>
      </c>
    </row>
    <row r="41" spans="1:40" ht="22.5" customHeight="1">
      <c r="A41" s="754"/>
      <c r="B41" s="755"/>
      <c r="C41" s="301"/>
      <c r="D41" s="302"/>
      <c r="E41" s="302"/>
      <c r="F41" s="302"/>
      <c r="G41" s="302"/>
      <c r="H41" s="303"/>
      <c r="I41" s="765"/>
      <c r="J41" s="766"/>
      <c r="K41" s="767"/>
      <c r="L41" s="768"/>
      <c r="M41" s="760"/>
      <c r="N41" s="760"/>
      <c r="O41" s="760"/>
      <c r="P41" s="760"/>
      <c r="Q41" s="750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61"/>
      <c r="AC41" s="751"/>
      <c r="AD41" s="751"/>
      <c r="AE41" s="751"/>
      <c r="AF41" s="751"/>
      <c r="AG41" s="752"/>
      <c r="AI41" s="763">
        <f t="shared" si="0"/>
        <v>0</v>
      </c>
      <c r="AJ41" s="763">
        <f t="shared" si="7"/>
        <v>115.09999999999998</v>
      </c>
      <c r="AK41" s="763">
        <f t="shared" si="2"/>
        <v>0</v>
      </c>
      <c r="AL41" s="763">
        <f t="shared" si="3"/>
        <v>0</v>
      </c>
      <c r="AM41" s="763">
        <f t="shared" si="1"/>
        <v>0</v>
      </c>
      <c r="AN41" s="763">
        <f t="shared" si="6"/>
        <v>115.09999999999998</v>
      </c>
    </row>
    <row r="42" spans="1:40" ht="22.5" customHeight="1">
      <c r="A42" s="754"/>
      <c r="B42" s="755"/>
      <c r="C42" s="301"/>
      <c r="D42" s="302"/>
      <c r="E42" s="302"/>
      <c r="F42" s="302"/>
      <c r="G42" s="302"/>
      <c r="H42" s="303"/>
      <c r="I42" s="765"/>
      <c r="J42" s="766"/>
      <c r="K42" s="767"/>
      <c r="L42" s="768"/>
      <c r="M42" s="760"/>
      <c r="N42" s="760"/>
      <c r="O42" s="760"/>
      <c r="P42" s="760"/>
      <c r="Q42" s="750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61"/>
      <c r="AC42" s="751"/>
      <c r="AD42" s="751"/>
      <c r="AE42" s="751"/>
      <c r="AF42" s="751"/>
      <c r="AG42" s="752"/>
      <c r="AI42" s="763">
        <f t="shared" si="0"/>
        <v>0</v>
      </c>
      <c r="AJ42" s="763">
        <f t="shared" si="7"/>
        <v>115.09999999999998</v>
      </c>
      <c r="AK42" s="763">
        <f t="shared" si="2"/>
        <v>0</v>
      </c>
      <c r="AL42" s="763">
        <f t="shared" si="3"/>
        <v>0</v>
      </c>
      <c r="AM42" s="763">
        <f t="shared" si="1"/>
        <v>0</v>
      </c>
      <c r="AN42" s="763">
        <f t="shared" si="6"/>
        <v>115.09999999999998</v>
      </c>
    </row>
    <row r="43" spans="1:40" ht="22.5" customHeight="1">
      <c r="A43" s="754"/>
      <c r="B43" s="755"/>
      <c r="C43" s="301"/>
      <c r="D43" s="302"/>
      <c r="E43" s="302"/>
      <c r="F43" s="302"/>
      <c r="G43" s="302"/>
      <c r="H43" s="303"/>
      <c r="I43" s="765"/>
      <c r="J43" s="766"/>
      <c r="K43" s="767"/>
      <c r="L43" s="768"/>
      <c r="M43" s="760"/>
      <c r="N43" s="760"/>
      <c r="O43" s="760"/>
      <c r="P43" s="760"/>
      <c r="Q43" s="750"/>
      <c r="R43" s="751"/>
      <c r="S43" s="751"/>
      <c r="T43" s="751"/>
      <c r="U43" s="751"/>
      <c r="V43" s="751"/>
      <c r="W43" s="751"/>
      <c r="X43" s="751"/>
      <c r="Y43" s="751"/>
      <c r="Z43" s="751"/>
      <c r="AA43" s="751"/>
      <c r="AB43" s="761"/>
      <c r="AC43" s="751"/>
      <c r="AD43" s="751"/>
      <c r="AE43" s="751"/>
      <c r="AF43" s="751"/>
      <c r="AG43" s="752"/>
      <c r="AI43" s="763">
        <f t="shared" si="0"/>
        <v>0</v>
      </c>
      <c r="AJ43" s="763">
        <f t="shared" si="7"/>
        <v>115.09999999999998</v>
      </c>
      <c r="AK43" s="763">
        <f t="shared" si="2"/>
        <v>0</v>
      </c>
      <c r="AL43" s="763">
        <f t="shared" si="3"/>
        <v>0</v>
      </c>
      <c r="AM43" s="763">
        <f t="shared" si="1"/>
        <v>0</v>
      </c>
      <c r="AN43" s="763">
        <f t="shared" si="6"/>
        <v>115.09999999999998</v>
      </c>
    </row>
    <row r="44" spans="1:40" ht="22.5" customHeight="1">
      <c r="A44" s="754"/>
      <c r="B44" s="755"/>
      <c r="C44" s="301"/>
      <c r="D44" s="302"/>
      <c r="E44" s="302"/>
      <c r="F44" s="302"/>
      <c r="G44" s="302"/>
      <c r="H44" s="303"/>
      <c r="I44" s="765"/>
      <c r="J44" s="766"/>
      <c r="K44" s="767"/>
      <c r="L44" s="768"/>
      <c r="M44" s="760"/>
      <c r="N44" s="760"/>
      <c r="O44" s="760"/>
      <c r="P44" s="760"/>
      <c r="Q44" s="750"/>
      <c r="R44" s="751"/>
      <c r="S44" s="751"/>
      <c r="T44" s="751"/>
      <c r="U44" s="751"/>
      <c r="V44" s="751"/>
      <c r="W44" s="751"/>
      <c r="X44" s="751"/>
      <c r="Y44" s="751"/>
      <c r="Z44" s="751"/>
      <c r="AA44" s="751"/>
      <c r="AB44" s="761"/>
      <c r="AC44" s="751"/>
      <c r="AD44" s="751"/>
      <c r="AE44" s="751"/>
      <c r="AF44" s="751"/>
      <c r="AG44" s="752"/>
      <c r="AI44" s="763">
        <f t="shared" si="0"/>
        <v>0</v>
      </c>
      <c r="AJ44" s="763">
        <f t="shared" si="7"/>
        <v>115.09999999999998</v>
      </c>
      <c r="AK44" s="763">
        <f t="shared" si="2"/>
        <v>0</v>
      </c>
      <c r="AL44" s="763">
        <f t="shared" si="3"/>
        <v>0</v>
      </c>
      <c r="AM44" s="763">
        <f t="shared" si="1"/>
        <v>0</v>
      </c>
      <c r="AN44" s="763">
        <f t="shared" si="6"/>
        <v>115.09999999999998</v>
      </c>
    </row>
    <row r="45" spans="1:40" ht="22.5" customHeight="1">
      <c r="A45" s="754"/>
      <c r="B45" s="755"/>
      <c r="C45" s="301"/>
      <c r="D45" s="302"/>
      <c r="E45" s="302"/>
      <c r="F45" s="302"/>
      <c r="G45" s="302"/>
      <c r="H45" s="303"/>
      <c r="I45" s="765"/>
      <c r="J45" s="766"/>
      <c r="K45" s="767"/>
      <c r="L45" s="768"/>
      <c r="M45" s="760"/>
      <c r="N45" s="760"/>
      <c r="O45" s="760"/>
      <c r="P45" s="760"/>
      <c r="Q45" s="750"/>
      <c r="R45" s="751"/>
      <c r="S45" s="751"/>
      <c r="T45" s="751"/>
      <c r="U45" s="751"/>
      <c r="V45" s="751"/>
      <c r="W45" s="751"/>
      <c r="X45" s="751"/>
      <c r="Y45" s="751"/>
      <c r="Z45" s="751"/>
      <c r="AA45" s="751"/>
      <c r="AB45" s="761"/>
      <c r="AC45" s="751"/>
      <c r="AD45" s="751"/>
      <c r="AE45" s="751"/>
      <c r="AF45" s="751"/>
      <c r="AG45" s="752"/>
      <c r="AI45" s="763">
        <f t="shared" si="0"/>
        <v>0</v>
      </c>
      <c r="AJ45" s="763">
        <f>AN44+AM44+AL44-AI45</f>
        <v>115.09999999999998</v>
      </c>
      <c r="AK45" s="763">
        <f t="shared" si="2"/>
        <v>0</v>
      </c>
      <c r="AL45" s="763">
        <f t="shared" si="3"/>
        <v>0</v>
      </c>
      <c r="AM45" s="763">
        <f t="shared" si="1"/>
        <v>0</v>
      </c>
      <c r="AN45" s="763">
        <f t="shared" si="6"/>
        <v>115.09999999999998</v>
      </c>
    </row>
    <row r="46" spans="1:40" ht="22.5" customHeight="1">
      <c r="A46" s="754"/>
      <c r="B46" s="755"/>
      <c r="C46" s="301"/>
      <c r="D46" s="302"/>
      <c r="E46" s="302"/>
      <c r="F46" s="302"/>
      <c r="G46" s="302"/>
      <c r="H46" s="303"/>
      <c r="I46" s="765"/>
      <c r="J46" s="766"/>
      <c r="K46" s="767"/>
      <c r="L46" s="768"/>
      <c r="M46" s="760"/>
      <c r="N46" s="760"/>
      <c r="O46" s="760"/>
      <c r="P46" s="760"/>
      <c r="Q46" s="750"/>
      <c r="R46" s="751"/>
      <c r="S46" s="751"/>
      <c r="T46" s="751"/>
      <c r="U46" s="751"/>
      <c r="V46" s="751"/>
      <c r="W46" s="751"/>
      <c r="X46" s="751"/>
      <c r="Y46" s="751"/>
      <c r="Z46" s="751"/>
      <c r="AA46" s="751"/>
      <c r="AB46" s="761"/>
      <c r="AC46" s="751"/>
      <c r="AD46" s="751"/>
      <c r="AE46" s="751"/>
      <c r="AF46" s="751"/>
      <c r="AG46" s="752"/>
      <c r="AI46" s="763">
        <f t="shared" si="0"/>
        <v>0</v>
      </c>
      <c r="AJ46" s="763">
        <f t="shared" si="7"/>
        <v>115.09999999999998</v>
      </c>
      <c r="AK46" s="763">
        <f t="shared" si="2"/>
        <v>0</v>
      </c>
      <c r="AL46" s="763">
        <f t="shared" si="3"/>
        <v>0</v>
      </c>
      <c r="AM46" s="763">
        <f t="shared" si="1"/>
        <v>0</v>
      </c>
      <c r="AN46" s="772">
        <f t="shared" si="6"/>
        <v>115.09999999999998</v>
      </c>
    </row>
    <row r="47" spans="1:40" ht="22.5" customHeight="1">
      <c r="A47" s="754"/>
      <c r="B47" s="755"/>
      <c r="C47" s="301"/>
      <c r="D47" s="302"/>
      <c r="E47" s="302"/>
      <c r="F47" s="302"/>
      <c r="G47" s="302"/>
      <c r="H47" s="303"/>
      <c r="I47" s="765"/>
      <c r="J47" s="766"/>
      <c r="K47" s="767"/>
      <c r="L47" s="768"/>
      <c r="M47" s="760"/>
      <c r="N47" s="760"/>
      <c r="O47" s="760"/>
      <c r="P47" s="760"/>
      <c r="Q47" s="750"/>
      <c r="R47" s="751"/>
      <c r="S47" s="751"/>
      <c r="T47" s="751"/>
      <c r="U47" s="751"/>
      <c r="V47" s="751"/>
      <c r="W47" s="751"/>
      <c r="X47" s="751"/>
      <c r="Y47" s="751"/>
      <c r="Z47" s="751"/>
      <c r="AA47" s="751"/>
      <c r="AB47" s="761"/>
      <c r="AC47" s="751"/>
      <c r="AD47" s="751"/>
      <c r="AE47" s="751"/>
      <c r="AF47" s="751"/>
      <c r="AG47" s="752"/>
      <c r="AI47" s="763">
        <f t="shared" si="0"/>
        <v>0</v>
      </c>
      <c r="AJ47" s="763">
        <f t="shared" si="7"/>
        <v>115.09999999999998</v>
      </c>
      <c r="AK47" s="763">
        <f t="shared" si="2"/>
        <v>0</v>
      </c>
      <c r="AL47" s="763">
        <f t="shared" si="3"/>
        <v>0</v>
      </c>
      <c r="AM47" s="763">
        <f t="shared" si="1"/>
        <v>0</v>
      </c>
      <c r="AN47" s="763">
        <f t="shared" si="6"/>
        <v>115.09999999999998</v>
      </c>
    </row>
    <row r="48" spans="1:40" ht="22.5" customHeight="1">
      <c r="A48" s="754"/>
      <c r="B48" s="755"/>
      <c r="C48" s="301"/>
      <c r="D48" s="302"/>
      <c r="E48" s="302"/>
      <c r="F48" s="302"/>
      <c r="G48" s="302"/>
      <c r="H48" s="303"/>
      <c r="I48" s="765"/>
      <c r="J48" s="766"/>
      <c r="K48" s="767"/>
      <c r="L48" s="768"/>
      <c r="M48" s="760"/>
      <c r="N48" s="760"/>
      <c r="O48" s="760"/>
      <c r="P48" s="760"/>
      <c r="Q48" s="750"/>
      <c r="R48" s="751"/>
      <c r="S48" s="751"/>
      <c r="T48" s="751"/>
      <c r="U48" s="751"/>
      <c r="V48" s="751"/>
      <c r="W48" s="751"/>
      <c r="X48" s="751"/>
      <c r="Y48" s="751"/>
      <c r="Z48" s="751"/>
      <c r="AA48" s="751"/>
      <c r="AB48" s="761"/>
      <c r="AC48" s="751"/>
      <c r="AD48" s="751"/>
      <c r="AE48" s="751"/>
      <c r="AF48" s="751"/>
      <c r="AG48" s="752"/>
      <c r="AI48" s="763">
        <f t="shared" si="0"/>
        <v>0</v>
      </c>
      <c r="AJ48" s="763">
        <f t="shared" si="7"/>
        <v>115.09999999999998</v>
      </c>
      <c r="AK48" s="763">
        <f t="shared" si="2"/>
        <v>0</v>
      </c>
      <c r="AL48" s="763">
        <f t="shared" si="3"/>
        <v>0</v>
      </c>
      <c r="AM48" s="763">
        <f t="shared" si="1"/>
        <v>0</v>
      </c>
      <c r="AN48" s="763">
        <f t="shared" si="6"/>
        <v>115.09999999999998</v>
      </c>
    </row>
    <row r="49" spans="1:40" ht="22.5" customHeight="1">
      <c r="A49" s="754"/>
      <c r="B49" s="755"/>
      <c r="C49" s="301"/>
      <c r="D49" s="302"/>
      <c r="E49" s="302"/>
      <c r="F49" s="302"/>
      <c r="G49" s="302"/>
      <c r="H49" s="303"/>
      <c r="I49" s="765"/>
      <c r="J49" s="766"/>
      <c r="K49" s="767"/>
      <c r="L49" s="768"/>
      <c r="M49" s="760"/>
      <c r="N49" s="760"/>
      <c r="O49" s="760"/>
      <c r="P49" s="760"/>
      <c r="Q49" s="750"/>
      <c r="R49" s="751"/>
      <c r="S49" s="751"/>
      <c r="T49" s="751"/>
      <c r="U49" s="751"/>
      <c r="V49" s="751"/>
      <c r="W49" s="751"/>
      <c r="X49" s="751"/>
      <c r="Y49" s="751"/>
      <c r="Z49" s="751"/>
      <c r="AA49" s="751"/>
      <c r="AB49" s="761"/>
      <c r="AC49" s="751"/>
      <c r="AD49" s="751"/>
      <c r="AE49" s="751"/>
      <c r="AF49" s="751"/>
      <c r="AG49" s="752"/>
      <c r="AI49" s="763">
        <f t="shared" si="0"/>
        <v>0</v>
      </c>
      <c r="AJ49" s="763">
        <f t="shared" si="7"/>
        <v>115.09999999999998</v>
      </c>
      <c r="AK49" s="763">
        <f t="shared" si="2"/>
        <v>0</v>
      </c>
      <c r="AL49" s="763">
        <f t="shared" si="3"/>
        <v>0</v>
      </c>
      <c r="AM49" s="763">
        <f t="shared" si="1"/>
        <v>0</v>
      </c>
      <c r="AN49" s="763">
        <f t="shared" si="6"/>
        <v>115.09999999999998</v>
      </c>
    </row>
    <row r="50" spans="1:40" ht="22.5" customHeight="1" thickBot="1">
      <c r="A50" s="754"/>
      <c r="B50" s="755"/>
      <c r="C50" s="301"/>
      <c r="D50" s="302"/>
      <c r="E50" s="302"/>
      <c r="F50" s="302"/>
      <c r="G50" s="302"/>
      <c r="H50" s="303"/>
      <c r="I50" s="765"/>
      <c r="J50" s="766"/>
      <c r="K50" s="767"/>
      <c r="L50" s="768"/>
      <c r="M50" s="760"/>
      <c r="N50" s="760"/>
      <c r="O50" s="760"/>
      <c r="P50" s="760"/>
      <c r="Q50" s="750"/>
      <c r="R50" s="751"/>
      <c r="S50" s="751"/>
      <c r="T50" s="751"/>
      <c r="U50" s="751"/>
      <c r="V50" s="751"/>
      <c r="W50" s="751"/>
      <c r="X50" s="751"/>
      <c r="Y50" s="751"/>
      <c r="Z50" s="751"/>
      <c r="AA50" s="751"/>
      <c r="AB50" s="761"/>
      <c r="AC50" s="751"/>
      <c r="AD50" s="751"/>
      <c r="AE50" s="751"/>
      <c r="AF50" s="751"/>
      <c r="AG50" s="752"/>
      <c r="AI50" s="763">
        <f t="shared" si="0"/>
        <v>0</v>
      </c>
      <c r="AJ50" s="763">
        <f t="shared" si="7"/>
        <v>115.09999999999998</v>
      </c>
      <c r="AK50" s="763">
        <f t="shared" si="2"/>
        <v>0</v>
      </c>
      <c r="AL50" s="763">
        <f t="shared" si="3"/>
        <v>0</v>
      </c>
      <c r="AM50" s="763">
        <f t="shared" si="1"/>
        <v>0</v>
      </c>
      <c r="AN50" s="763">
        <f t="shared" si="6"/>
        <v>115.09999999999998</v>
      </c>
    </row>
    <row r="51" spans="1:40" ht="22.5" hidden="1" customHeight="1">
      <c r="A51" s="754"/>
      <c r="B51" s="755">
        <v>41</v>
      </c>
      <c r="C51" s="301"/>
      <c r="D51" s="302"/>
      <c r="E51" s="302"/>
      <c r="F51" s="302"/>
      <c r="G51" s="302"/>
      <c r="H51" s="303"/>
      <c r="I51" s="765"/>
      <c r="J51" s="766"/>
      <c r="K51" s="767"/>
      <c r="L51" s="768"/>
      <c r="M51" s="760"/>
      <c r="N51" s="760"/>
      <c r="O51" s="760"/>
      <c r="P51" s="760"/>
      <c r="Q51" s="750"/>
      <c r="R51" s="751"/>
      <c r="S51" s="751"/>
      <c r="T51" s="751"/>
      <c r="U51" s="751"/>
      <c r="V51" s="751"/>
      <c r="W51" s="751"/>
      <c r="X51" s="751"/>
      <c r="Y51" s="751"/>
      <c r="Z51" s="751"/>
      <c r="AA51" s="751"/>
      <c r="AB51" s="761"/>
      <c r="AC51" s="751"/>
      <c r="AD51" s="751"/>
      <c r="AE51" s="751"/>
      <c r="AF51" s="751"/>
      <c r="AG51" s="752"/>
      <c r="AI51" s="763">
        <f t="shared" si="0"/>
        <v>0</v>
      </c>
      <c r="AJ51" s="763">
        <f t="shared" si="4"/>
        <v>115.09999999999998</v>
      </c>
      <c r="AK51" s="763">
        <f t="shared" si="2"/>
        <v>0</v>
      </c>
      <c r="AL51" s="763">
        <f t="shared" si="3"/>
        <v>0</v>
      </c>
      <c r="AM51" s="763">
        <f t="shared" si="1"/>
        <v>0</v>
      </c>
      <c r="AN51" s="763">
        <f t="shared" si="5"/>
        <v>115.09999999999998</v>
      </c>
    </row>
    <row r="52" spans="1:40" ht="22.5" hidden="1" customHeight="1">
      <c r="A52" s="754"/>
      <c r="B52" s="755">
        <v>42</v>
      </c>
      <c r="C52" s="301"/>
      <c r="D52" s="302"/>
      <c r="E52" s="302"/>
      <c r="F52" s="302"/>
      <c r="G52" s="302"/>
      <c r="H52" s="303"/>
      <c r="I52" s="765"/>
      <c r="J52" s="766"/>
      <c r="K52" s="767"/>
      <c r="L52" s="768"/>
      <c r="M52" s="760"/>
      <c r="N52" s="760"/>
      <c r="O52" s="760"/>
      <c r="P52" s="760"/>
      <c r="Q52" s="750"/>
      <c r="R52" s="751"/>
      <c r="S52" s="751"/>
      <c r="T52" s="751"/>
      <c r="U52" s="751"/>
      <c r="V52" s="751"/>
      <c r="W52" s="751"/>
      <c r="X52" s="751"/>
      <c r="Y52" s="751"/>
      <c r="Z52" s="751"/>
      <c r="AA52" s="751"/>
      <c r="AB52" s="761"/>
      <c r="AC52" s="751"/>
      <c r="AD52" s="751"/>
      <c r="AE52" s="751"/>
      <c r="AF52" s="751"/>
      <c r="AG52" s="752"/>
      <c r="AI52" s="763">
        <f t="shared" si="0"/>
        <v>0</v>
      </c>
      <c r="AJ52" s="763">
        <f t="shared" si="4"/>
        <v>115.09999999999998</v>
      </c>
      <c r="AK52" s="763">
        <f t="shared" si="2"/>
        <v>0</v>
      </c>
      <c r="AL52" s="763">
        <f t="shared" si="3"/>
        <v>0</v>
      </c>
      <c r="AM52" s="763">
        <f t="shared" si="1"/>
        <v>0</v>
      </c>
      <c r="AN52" s="763">
        <f t="shared" si="5"/>
        <v>115.09999999999998</v>
      </c>
    </row>
    <row r="53" spans="1:40" ht="22.5" hidden="1" customHeight="1">
      <c r="A53" s="754"/>
      <c r="B53" s="755">
        <v>43</v>
      </c>
      <c r="C53" s="301"/>
      <c r="D53" s="302"/>
      <c r="E53" s="302"/>
      <c r="F53" s="302"/>
      <c r="G53" s="302"/>
      <c r="H53" s="303"/>
      <c r="I53" s="765"/>
      <c r="J53" s="766"/>
      <c r="K53" s="767"/>
      <c r="L53" s="768"/>
      <c r="M53" s="760"/>
      <c r="N53" s="760"/>
      <c r="O53" s="760"/>
      <c r="P53" s="760"/>
      <c r="Q53" s="750"/>
      <c r="R53" s="751"/>
      <c r="S53" s="751"/>
      <c r="T53" s="751"/>
      <c r="U53" s="751"/>
      <c r="V53" s="751"/>
      <c r="W53" s="751"/>
      <c r="X53" s="751"/>
      <c r="Y53" s="751"/>
      <c r="Z53" s="751"/>
      <c r="AA53" s="751"/>
      <c r="AB53" s="761"/>
      <c r="AC53" s="751"/>
      <c r="AD53" s="751"/>
      <c r="AE53" s="751"/>
      <c r="AF53" s="751"/>
      <c r="AG53" s="752"/>
      <c r="AI53" s="763">
        <f t="shared" si="0"/>
        <v>0</v>
      </c>
      <c r="AJ53" s="763">
        <f t="shared" si="4"/>
        <v>115.09999999999998</v>
      </c>
      <c r="AK53" s="763">
        <f t="shared" si="2"/>
        <v>0</v>
      </c>
      <c r="AL53" s="763">
        <f t="shared" si="3"/>
        <v>0</v>
      </c>
      <c r="AM53" s="763">
        <f t="shared" si="1"/>
        <v>0</v>
      </c>
      <c r="AN53" s="763">
        <f t="shared" si="5"/>
        <v>115.09999999999998</v>
      </c>
    </row>
    <row r="54" spans="1:40" ht="22.5" hidden="1" customHeight="1">
      <c r="A54" s="754"/>
      <c r="B54" s="755">
        <v>44</v>
      </c>
      <c r="C54" s="301"/>
      <c r="D54" s="302"/>
      <c r="E54" s="302"/>
      <c r="F54" s="302"/>
      <c r="G54" s="302"/>
      <c r="H54" s="303"/>
      <c r="I54" s="765"/>
      <c r="J54" s="766"/>
      <c r="K54" s="767"/>
      <c r="L54" s="768"/>
      <c r="M54" s="760"/>
      <c r="N54" s="760"/>
      <c r="O54" s="760"/>
      <c r="P54" s="760"/>
      <c r="Q54" s="750"/>
      <c r="R54" s="751"/>
      <c r="S54" s="751"/>
      <c r="T54" s="751"/>
      <c r="U54" s="751"/>
      <c r="V54" s="751"/>
      <c r="W54" s="751"/>
      <c r="X54" s="751"/>
      <c r="Y54" s="751"/>
      <c r="Z54" s="751"/>
      <c r="AA54" s="751"/>
      <c r="AB54" s="761"/>
      <c r="AC54" s="751"/>
      <c r="AD54" s="751"/>
      <c r="AE54" s="751"/>
      <c r="AF54" s="751"/>
      <c r="AG54" s="752"/>
      <c r="AI54" s="763">
        <f t="shared" si="0"/>
        <v>0</v>
      </c>
      <c r="AJ54" s="763">
        <f t="shared" si="4"/>
        <v>115.09999999999998</v>
      </c>
      <c r="AK54" s="763">
        <f t="shared" si="2"/>
        <v>0</v>
      </c>
      <c r="AL54" s="763">
        <f t="shared" si="3"/>
        <v>0</v>
      </c>
      <c r="AM54" s="763">
        <f t="shared" si="1"/>
        <v>0</v>
      </c>
      <c r="AN54" s="763">
        <f t="shared" si="5"/>
        <v>115.09999999999998</v>
      </c>
    </row>
    <row r="55" spans="1:40" ht="22.5" hidden="1" customHeight="1">
      <c r="A55" s="773"/>
      <c r="B55" s="755">
        <v>45</v>
      </c>
      <c r="C55" s="311"/>
      <c r="D55" s="312"/>
      <c r="E55" s="312"/>
      <c r="F55" s="312"/>
      <c r="G55" s="312"/>
      <c r="H55" s="313"/>
      <c r="I55" s="774"/>
      <c r="J55" s="775"/>
      <c r="K55" s="776"/>
      <c r="L55" s="768"/>
      <c r="M55" s="760"/>
      <c r="N55" s="760"/>
      <c r="O55" s="760"/>
      <c r="P55" s="760"/>
      <c r="Q55" s="750"/>
      <c r="R55" s="751"/>
      <c r="S55" s="751"/>
      <c r="T55" s="751"/>
      <c r="U55" s="751"/>
      <c r="V55" s="751"/>
      <c r="W55" s="751"/>
      <c r="X55" s="751"/>
      <c r="Y55" s="751"/>
      <c r="Z55" s="751"/>
      <c r="AA55" s="751"/>
      <c r="AB55" s="761"/>
      <c r="AC55" s="751"/>
      <c r="AD55" s="751"/>
      <c r="AE55" s="751"/>
      <c r="AF55" s="751"/>
      <c r="AG55" s="752"/>
      <c r="AI55" s="763">
        <f t="shared" si="0"/>
        <v>0</v>
      </c>
      <c r="AJ55" s="763">
        <f t="shared" si="4"/>
        <v>115.09999999999998</v>
      </c>
      <c r="AK55" s="763">
        <f t="shared" si="2"/>
        <v>0</v>
      </c>
      <c r="AL55" s="763">
        <f t="shared" si="3"/>
        <v>0</v>
      </c>
      <c r="AM55" s="763">
        <f t="shared" si="1"/>
        <v>0</v>
      </c>
      <c r="AN55" s="763">
        <f t="shared" si="5"/>
        <v>115.09999999999998</v>
      </c>
    </row>
    <row r="56" spans="1:40" s="782" customFormat="1" ht="14.25" customHeight="1">
      <c r="A56" s="1229" t="s">
        <v>20</v>
      </c>
      <c r="B56" s="1230"/>
      <c r="C56" s="1230"/>
      <c r="D56" s="1230"/>
      <c r="E56" s="1230"/>
      <c r="F56" s="1230"/>
      <c r="G56" s="1230"/>
      <c r="H56" s="1231"/>
      <c r="I56" s="1235">
        <f>SUM(I11:I55)</f>
        <v>115.09999999999998</v>
      </c>
      <c r="J56" s="777" t="s">
        <v>213</v>
      </c>
      <c r="K56" s="1237">
        <f>SUM(K11:K55)</f>
        <v>0</v>
      </c>
      <c r="L56" s="778"/>
      <c r="M56" s="769"/>
      <c r="N56" s="750"/>
      <c r="O56" s="779"/>
      <c r="P56" s="779"/>
      <c r="Q56" s="780"/>
      <c r="R56" s="780"/>
      <c r="S56" s="780"/>
      <c r="T56" s="779"/>
      <c r="U56" s="779"/>
      <c r="V56" s="780"/>
      <c r="W56" s="780"/>
      <c r="X56" s="780"/>
      <c r="Y56" s="779"/>
      <c r="Z56" s="779"/>
      <c r="AA56" s="780"/>
      <c r="AB56" s="780"/>
      <c r="AC56" s="780"/>
      <c r="AD56" s="779"/>
      <c r="AE56" s="779"/>
      <c r="AF56" s="780"/>
      <c r="AG56" s="781"/>
    </row>
    <row r="57" spans="1:40" s="782" customFormat="1" ht="14.25" customHeight="1" thickBot="1">
      <c r="A57" s="1232"/>
      <c r="B57" s="1233"/>
      <c r="C57" s="1233"/>
      <c r="D57" s="1233"/>
      <c r="E57" s="1233"/>
      <c r="F57" s="1233"/>
      <c r="G57" s="1233"/>
      <c r="H57" s="1234"/>
      <c r="I57" s="1236"/>
      <c r="J57" s="783">
        <f>SUM(J17:J39)</f>
        <v>0</v>
      </c>
      <c r="K57" s="1238"/>
      <c r="L57" s="784"/>
      <c r="M57" s="785"/>
      <c r="N57" s="786"/>
      <c r="O57" s="787"/>
      <c r="P57" s="787"/>
      <c r="Q57" s="788"/>
      <c r="R57" s="788"/>
      <c r="S57" s="788"/>
      <c r="T57" s="787"/>
      <c r="U57" s="787"/>
      <c r="V57" s="788"/>
      <c r="W57" s="788"/>
      <c r="X57" s="788"/>
      <c r="Y57" s="787"/>
      <c r="Z57" s="787"/>
      <c r="AA57" s="788"/>
      <c r="AB57" s="788"/>
      <c r="AC57" s="788"/>
      <c r="AD57" s="787"/>
      <c r="AE57" s="787"/>
      <c r="AF57" s="788"/>
      <c r="AG57" s="789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55">
    <cfRule type="cellIs" dxfId="49" priority="1" operator="equal">
      <formula>0</formula>
    </cfRule>
  </conditionalFormatting>
  <conditionalFormatting sqref="I11:K55">
    <cfRule type="cellIs" dxfId="48" priority="81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AN43"/>
  <sheetViews>
    <sheetView showGridLines="0" view="pageBreakPreview" zoomScale="85" zoomScaleNormal="145" zoomScaleSheetLayoutView="85" workbookViewId="0">
      <selection activeCell="AF49" sqref="AF49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171" t="s">
        <v>438</v>
      </c>
      <c r="E7" s="1172"/>
      <c r="F7" s="1173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SUM(I42,J43,K42)</f>
        <v>123.8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608">
        <v>1</v>
      </c>
      <c r="C11" s="291" t="s">
        <v>146</v>
      </c>
      <c r="D11" s="292"/>
      <c r="E11" s="292"/>
      <c r="F11" s="292"/>
      <c r="G11" s="292"/>
      <c r="H11" s="293"/>
      <c r="I11" s="921">
        <v>2.13</v>
      </c>
      <c r="J11" s="919"/>
      <c r="K11" s="919">
        <v>1</v>
      </c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8" si="0">IF(J11&gt;0,J11-AM11,0)</f>
        <v>0</v>
      </c>
      <c r="AJ11" s="612">
        <v>0</v>
      </c>
      <c r="AK11" s="612">
        <f>I11</f>
        <v>2.13</v>
      </c>
      <c r="AL11" s="612">
        <f>K11</f>
        <v>1</v>
      </c>
      <c r="AM11" s="612">
        <f t="shared" ref="AM11:AM38" si="1">IF(J11&gt;0,IF((AN11+J11)&gt;X$7,X$7-AN11,J11),0)</f>
        <v>0</v>
      </c>
      <c r="AN11" s="606">
        <v>0</v>
      </c>
    </row>
    <row r="12" spans="1:40" ht="12.75" customHeight="1">
      <c r="A12" s="607"/>
      <c r="B12" s="608">
        <v>2</v>
      </c>
      <c r="C12" s="301" t="s">
        <v>352</v>
      </c>
      <c r="D12" s="302"/>
      <c r="E12" s="302"/>
      <c r="F12" s="302"/>
      <c r="G12" s="302"/>
      <c r="H12" s="303"/>
      <c r="I12" s="920">
        <v>1.6</v>
      </c>
      <c r="J12" s="612"/>
      <c r="K12" s="612"/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3.13</v>
      </c>
      <c r="AK12" s="612">
        <f t="shared" ref="AK12:AK38" si="2">I12</f>
        <v>1.6</v>
      </c>
      <c r="AL12" s="612">
        <f t="shared" ref="AL12:AL38" si="3">K12</f>
        <v>0</v>
      </c>
      <c r="AM12" s="612">
        <f t="shared" si="1"/>
        <v>0</v>
      </c>
      <c r="AN12" s="612">
        <f>AN11+AK11+AL11+AK12</f>
        <v>4.7300000000000004</v>
      </c>
    </row>
    <row r="13" spans="1:40" ht="12.75" customHeight="1">
      <c r="A13" s="607"/>
      <c r="B13" s="608">
        <v>3</v>
      </c>
      <c r="C13" s="301" t="s">
        <v>353</v>
      </c>
      <c r="D13" s="302"/>
      <c r="E13" s="302"/>
      <c r="F13" s="302"/>
      <c r="G13" s="302"/>
      <c r="H13" s="303"/>
      <c r="I13" s="612">
        <v>4.59</v>
      </c>
      <c r="J13" s="612"/>
      <c r="K13" s="612">
        <v>1</v>
      </c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3" si="4">AN12+AL12-AI13</f>
        <v>4.7300000000000004</v>
      </c>
      <c r="AK13" s="612">
        <f t="shared" si="2"/>
        <v>4.59</v>
      </c>
      <c r="AL13" s="612">
        <f t="shared" si="3"/>
        <v>1</v>
      </c>
      <c r="AM13" s="612">
        <f t="shared" si="1"/>
        <v>0</v>
      </c>
      <c r="AN13" s="612">
        <f t="shared" ref="AN13:AN34" si="5">AN12+AL12+AK13</f>
        <v>9.32</v>
      </c>
    </row>
    <row r="14" spans="1:40" ht="12.75" customHeight="1">
      <c r="A14" s="607"/>
      <c r="B14" s="608">
        <v>4</v>
      </c>
      <c r="C14" s="301" t="s">
        <v>354</v>
      </c>
      <c r="D14" s="302"/>
      <c r="E14" s="302"/>
      <c r="F14" s="302"/>
      <c r="G14" s="302"/>
      <c r="H14" s="303"/>
      <c r="I14" s="920">
        <v>1.6</v>
      </c>
      <c r="J14" s="612"/>
      <c r="K14" s="612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10.32</v>
      </c>
      <c r="AK14" s="612">
        <f t="shared" si="2"/>
        <v>1.6</v>
      </c>
      <c r="AL14" s="612">
        <f t="shared" si="3"/>
        <v>0</v>
      </c>
      <c r="AM14" s="612">
        <f t="shared" si="1"/>
        <v>0</v>
      </c>
      <c r="AN14" s="612">
        <f>AN13+AL13+AK14</f>
        <v>11.92</v>
      </c>
    </row>
    <row r="15" spans="1:40" ht="12.75" customHeight="1">
      <c r="A15" s="607"/>
      <c r="B15" s="608">
        <v>5</v>
      </c>
      <c r="C15" s="301" t="s">
        <v>355</v>
      </c>
      <c r="D15" s="302"/>
      <c r="E15" s="302"/>
      <c r="F15" s="302"/>
      <c r="G15" s="302"/>
      <c r="H15" s="303"/>
      <c r="I15" s="612">
        <v>2.0099999999999998</v>
      </c>
      <c r="J15" s="612"/>
      <c r="K15" s="612"/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11.92</v>
      </c>
      <c r="AK15" s="612">
        <f t="shared" si="2"/>
        <v>2.0099999999999998</v>
      </c>
      <c r="AL15" s="612">
        <f t="shared" si="3"/>
        <v>0</v>
      </c>
      <c r="AM15" s="612">
        <f t="shared" si="1"/>
        <v>0</v>
      </c>
      <c r="AN15" s="612">
        <f>AN14+AL14+AK15</f>
        <v>13.93</v>
      </c>
    </row>
    <row r="16" spans="1:40" ht="12.75" customHeight="1">
      <c r="A16" s="607"/>
      <c r="B16" s="608">
        <v>6</v>
      </c>
      <c r="C16" s="301" t="s">
        <v>356</v>
      </c>
      <c r="D16" s="302"/>
      <c r="E16" s="302"/>
      <c r="F16" s="302"/>
      <c r="G16" s="302"/>
      <c r="H16" s="303"/>
      <c r="I16" s="612">
        <v>4.32</v>
      </c>
      <c r="J16" s="612"/>
      <c r="K16" s="612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 t="shared" si="4"/>
        <v>13.93</v>
      </c>
      <c r="AK16" s="612">
        <f t="shared" si="2"/>
        <v>4.32</v>
      </c>
      <c r="AL16" s="612">
        <f t="shared" si="3"/>
        <v>0</v>
      </c>
      <c r="AM16" s="612">
        <f t="shared" si="1"/>
        <v>0</v>
      </c>
      <c r="AN16" s="612">
        <f t="shared" si="5"/>
        <v>18.25</v>
      </c>
    </row>
    <row r="17" spans="1:40" ht="12.75" customHeight="1">
      <c r="A17" s="607"/>
      <c r="B17" s="608">
        <v>7</v>
      </c>
      <c r="C17" s="301" t="s">
        <v>357</v>
      </c>
      <c r="D17" s="302"/>
      <c r="E17" s="302"/>
      <c r="F17" s="302"/>
      <c r="G17" s="302"/>
      <c r="H17" s="303"/>
      <c r="I17" s="612">
        <v>7.16</v>
      </c>
      <c r="J17" s="612"/>
      <c r="K17" s="612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18.25</v>
      </c>
      <c r="AK17" s="612">
        <f t="shared" si="2"/>
        <v>7.16</v>
      </c>
      <c r="AL17" s="612">
        <f t="shared" si="3"/>
        <v>0</v>
      </c>
      <c r="AM17" s="612">
        <f t="shared" si="1"/>
        <v>0</v>
      </c>
      <c r="AN17" s="612">
        <f t="shared" si="5"/>
        <v>25.41</v>
      </c>
    </row>
    <row r="18" spans="1:40" ht="12.75" customHeight="1">
      <c r="A18" s="607"/>
      <c r="B18" s="608">
        <v>8</v>
      </c>
      <c r="C18" s="301" t="s">
        <v>355</v>
      </c>
      <c r="D18" s="302"/>
      <c r="E18" s="302"/>
      <c r="F18" s="302"/>
      <c r="G18" s="302"/>
      <c r="H18" s="303"/>
      <c r="I18" s="612">
        <v>2.36</v>
      </c>
      <c r="J18" s="612"/>
      <c r="K18" s="612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25.41</v>
      </c>
      <c r="AK18" s="612">
        <f t="shared" si="2"/>
        <v>2.36</v>
      </c>
      <c r="AL18" s="612">
        <f t="shared" si="3"/>
        <v>0</v>
      </c>
      <c r="AM18" s="612">
        <f t="shared" si="1"/>
        <v>0</v>
      </c>
      <c r="AN18" s="612">
        <f t="shared" si="5"/>
        <v>27.77</v>
      </c>
    </row>
    <row r="19" spans="1:40" ht="12.75" customHeight="1">
      <c r="A19" s="607"/>
      <c r="B19" s="608">
        <v>9</v>
      </c>
      <c r="C19" s="852" t="s">
        <v>358</v>
      </c>
      <c r="D19" s="853"/>
      <c r="E19" s="302"/>
      <c r="F19" s="302"/>
      <c r="G19" s="302"/>
      <c r="H19" s="303"/>
      <c r="I19" s="612">
        <v>3.25</v>
      </c>
      <c r="J19" s="612"/>
      <c r="K19" s="612"/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27.77</v>
      </c>
      <c r="AK19" s="612">
        <f t="shared" si="2"/>
        <v>3.25</v>
      </c>
      <c r="AL19" s="612">
        <f t="shared" si="3"/>
        <v>0</v>
      </c>
      <c r="AM19" s="612">
        <f t="shared" si="1"/>
        <v>0</v>
      </c>
      <c r="AN19" s="612">
        <f t="shared" si="5"/>
        <v>31.02</v>
      </c>
    </row>
    <row r="20" spans="1:40" ht="12.75" customHeight="1">
      <c r="A20" s="607"/>
      <c r="B20" s="608">
        <v>10</v>
      </c>
      <c r="C20" s="642" t="s">
        <v>359</v>
      </c>
      <c r="D20" s="630"/>
      <c r="E20" s="302"/>
      <c r="F20" s="302"/>
      <c r="G20" s="302"/>
      <c r="H20" s="303"/>
      <c r="I20" s="612">
        <v>4.2</v>
      </c>
      <c r="J20" s="612"/>
      <c r="K20" s="612"/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31.02</v>
      </c>
      <c r="AK20" s="612">
        <f t="shared" si="2"/>
        <v>4.2</v>
      </c>
      <c r="AL20" s="612">
        <f t="shared" si="3"/>
        <v>0</v>
      </c>
      <c r="AM20" s="612">
        <f t="shared" si="1"/>
        <v>0</v>
      </c>
      <c r="AN20" s="612">
        <f t="shared" si="5"/>
        <v>35.22</v>
      </c>
    </row>
    <row r="21" spans="1:40" ht="12.75" customHeight="1">
      <c r="A21" s="607"/>
      <c r="B21" s="608">
        <v>11</v>
      </c>
      <c r="C21" s="642" t="s">
        <v>360</v>
      </c>
      <c r="D21" s="302"/>
      <c r="E21" s="302"/>
      <c r="F21" s="302"/>
      <c r="G21" s="302"/>
      <c r="H21" s="303"/>
      <c r="I21" s="612">
        <v>10.4</v>
      </c>
      <c r="J21" s="612"/>
      <c r="K21" s="612"/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0</v>
      </c>
      <c r="AJ21" s="612">
        <f t="shared" si="4"/>
        <v>35.22</v>
      </c>
      <c r="AK21" s="612">
        <f t="shared" si="2"/>
        <v>10.4</v>
      </c>
      <c r="AL21" s="612">
        <f t="shared" si="3"/>
        <v>0</v>
      </c>
      <c r="AM21" s="612">
        <f t="shared" si="1"/>
        <v>0</v>
      </c>
      <c r="AN21" s="612">
        <f t="shared" si="5"/>
        <v>45.62</v>
      </c>
    </row>
    <row r="22" spans="1:40" ht="12.75" customHeight="1">
      <c r="A22" s="607"/>
      <c r="B22" s="608">
        <v>12</v>
      </c>
      <c r="C22" s="301" t="s">
        <v>355</v>
      </c>
      <c r="D22" s="302"/>
      <c r="E22" s="302"/>
      <c r="F22" s="302"/>
      <c r="G22" s="302"/>
      <c r="H22" s="303"/>
      <c r="I22" s="612">
        <v>2.02</v>
      </c>
      <c r="J22" s="612"/>
      <c r="K22" s="612"/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45.62</v>
      </c>
      <c r="AK22" s="612">
        <f t="shared" si="2"/>
        <v>2.02</v>
      </c>
      <c r="AL22" s="612">
        <f t="shared" si="3"/>
        <v>0</v>
      </c>
      <c r="AM22" s="612">
        <f t="shared" si="1"/>
        <v>0</v>
      </c>
      <c r="AN22" s="612">
        <f t="shared" si="5"/>
        <v>47.64</v>
      </c>
    </row>
    <row r="23" spans="1:40" ht="12.75" customHeight="1">
      <c r="A23" s="607"/>
      <c r="B23" s="608">
        <v>13</v>
      </c>
      <c r="C23" s="301" t="s">
        <v>361</v>
      </c>
      <c r="D23" s="302"/>
      <c r="E23" s="302"/>
      <c r="F23" s="302"/>
      <c r="G23" s="302"/>
      <c r="H23" s="303"/>
      <c r="I23" s="612">
        <v>4.26</v>
      </c>
      <c r="J23" s="612"/>
      <c r="K23" s="612"/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47.64</v>
      </c>
      <c r="AK23" s="612">
        <f t="shared" si="2"/>
        <v>4.26</v>
      </c>
      <c r="AL23" s="612">
        <f t="shared" si="3"/>
        <v>0</v>
      </c>
      <c r="AM23" s="612">
        <f t="shared" si="1"/>
        <v>0</v>
      </c>
      <c r="AN23" s="612">
        <f t="shared" si="5"/>
        <v>51.9</v>
      </c>
    </row>
    <row r="24" spans="1:40" ht="12.75" customHeight="1">
      <c r="A24" s="607"/>
      <c r="B24" s="608">
        <v>14</v>
      </c>
      <c r="C24" s="642" t="s">
        <v>360</v>
      </c>
      <c r="D24" s="302"/>
      <c r="E24" s="855"/>
      <c r="F24" s="302"/>
      <c r="G24" s="302"/>
      <c r="H24" s="303"/>
      <c r="I24" s="612">
        <v>13.31</v>
      </c>
      <c r="J24" s="612"/>
      <c r="K24" s="612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51.9</v>
      </c>
      <c r="AK24" s="612">
        <f t="shared" si="2"/>
        <v>13.31</v>
      </c>
      <c r="AL24" s="612">
        <f t="shared" si="3"/>
        <v>0</v>
      </c>
      <c r="AM24" s="612">
        <f t="shared" si="1"/>
        <v>0</v>
      </c>
      <c r="AN24" s="612">
        <f t="shared" si="5"/>
        <v>65.209999999999994</v>
      </c>
    </row>
    <row r="25" spans="1:40" ht="12.75" customHeight="1">
      <c r="A25" s="607"/>
      <c r="B25" s="608">
        <v>15</v>
      </c>
      <c r="C25" s="301" t="s">
        <v>355</v>
      </c>
      <c r="D25" s="302"/>
      <c r="E25" s="302"/>
      <c r="F25" s="302"/>
      <c r="G25" s="302"/>
      <c r="H25" s="303"/>
      <c r="I25" s="612">
        <v>1.96</v>
      </c>
      <c r="J25" s="612"/>
      <c r="K25" s="612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65.209999999999994</v>
      </c>
      <c r="AK25" s="612">
        <f t="shared" si="2"/>
        <v>1.96</v>
      </c>
      <c r="AL25" s="612">
        <f t="shared" si="3"/>
        <v>0</v>
      </c>
      <c r="AM25" s="612">
        <f t="shared" si="1"/>
        <v>0</v>
      </c>
      <c r="AN25" s="612">
        <f t="shared" si="5"/>
        <v>67.169999999999987</v>
      </c>
    </row>
    <row r="26" spans="1:40" ht="12.75" customHeight="1">
      <c r="A26" s="607"/>
      <c r="B26" s="608">
        <v>16</v>
      </c>
      <c r="C26" s="301" t="s">
        <v>362</v>
      </c>
      <c r="D26" s="302"/>
      <c r="E26" s="630"/>
      <c r="F26" s="302"/>
      <c r="G26" s="302"/>
      <c r="H26" s="303"/>
      <c r="I26" s="612">
        <v>3.89</v>
      </c>
      <c r="J26" s="612"/>
      <c r="K26" s="612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67.169999999999987</v>
      </c>
      <c r="AK26" s="612">
        <f t="shared" si="2"/>
        <v>3.89</v>
      </c>
      <c r="AL26" s="612">
        <f t="shared" si="3"/>
        <v>0</v>
      </c>
      <c r="AM26" s="612">
        <f t="shared" si="1"/>
        <v>0</v>
      </c>
      <c r="AN26" s="612">
        <f t="shared" si="5"/>
        <v>71.059999999999988</v>
      </c>
    </row>
    <row r="27" spans="1:40" ht="12.75" customHeight="1">
      <c r="A27" s="607"/>
      <c r="B27" s="608">
        <v>17</v>
      </c>
      <c r="C27" s="642" t="s">
        <v>360</v>
      </c>
      <c r="D27" s="302"/>
      <c r="E27" s="630"/>
      <c r="F27" s="302"/>
      <c r="G27" s="302"/>
      <c r="H27" s="303"/>
      <c r="I27" s="612">
        <v>11.36</v>
      </c>
      <c r="J27" s="612"/>
      <c r="K27" s="612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71.059999999999988</v>
      </c>
      <c r="AK27" s="612">
        <f t="shared" si="2"/>
        <v>11.36</v>
      </c>
      <c r="AL27" s="612">
        <f t="shared" si="3"/>
        <v>0</v>
      </c>
      <c r="AM27" s="612">
        <f t="shared" si="1"/>
        <v>0</v>
      </c>
      <c r="AN27" s="612">
        <f t="shared" si="5"/>
        <v>82.419999999999987</v>
      </c>
    </row>
    <row r="28" spans="1:40" ht="12.75" customHeight="1">
      <c r="A28" s="607"/>
      <c r="B28" s="608">
        <v>18</v>
      </c>
      <c r="C28" s="301" t="s">
        <v>355</v>
      </c>
      <c r="D28" s="302"/>
      <c r="E28" s="302"/>
      <c r="F28" s="302"/>
      <c r="G28" s="302"/>
      <c r="H28" s="303"/>
      <c r="I28" s="612">
        <v>1.36</v>
      </c>
      <c r="J28" s="612"/>
      <c r="K28" s="612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82.419999999999987</v>
      </c>
      <c r="AK28" s="612">
        <f t="shared" si="2"/>
        <v>1.36</v>
      </c>
      <c r="AL28" s="612">
        <f t="shared" si="3"/>
        <v>0</v>
      </c>
      <c r="AM28" s="612">
        <f t="shared" si="1"/>
        <v>0</v>
      </c>
      <c r="AN28" s="612">
        <f t="shared" si="5"/>
        <v>83.779999999999987</v>
      </c>
    </row>
    <row r="29" spans="1:40" ht="12.75" customHeight="1">
      <c r="A29" s="607"/>
      <c r="B29" s="608">
        <v>19</v>
      </c>
      <c r="C29" s="301" t="s">
        <v>363</v>
      </c>
      <c r="D29" s="302"/>
      <c r="E29" s="302"/>
      <c r="F29" s="302"/>
      <c r="G29" s="302"/>
      <c r="H29" s="303"/>
      <c r="I29" s="612">
        <v>4.2</v>
      </c>
      <c r="J29" s="612"/>
      <c r="K29" s="612"/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83.779999999999987</v>
      </c>
      <c r="AK29" s="612">
        <f t="shared" si="2"/>
        <v>4.2</v>
      </c>
      <c r="AL29" s="612">
        <f t="shared" si="3"/>
        <v>0</v>
      </c>
      <c r="AM29" s="612">
        <f t="shared" si="1"/>
        <v>0</v>
      </c>
      <c r="AN29" s="612">
        <f t="shared" si="5"/>
        <v>87.97999999999999</v>
      </c>
    </row>
    <row r="30" spans="1:40" ht="12.75" customHeight="1">
      <c r="A30" s="607"/>
      <c r="B30" s="608">
        <v>20</v>
      </c>
      <c r="C30" s="642" t="s">
        <v>360</v>
      </c>
      <c r="D30" s="302"/>
      <c r="E30" s="302"/>
      <c r="F30" s="302"/>
      <c r="G30" s="302"/>
      <c r="H30" s="303"/>
      <c r="I30" s="612">
        <v>9.35</v>
      </c>
      <c r="J30" s="612"/>
      <c r="K30" s="612"/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87.97999999999999</v>
      </c>
      <c r="AK30" s="612">
        <f t="shared" si="2"/>
        <v>9.35</v>
      </c>
      <c r="AL30" s="612">
        <f t="shared" si="3"/>
        <v>0</v>
      </c>
      <c r="AM30" s="612">
        <f t="shared" si="1"/>
        <v>0</v>
      </c>
      <c r="AN30" s="612">
        <f t="shared" si="5"/>
        <v>97.329999999999984</v>
      </c>
    </row>
    <row r="31" spans="1:40" ht="12.75" customHeight="1">
      <c r="A31" s="607"/>
      <c r="B31" s="608">
        <v>21</v>
      </c>
      <c r="C31" s="301" t="s">
        <v>355</v>
      </c>
      <c r="D31" s="302"/>
      <c r="E31" s="302"/>
      <c r="F31" s="302"/>
      <c r="G31" s="302"/>
      <c r="H31" s="303"/>
      <c r="I31" s="612">
        <v>1.1599999999999999</v>
      </c>
      <c r="J31" s="612"/>
      <c r="K31" s="612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si="0"/>
        <v>0</v>
      </c>
      <c r="AJ31" s="612">
        <f t="shared" si="4"/>
        <v>97.329999999999984</v>
      </c>
      <c r="AK31" s="612">
        <f t="shared" si="2"/>
        <v>1.1599999999999999</v>
      </c>
      <c r="AL31" s="612">
        <f t="shared" si="3"/>
        <v>0</v>
      </c>
      <c r="AM31" s="612">
        <f t="shared" si="1"/>
        <v>0</v>
      </c>
      <c r="AN31" s="612">
        <f t="shared" si="5"/>
        <v>98.489999999999981</v>
      </c>
    </row>
    <row r="32" spans="1:40" ht="12.75" customHeight="1">
      <c r="A32" s="607"/>
      <c r="B32" s="608">
        <v>22</v>
      </c>
      <c r="C32" s="856" t="s">
        <v>364</v>
      </c>
      <c r="D32" s="302"/>
      <c r="E32" s="302"/>
      <c r="F32" s="302"/>
      <c r="G32" s="302"/>
      <c r="H32" s="303"/>
      <c r="I32" s="612">
        <v>3.56</v>
      </c>
      <c r="J32" s="612"/>
      <c r="K32" s="612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0"/>
        <v>0</v>
      </c>
      <c r="AJ32" s="612">
        <f t="shared" si="4"/>
        <v>98.489999999999981</v>
      </c>
      <c r="AK32" s="612">
        <f t="shared" si="2"/>
        <v>3.56</v>
      </c>
      <c r="AL32" s="612">
        <f>K32</f>
        <v>0</v>
      </c>
      <c r="AM32" s="612">
        <f t="shared" si="1"/>
        <v>0</v>
      </c>
      <c r="AN32" s="612">
        <f t="shared" si="5"/>
        <v>102.04999999999998</v>
      </c>
    </row>
    <row r="33" spans="1:40" ht="12.75" customHeight="1">
      <c r="A33" s="607"/>
      <c r="B33" s="608">
        <v>23</v>
      </c>
      <c r="C33" s="853" t="s">
        <v>360</v>
      </c>
      <c r="D33" s="302"/>
      <c r="E33" s="302"/>
      <c r="F33" s="302"/>
      <c r="G33" s="302"/>
      <c r="H33" s="303"/>
      <c r="I33" s="612">
        <v>13.02</v>
      </c>
      <c r="J33" s="612"/>
      <c r="K33" s="612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0"/>
        <v>0</v>
      </c>
      <c r="AJ33" s="612">
        <f t="shared" si="4"/>
        <v>102.04999999999998</v>
      </c>
      <c r="AK33" s="612">
        <f t="shared" si="2"/>
        <v>13.02</v>
      </c>
      <c r="AL33" s="612">
        <f t="shared" si="3"/>
        <v>0</v>
      </c>
      <c r="AM33" s="612">
        <f t="shared" si="1"/>
        <v>0</v>
      </c>
      <c r="AN33" s="612">
        <f t="shared" si="5"/>
        <v>115.06999999999998</v>
      </c>
    </row>
    <row r="34" spans="1:40" ht="12.75" customHeight="1">
      <c r="A34" s="607"/>
      <c r="B34" s="608">
        <v>24</v>
      </c>
      <c r="C34" s="301" t="s">
        <v>365</v>
      </c>
      <c r="D34" s="302"/>
      <c r="E34" s="302"/>
      <c r="F34" s="302"/>
      <c r="G34" s="302"/>
      <c r="H34" s="303"/>
      <c r="I34" s="612">
        <v>2.0099999999999998</v>
      </c>
      <c r="J34" s="612"/>
      <c r="K34" s="612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0"/>
        <v>0</v>
      </c>
      <c r="AJ34" s="612">
        <f>AN33+AL33-AI34</f>
        <v>115.06999999999998</v>
      </c>
      <c r="AK34" s="612">
        <f t="shared" si="2"/>
        <v>2.0099999999999998</v>
      </c>
      <c r="AL34" s="612">
        <f t="shared" si="3"/>
        <v>0</v>
      </c>
      <c r="AM34" s="612">
        <f>IF(J34&gt;0,IF((AN34+J34)&gt;X$7,X$7-AN34,J34),0)</f>
        <v>0</v>
      </c>
      <c r="AN34" s="612">
        <f t="shared" si="5"/>
        <v>117.07999999999998</v>
      </c>
    </row>
    <row r="35" spans="1:40" ht="12.75" customHeight="1">
      <c r="A35" s="607"/>
      <c r="B35" s="608">
        <v>25</v>
      </c>
      <c r="C35" s="301" t="s">
        <v>366</v>
      </c>
      <c r="D35" s="302"/>
      <c r="E35" s="302"/>
      <c r="F35" s="302"/>
      <c r="G35" s="302"/>
      <c r="H35" s="303"/>
      <c r="I35" s="612">
        <v>2.41</v>
      </c>
      <c r="J35" s="612"/>
      <c r="K35" s="612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0"/>
        <v>0</v>
      </c>
      <c r="AJ35" s="612">
        <f>AN34+AM34+AL34-AI35</f>
        <v>117.07999999999998</v>
      </c>
      <c r="AK35" s="612">
        <f t="shared" si="2"/>
        <v>2.41</v>
      </c>
      <c r="AL35" s="612">
        <f t="shared" si="3"/>
        <v>0</v>
      </c>
      <c r="AM35" s="612">
        <f t="shared" si="1"/>
        <v>0</v>
      </c>
      <c r="AN35" s="612">
        <f>AN34+AM34+AL34+AK35</f>
        <v>119.48999999999998</v>
      </c>
    </row>
    <row r="36" spans="1:40" ht="12.75" customHeight="1">
      <c r="A36" s="607"/>
      <c r="B36" s="608">
        <v>26</v>
      </c>
      <c r="C36" s="301" t="s">
        <v>367</v>
      </c>
      <c r="D36" s="302"/>
      <c r="E36" s="302"/>
      <c r="F36" s="302"/>
      <c r="G36" s="302"/>
      <c r="H36" s="303"/>
      <c r="I36" s="612">
        <v>1.98</v>
      </c>
      <c r="J36" s="612"/>
      <c r="K36" s="612"/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 t="shared" si="0"/>
        <v>0</v>
      </c>
      <c r="AJ36" s="612">
        <f>AN35+AM35+AL35-AI36</f>
        <v>119.48999999999998</v>
      </c>
      <c r="AK36" s="612">
        <f t="shared" si="2"/>
        <v>1.98</v>
      </c>
      <c r="AL36" s="612">
        <f t="shared" si="3"/>
        <v>0</v>
      </c>
      <c r="AM36" s="612">
        <f t="shared" si="1"/>
        <v>0</v>
      </c>
      <c r="AN36" s="612">
        <f t="shared" ref="AN36:AN38" si="6">AN35+AL35+AK36</f>
        <v>121.46999999999998</v>
      </c>
    </row>
    <row r="37" spans="1:40" ht="12.75" customHeight="1">
      <c r="A37" s="607"/>
      <c r="B37" s="608">
        <v>27</v>
      </c>
      <c r="C37" s="301" t="s">
        <v>368</v>
      </c>
      <c r="D37" s="302"/>
      <c r="E37" s="302"/>
      <c r="F37" s="302"/>
      <c r="G37" s="302"/>
      <c r="H37" s="303"/>
      <c r="I37" s="612">
        <v>2.33</v>
      </c>
      <c r="J37" s="612"/>
      <c r="K37" s="612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si="0"/>
        <v>0</v>
      </c>
      <c r="AJ37" s="612">
        <f t="shared" ref="AJ37:AJ38" si="7">AN36+AM36+AL36-AI37</f>
        <v>121.46999999999998</v>
      </c>
      <c r="AK37" s="612">
        <f t="shared" si="2"/>
        <v>2.33</v>
      </c>
      <c r="AL37" s="612">
        <f t="shared" si="3"/>
        <v>0</v>
      </c>
      <c r="AM37" s="612">
        <f t="shared" si="1"/>
        <v>0</v>
      </c>
      <c r="AN37" s="681">
        <f t="shared" si="6"/>
        <v>123.79999999999998</v>
      </c>
    </row>
    <row r="38" spans="1:40" ht="12.75" customHeight="1">
      <c r="A38" s="607"/>
      <c r="B38" s="608"/>
      <c r="C38" s="301"/>
      <c r="D38" s="644"/>
      <c r="E38" s="644"/>
      <c r="F38" s="644"/>
      <c r="G38" s="644"/>
      <c r="H38" s="644"/>
      <c r="I38" s="612"/>
      <c r="J38" s="612"/>
      <c r="K38" s="612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si="0"/>
        <v>0</v>
      </c>
      <c r="AJ38" s="612">
        <f t="shared" si="7"/>
        <v>123.79999999999998</v>
      </c>
      <c r="AK38" s="612">
        <f t="shared" si="2"/>
        <v>0</v>
      </c>
      <c r="AL38" s="612">
        <f t="shared" si="3"/>
        <v>0</v>
      </c>
      <c r="AM38" s="612">
        <f t="shared" si="1"/>
        <v>0</v>
      </c>
      <c r="AN38" s="612">
        <f t="shared" si="6"/>
        <v>123.79999999999998</v>
      </c>
    </row>
    <row r="39" spans="1:40" ht="12.75" customHeight="1">
      <c r="A39" s="607"/>
      <c r="B39" s="608"/>
      <c r="C39" s="643"/>
      <c r="D39" s="302"/>
      <c r="E39" s="302"/>
      <c r="F39" s="302"/>
      <c r="G39" s="302"/>
      <c r="H39" s="302"/>
      <c r="I39" s="612"/>
      <c r="J39" s="612"/>
      <c r="K39" s="612"/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ref="AI39:AI41" si="8">IF(J39&gt;0,J39-AM39,0)</f>
        <v>0</v>
      </c>
      <c r="AJ39" s="612">
        <f t="shared" ref="AJ39:AJ41" si="9">AN38+AM38+AL38-AI39</f>
        <v>123.79999999999998</v>
      </c>
      <c r="AK39" s="612">
        <f t="shared" ref="AK39:AK41" si="10">I39</f>
        <v>0</v>
      </c>
      <c r="AL39" s="612">
        <f t="shared" ref="AL39:AL41" si="11">K39</f>
        <v>0</v>
      </c>
      <c r="AM39" s="612">
        <f t="shared" ref="AM39:AM41" si="12">IF(J39&gt;0,IF((AN39+J39)&gt;X$7,X$7-AN39,J39),0)</f>
        <v>0</v>
      </c>
      <c r="AN39" s="612">
        <f t="shared" ref="AN39:AN41" si="13">AN38+AL38+AK39</f>
        <v>123.79999999999998</v>
      </c>
    </row>
    <row r="40" spans="1:40" ht="12.75" customHeight="1">
      <c r="A40" s="607"/>
      <c r="B40" s="608"/>
      <c r="C40" s="643"/>
      <c r="D40" s="302"/>
      <c r="E40" s="302"/>
      <c r="F40" s="302"/>
      <c r="G40" s="302"/>
      <c r="H40" s="302"/>
      <c r="I40" s="612"/>
      <c r="J40" s="612"/>
      <c r="K40" s="612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si="8"/>
        <v>0</v>
      </c>
      <c r="AJ40" s="612">
        <f t="shared" si="9"/>
        <v>123.79999999999998</v>
      </c>
      <c r="AK40" s="612">
        <f t="shared" si="10"/>
        <v>0</v>
      </c>
      <c r="AL40" s="612">
        <f t="shared" si="11"/>
        <v>0</v>
      </c>
      <c r="AM40" s="612">
        <f t="shared" si="12"/>
        <v>0</v>
      </c>
      <c r="AN40" s="612">
        <f t="shared" si="13"/>
        <v>123.79999999999998</v>
      </c>
    </row>
    <row r="41" spans="1:40" ht="12.75" customHeight="1" thickBot="1">
      <c r="A41" s="615"/>
      <c r="B41" s="608"/>
      <c r="C41" s="643"/>
      <c r="D41" s="312"/>
      <c r="E41" s="312"/>
      <c r="F41" s="312"/>
      <c r="G41" s="312"/>
      <c r="H41" s="312"/>
      <c r="I41" s="915"/>
      <c r="J41" s="915"/>
      <c r="K41" s="915"/>
      <c r="L41" s="629"/>
      <c r="M41" s="609"/>
      <c r="N41" s="609"/>
      <c r="O41" s="609"/>
      <c r="P41" s="609"/>
      <c r="Q41" s="282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10"/>
      <c r="AC41" s="604"/>
      <c r="AD41" s="604"/>
      <c r="AE41" s="604"/>
      <c r="AF41" s="604"/>
      <c r="AG41" s="605"/>
      <c r="AI41" s="612">
        <f t="shared" si="8"/>
        <v>0</v>
      </c>
      <c r="AJ41" s="612">
        <f t="shared" si="9"/>
        <v>123.79999999999998</v>
      </c>
      <c r="AK41" s="612">
        <f t="shared" si="10"/>
        <v>0</v>
      </c>
      <c r="AL41" s="612">
        <f t="shared" si="11"/>
        <v>0</v>
      </c>
      <c r="AM41" s="612">
        <f t="shared" si="12"/>
        <v>0</v>
      </c>
      <c r="AN41" s="612">
        <f t="shared" si="13"/>
        <v>123.79999999999998</v>
      </c>
    </row>
    <row r="42" spans="1:40" s="333" customFormat="1" ht="12.75" customHeight="1">
      <c r="A42" s="1158" t="s">
        <v>20</v>
      </c>
      <c r="B42" s="1159"/>
      <c r="C42" s="1159"/>
      <c r="D42" s="1159"/>
      <c r="E42" s="1159"/>
      <c r="F42" s="1159"/>
      <c r="G42" s="1159"/>
      <c r="H42" s="1160"/>
      <c r="I42" s="1164">
        <f>SUM(I11:I38)</f>
        <v>121.8</v>
      </c>
      <c r="J42" s="916" t="s">
        <v>213</v>
      </c>
      <c r="K42" s="1166">
        <f>SUM(K11:K38)</f>
        <v>2</v>
      </c>
      <c r="L42" s="617"/>
      <c r="M42" s="613"/>
      <c r="N42" s="282"/>
      <c r="O42" s="618"/>
      <c r="P42" s="618"/>
      <c r="Q42" s="619"/>
      <c r="R42" s="619"/>
      <c r="S42" s="619"/>
      <c r="T42" s="618"/>
      <c r="U42" s="618"/>
      <c r="V42" s="619"/>
      <c r="W42" s="619"/>
      <c r="X42" s="619"/>
      <c r="Y42" s="618"/>
      <c r="Z42" s="618"/>
      <c r="AA42" s="619"/>
      <c r="AB42" s="619"/>
      <c r="AC42" s="619"/>
      <c r="AD42" s="618"/>
      <c r="AE42" s="618"/>
      <c r="AF42" s="619"/>
      <c r="AG42" s="620"/>
    </row>
    <row r="43" spans="1:40" s="333" customFormat="1" ht="12.75" customHeight="1" thickBot="1">
      <c r="A43" s="1161"/>
      <c r="B43" s="1162"/>
      <c r="C43" s="1162"/>
      <c r="D43" s="1162"/>
      <c r="E43" s="1162"/>
      <c r="F43" s="1162"/>
      <c r="G43" s="1162"/>
      <c r="H43" s="1163"/>
      <c r="I43" s="1165"/>
      <c r="J43" s="917">
        <f>SUM(J34)</f>
        <v>0</v>
      </c>
      <c r="K43" s="1167"/>
      <c r="L43" s="622"/>
      <c r="M43" s="623"/>
      <c r="N43" s="624"/>
      <c r="O43" s="625"/>
      <c r="P43" s="625"/>
      <c r="Q43" s="626"/>
      <c r="R43" s="626"/>
      <c r="S43" s="626"/>
      <c r="T43" s="625"/>
      <c r="U43" s="625"/>
      <c r="V43" s="626"/>
      <c r="W43" s="626"/>
      <c r="X43" s="626"/>
      <c r="Y43" s="625"/>
      <c r="Z43" s="625"/>
      <c r="AA43" s="626"/>
      <c r="AB43" s="626"/>
      <c r="AC43" s="626"/>
      <c r="AD43" s="625"/>
      <c r="AE43" s="625"/>
      <c r="AF43" s="626"/>
      <c r="AG43" s="627"/>
    </row>
  </sheetData>
  <mergeCells count="40">
    <mergeCell ref="AD4:AE4"/>
    <mergeCell ref="V4:W4"/>
    <mergeCell ref="X4:Y4"/>
    <mergeCell ref="Z4:AA4"/>
    <mergeCell ref="AB4:AC4"/>
    <mergeCell ref="L1:O1"/>
    <mergeCell ref="P1:Q1"/>
    <mergeCell ref="R1:S1"/>
    <mergeCell ref="T1:U1"/>
    <mergeCell ref="V1:W1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A42:H43"/>
    <mergeCell ref="I42:I43"/>
    <mergeCell ref="K42:K43"/>
    <mergeCell ref="A7:C7"/>
    <mergeCell ref="D7:F7"/>
    <mergeCell ref="G7:K7"/>
    <mergeCell ref="V7:W7"/>
    <mergeCell ref="X7:Y7"/>
    <mergeCell ref="A9:B10"/>
    <mergeCell ref="C9:H10"/>
    <mergeCell ref="I9:K9"/>
    <mergeCell ref="L7:O7"/>
    <mergeCell ref="P7:S7"/>
    <mergeCell ref="T7:U7"/>
  </mergeCells>
  <conditionalFormatting sqref="C11:C41">
    <cfRule type="cellIs" dxfId="47" priority="1" operator="equal">
      <formula>0</formula>
    </cfRule>
  </conditionalFormatting>
  <conditionalFormatting sqref="I11:K41">
    <cfRule type="cellIs" dxfId="46" priority="364" stopIfTrue="1" operator="equal">
      <formula>0</formula>
    </cfRule>
  </conditionalFormatting>
  <conditionalFormatting sqref="J28">
    <cfRule type="cellIs" dxfId="45" priority="42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3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N57"/>
  <sheetViews>
    <sheetView topLeftCell="A20" workbookViewId="0">
      <selection activeCell="C11" sqref="C11:H37"/>
    </sheetView>
  </sheetViews>
  <sheetFormatPr defaultColWidth="5.3046875" defaultRowHeight="18"/>
  <cols>
    <col min="1" max="1" width="5.3046875" style="881"/>
    <col min="2" max="2" width="5.3046875" style="882"/>
    <col min="3" max="6" width="5.3046875" style="881"/>
    <col min="7" max="9" width="5.3046875" style="882"/>
    <col min="10" max="16" width="5.3046875" style="881"/>
    <col min="17" max="17" width="5.3046875" style="782"/>
    <col min="18" max="18" width="5.3046875" style="881"/>
    <col min="19" max="34" width="5.3046875" style="828"/>
    <col min="35" max="35" width="6" style="828" customWidth="1"/>
    <col min="36" max="36" width="6.3046875" style="828" customWidth="1"/>
    <col min="37" max="16384" width="5.3046875" style="828"/>
  </cols>
  <sheetData>
    <row r="1" spans="1:40" s="793" customFormat="1" ht="15" customHeight="1">
      <c r="A1" s="791"/>
      <c r="B1" s="792"/>
      <c r="C1" s="792"/>
      <c r="D1" s="1269" t="s">
        <v>172</v>
      </c>
      <c r="E1" s="1270"/>
      <c r="F1" s="1270"/>
      <c r="G1" s="1270"/>
      <c r="H1" s="1270"/>
      <c r="I1" s="1270"/>
      <c r="J1" s="1270"/>
      <c r="K1" s="1270"/>
      <c r="L1" s="1257" t="s">
        <v>173</v>
      </c>
      <c r="M1" s="1258"/>
      <c r="N1" s="1258"/>
      <c r="O1" s="1259"/>
      <c r="P1" s="1260" t="s">
        <v>174</v>
      </c>
      <c r="Q1" s="1261"/>
      <c r="R1" s="1260" t="s">
        <v>175</v>
      </c>
      <c r="S1" s="1261"/>
      <c r="T1" s="1260" t="s">
        <v>176</v>
      </c>
      <c r="U1" s="1261"/>
      <c r="V1" s="1262" t="s">
        <v>21</v>
      </c>
      <c r="W1" s="1263"/>
      <c r="X1" s="1260" t="s">
        <v>22</v>
      </c>
      <c r="Y1" s="1275"/>
      <c r="Z1" s="1275"/>
      <c r="AA1" s="1261"/>
      <c r="AB1" s="1275" t="s">
        <v>177</v>
      </c>
      <c r="AC1" s="1275"/>
      <c r="AD1" s="1275"/>
      <c r="AE1" s="1275"/>
      <c r="AF1" s="1275"/>
      <c r="AG1" s="1276"/>
    </row>
    <row r="2" spans="1:40" s="793" customFormat="1" ht="15" customHeight="1">
      <c r="A2" s="794"/>
      <c r="D2" s="1271"/>
      <c r="E2" s="1272"/>
      <c r="F2" s="1272"/>
      <c r="G2" s="1272"/>
      <c r="H2" s="1272"/>
      <c r="I2" s="1272"/>
      <c r="J2" s="1272"/>
      <c r="K2" s="1272"/>
      <c r="L2" s="1277" t="str">
        <f>'[3]Work Chart'!B23</f>
        <v>S-A5-W-613-1-CT10</v>
      </c>
      <c r="M2" s="1278"/>
      <c r="N2" s="1278"/>
      <c r="O2" s="1279"/>
      <c r="P2" s="1283">
        <f>'[3]Work Chart'!P2</f>
        <v>5</v>
      </c>
      <c r="Q2" s="1284"/>
      <c r="R2" s="1289" t="str">
        <f>'[3]Work Chart'!R2</f>
        <v>14/2/2562</v>
      </c>
      <c r="S2" s="1290"/>
      <c r="T2" s="1295" t="s">
        <v>178</v>
      </c>
      <c r="U2" s="1296"/>
      <c r="V2" s="710"/>
      <c r="W2" s="711"/>
      <c r="X2" s="795"/>
      <c r="Y2" s="796"/>
      <c r="Z2" s="795"/>
      <c r="AA2" s="796"/>
      <c r="AB2" s="797"/>
      <c r="AC2" s="798"/>
      <c r="AD2" s="799"/>
      <c r="AE2" s="798"/>
      <c r="AF2" s="799"/>
      <c r="AG2" s="800"/>
    </row>
    <row r="3" spans="1:40" s="793" customFormat="1" ht="15" customHeight="1">
      <c r="A3" s="794"/>
      <c r="D3" s="1271"/>
      <c r="E3" s="1272"/>
      <c r="F3" s="1272"/>
      <c r="G3" s="1272"/>
      <c r="H3" s="1272"/>
      <c r="I3" s="1272"/>
      <c r="J3" s="1272"/>
      <c r="K3" s="1272"/>
      <c r="L3" s="1277"/>
      <c r="M3" s="1278"/>
      <c r="N3" s="1278"/>
      <c r="O3" s="1279"/>
      <c r="P3" s="1285"/>
      <c r="Q3" s="1286"/>
      <c r="R3" s="1291"/>
      <c r="S3" s="1292"/>
      <c r="T3" s="1295"/>
      <c r="U3" s="1296"/>
      <c r="V3" s="718"/>
      <c r="W3" s="719"/>
      <c r="X3" s="801"/>
      <c r="Y3" s="802"/>
      <c r="Z3" s="801"/>
      <c r="AA3" s="802"/>
      <c r="AB3" s="803"/>
      <c r="AC3" s="804"/>
      <c r="AD3" s="805"/>
      <c r="AE3" s="804"/>
      <c r="AF3" s="805"/>
      <c r="AG3" s="806"/>
    </row>
    <row r="4" spans="1:40" s="793" customFormat="1" ht="15" customHeight="1" thickBot="1">
      <c r="A4" s="807"/>
      <c r="B4" s="808"/>
      <c r="C4" s="808"/>
      <c r="D4" s="1273"/>
      <c r="E4" s="1274"/>
      <c r="F4" s="1274"/>
      <c r="G4" s="1274"/>
      <c r="H4" s="1274"/>
      <c r="I4" s="1274"/>
      <c r="J4" s="1274"/>
      <c r="K4" s="1274"/>
      <c r="L4" s="1280"/>
      <c r="M4" s="1281"/>
      <c r="N4" s="1281"/>
      <c r="O4" s="1282"/>
      <c r="P4" s="1287"/>
      <c r="Q4" s="1288"/>
      <c r="R4" s="1293"/>
      <c r="S4" s="1294"/>
      <c r="T4" s="1297"/>
      <c r="U4" s="129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93" customFormat="1" ht="4.5" customHeight="1" thickBot="1">
      <c r="A5" s="809"/>
      <c r="B5" s="810"/>
      <c r="C5" s="810"/>
      <c r="D5" s="811"/>
      <c r="E5" s="811"/>
      <c r="F5" s="811"/>
      <c r="G5" s="811"/>
      <c r="H5" s="811"/>
      <c r="I5" s="811"/>
      <c r="J5" s="811"/>
      <c r="K5" s="811"/>
      <c r="L5" s="812"/>
      <c r="M5" s="812"/>
      <c r="N5" s="812"/>
      <c r="O5" s="812"/>
      <c r="P5" s="813"/>
      <c r="Q5" s="813"/>
      <c r="R5" s="814"/>
      <c r="S5" s="814"/>
      <c r="T5" s="815"/>
      <c r="U5" s="815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93" customFormat="1" ht="18.75" customHeight="1">
      <c r="A6" s="1264" t="s">
        <v>182</v>
      </c>
      <c r="B6" s="1265"/>
      <c r="C6" s="1266"/>
      <c r="D6" s="1267" t="s">
        <v>183</v>
      </c>
      <c r="E6" s="1265"/>
      <c r="F6" s="1266"/>
      <c r="G6" s="1267" t="s">
        <v>184</v>
      </c>
      <c r="H6" s="1265"/>
      <c r="I6" s="1265"/>
      <c r="J6" s="1265"/>
      <c r="K6" s="1266"/>
      <c r="L6" s="1267" t="s">
        <v>185</v>
      </c>
      <c r="M6" s="1265"/>
      <c r="N6" s="1265"/>
      <c r="O6" s="1266"/>
      <c r="P6" s="1267" t="s">
        <v>186</v>
      </c>
      <c r="Q6" s="1265"/>
      <c r="R6" s="1265"/>
      <c r="S6" s="1266"/>
      <c r="T6" s="1267" t="s">
        <v>187</v>
      </c>
      <c r="U6" s="1266"/>
      <c r="V6" s="1267" t="s">
        <v>188</v>
      </c>
      <c r="W6" s="1266"/>
      <c r="X6" s="1267" t="s">
        <v>189</v>
      </c>
      <c r="Y6" s="1268"/>
      <c r="Z6" s="816" t="s">
        <v>190</v>
      </c>
      <c r="AA6" s="792"/>
      <c r="AB6" s="817" t="s">
        <v>191</v>
      </c>
      <c r="AC6" s="817"/>
      <c r="AD6" s="817"/>
      <c r="AE6" s="817" t="s">
        <v>192</v>
      </c>
      <c r="AF6" s="817"/>
      <c r="AG6" s="818"/>
    </row>
    <row r="7" spans="1:40" s="823" customFormat="1" ht="18.75" customHeight="1" thickBot="1">
      <c r="A7" s="1309"/>
      <c r="B7" s="1310"/>
      <c r="C7" s="1311"/>
      <c r="D7" s="1312" t="s">
        <v>351</v>
      </c>
      <c r="E7" s="1313"/>
      <c r="F7" s="1314"/>
      <c r="G7" s="1312"/>
      <c r="H7" s="1313"/>
      <c r="I7" s="1313"/>
      <c r="J7" s="1313"/>
      <c r="K7" s="1314"/>
      <c r="L7" s="1312"/>
      <c r="M7" s="1310"/>
      <c r="N7" s="1310"/>
      <c r="O7" s="1311"/>
      <c r="P7" s="1312"/>
      <c r="Q7" s="1310"/>
      <c r="R7" s="1310"/>
      <c r="S7" s="1311"/>
      <c r="T7" s="1315"/>
      <c r="U7" s="1316"/>
      <c r="V7" s="1315"/>
      <c r="W7" s="1316"/>
      <c r="X7" s="1315"/>
      <c r="Y7" s="1317"/>
      <c r="Z7" s="819"/>
      <c r="AA7" s="820"/>
      <c r="AB7" s="821" t="s">
        <v>193</v>
      </c>
      <c r="AC7" s="821"/>
      <c r="AD7" s="821"/>
      <c r="AE7" s="821" t="s">
        <v>194</v>
      </c>
      <c r="AF7" s="821"/>
      <c r="AG7" s="822"/>
    </row>
    <row r="8" spans="1:40" s="793" customFormat="1" ht="4.5" customHeight="1" thickBot="1">
      <c r="A8" s="809"/>
      <c r="B8" s="810"/>
      <c r="C8" s="810"/>
      <c r="D8" s="811"/>
      <c r="E8" s="811"/>
      <c r="F8" s="811"/>
      <c r="G8" s="811"/>
      <c r="H8" s="811"/>
      <c r="I8" s="811"/>
      <c r="J8" s="811"/>
      <c r="K8" s="811"/>
      <c r="L8" s="812"/>
      <c r="M8" s="812"/>
      <c r="N8" s="812"/>
      <c r="O8" s="812"/>
      <c r="P8" s="813"/>
      <c r="Q8" s="813"/>
      <c r="R8" s="814"/>
      <c r="S8" s="814"/>
      <c r="T8" s="815"/>
      <c r="U8" s="815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318" t="s">
        <v>195</v>
      </c>
      <c r="B9" s="1319"/>
      <c r="C9" s="1318" t="s">
        <v>196</v>
      </c>
      <c r="D9" s="1322"/>
      <c r="E9" s="1322"/>
      <c r="F9" s="1322"/>
      <c r="G9" s="1322"/>
      <c r="H9" s="1319"/>
      <c r="I9" s="1324" t="s">
        <v>197</v>
      </c>
      <c r="J9" s="1325"/>
      <c r="K9" s="1326"/>
      <c r="L9" s="824"/>
      <c r="M9" s="825"/>
      <c r="N9" s="825"/>
      <c r="O9" s="825"/>
      <c r="P9" s="825"/>
      <c r="Q9" s="743"/>
      <c r="R9" s="825"/>
      <c r="S9" s="825"/>
      <c r="T9" s="825"/>
      <c r="U9" s="825"/>
      <c r="V9" s="825"/>
      <c r="W9" s="825"/>
      <c r="X9" s="825"/>
      <c r="Y9" s="825"/>
      <c r="Z9" s="825"/>
      <c r="AA9" s="826"/>
      <c r="AB9" s="826"/>
      <c r="AC9" s="826"/>
      <c r="AD9" s="825"/>
      <c r="AE9" s="825"/>
      <c r="AF9" s="825"/>
      <c r="AG9" s="827"/>
    </row>
    <row r="10" spans="1:40" ht="18" customHeight="1" thickBot="1">
      <c r="A10" s="1320"/>
      <c r="B10" s="1321"/>
      <c r="C10" s="1320"/>
      <c r="D10" s="1323"/>
      <c r="E10" s="1323"/>
      <c r="F10" s="1323"/>
      <c r="G10" s="1323"/>
      <c r="H10" s="1321"/>
      <c r="I10" s="829" t="s">
        <v>198</v>
      </c>
      <c r="J10" s="830" t="s">
        <v>193</v>
      </c>
      <c r="K10" s="831" t="s">
        <v>199</v>
      </c>
      <c r="L10" s="749"/>
      <c r="M10" s="750"/>
      <c r="N10" s="832"/>
      <c r="O10" s="833"/>
      <c r="P10" s="750"/>
      <c r="Q10" s="750"/>
      <c r="R10" s="834"/>
      <c r="S10" s="834"/>
      <c r="T10" s="835"/>
      <c r="U10" s="835"/>
      <c r="V10" s="834"/>
      <c r="W10" s="834"/>
      <c r="X10" s="834"/>
      <c r="Y10" s="835"/>
      <c r="Z10" s="834"/>
      <c r="AA10" s="834"/>
      <c r="AB10" s="834"/>
      <c r="AC10" s="834"/>
      <c r="AD10" s="835"/>
      <c r="AE10" s="835"/>
      <c r="AF10" s="834"/>
      <c r="AG10" s="836"/>
      <c r="AI10" s="837" t="s">
        <v>200</v>
      </c>
      <c r="AJ10" s="837" t="s">
        <v>201</v>
      </c>
      <c r="AK10" s="837" t="s">
        <v>191</v>
      </c>
      <c r="AL10" s="837" t="s">
        <v>192</v>
      </c>
      <c r="AM10" s="837" t="s">
        <v>200</v>
      </c>
      <c r="AN10" s="837"/>
    </row>
    <row r="11" spans="1:40" ht="22.5" customHeight="1">
      <c r="A11" s="838"/>
      <c r="B11" s="838">
        <v>1</v>
      </c>
      <c r="C11" s="291" t="s">
        <v>146</v>
      </c>
      <c r="D11" s="292"/>
      <c r="E11" s="292"/>
      <c r="F11" s="292"/>
      <c r="G11" s="292"/>
      <c r="H11" s="293"/>
      <c r="I11" s="839">
        <v>2.13</v>
      </c>
      <c r="J11" s="840"/>
      <c r="K11" s="841">
        <v>1</v>
      </c>
      <c r="L11" s="749"/>
      <c r="M11" s="842"/>
      <c r="N11" s="842"/>
      <c r="O11" s="842"/>
      <c r="P11" s="842"/>
      <c r="Q11" s="750"/>
      <c r="R11" s="834"/>
      <c r="S11" s="834"/>
      <c r="T11" s="834"/>
      <c r="U11" s="834"/>
      <c r="V11" s="834"/>
      <c r="W11" s="834"/>
      <c r="X11" s="834"/>
      <c r="Y11" s="834"/>
      <c r="Z11" s="834"/>
      <c r="AA11" s="834"/>
      <c r="AB11" s="843"/>
      <c r="AC11" s="834"/>
      <c r="AD11" s="834"/>
      <c r="AE11" s="834"/>
      <c r="AF11" s="834"/>
      <c r="AG11" s="836"/>
      <c r="AH11" s="844"/>
      <c r="AI11" s="845">
        <f t="shared" ref="AI11:AI55" si="0">IF(J11&gt;0,J11-AM11,0)</f>
        <v>0</v>
      </c>
      <c r="AJ11" s="845">
        <v>0</v>
      </c>
      <c r="AK11" s="845">
        <f>I11</f>
        <v>2.13</v>
      </c>
      <c r="AL11" s="845">
        <f>K11</f>
        <v>1</v>
      </c>
      <c r="AM11" s="845">
        <f t="shared" ref="AM11:AM55" si="1">IF(J11&gt;0,IF((AN11+J11)&gt;X$7,X$7-AN11,J11),0)</f>
        <v>0</v>
      </c>
      <c r="AN11" s="837">
        <v>0</v>
      </c>
    </row>
    <row r="12" spans="1:40" ht="22.5" customHeight="1">
      <c r="A12" s="838"/>
      <c r="B12" s="838">
        <v>2</v>
      </c>
      <c r="C12" s="301" t="s">
        <v>352</v>
      </c>
      <c r="D12" s="302"/>
      <c r="E12" s="302"/>
      <c r="F12" s="302"/>
      <c r="G12" s="302"/>
      <c r="H12" s="303"/>
      <c r="I12" s="846">
        <v>1.6</v>
      </c>
      <c r="J12" s="845"/>
      <c r="K12" s="847"/>
      <c r="L12" s="768"/>
      <c r="M12" s="842"/>
      <c r="N12" s="842"/>
      <c r="O12" s="842"/>
      <c r="P12" s="842"/>
      <c r="Q12" s="750"/>
      <c r="R12" s="834"/>
      <c r="S12" s="834"/>
      <c r="T12" s="834"/>
      <c r="U12" s="834"/>
      <c r="V12" s="834"/>
      <c r="W12" s="834"/>
      <c r="X12" s="834"/>
      <c r="Y12" s="834"/>
      <c r="Z12" s="834"/>
      <c r="AA12" s="834"/>
      <c r="AB12" s="843"/>
      <c r="AC12" s="834"/>
      <c r="AD12" s="834"/>
      <c r="AE12" s="834"/>
      <c r="AF12" s="834"/>
      <c r="AG12" s="836"/>
      <c r="AH12" s="844"/>
      <c r="AI12" s="845">
        <f t="shared" si="0"/>
        <v>0</v>
      </c>
      <c r="AJ12" s="845">
        <f>AK11+AL11-AI12</f>
        <v>3.13</v>
      </c>
      <c r="AK12" s="845">
        <f t="shared" ref="AK12:AK55" si="2">I12</f>
        <v>1.6</v>
      </c>
      <c r="AL12" s="845">
        <f t="shared" ref="AL12:AL55" si="3">K12</f>
        <v>0</v>
      </c>
      <c r="AM12" s="845">
        <f t="shared" si="1"/>
        <v>0</v>
      </c>
      <c r="AN12" s="845">
        <f>AN11+AK11+AL11+AK12</f>
        <v>4.7300000000000004</v>
      </c>
    </row>
    <row r="13" spans="1:40" ht="22.5" customHeight="1">
      <c r="A13" s="838"/>
      <c r="B13" s="838">
        <v>3</v>
      </c>
      <c r="C13" s="301" t="s">
        <v>353</v>
      </c>
      <c r="D13" s="302"/>
      <c r="E13" s="302"/>
      <c r="F13" s="302"/>
      <c r="G13" s="302"/>
      <c r="H13" s="303"/>
      <c r="I13" s="846">
        <v>4.59</v>
      </c>
      <c r="J13" s="845"/>
      <c r="K13" s="847">
        <v>1</v>
      </c>
      <c r="L13" s="768"/>
      <c r="M13" s="842"/>
      <c r="N13" s="842"/>
      <c r="O13" s="842"/>
      <c r="P13" s="834"/>
      <c r="Q13" s="848"/>
      <c r="R13" s="848"/>
      <c r="S13" s="834"/>
      <c r="T13" s="834"/>
      <c r="U13" s="834"/>
      <c r="V13" s="834"/>
      <c r="W13" s="834"/>
      <c r="X13" s="834"/>
      <c r="Y13" s="834"/>
      <c r="Z13" s="834"/>
      <c r="AA13" s="834"/>
      <c r="AB13" s="843"/>
      <c r="AC13" s="834"/>
      <c r="AD13" s="834"/>
      <c r="AE13" s="834"/>
      <c r="AF13" s="834"/>
      <c r="AG13" s="836"/>
      <c r="AH13" s="844"/>
      <c r="AI13" s="845">
        <f t="shared" si="0"/>
        <v>0</v>
      </c>
      <c r="AJ13" s="845">
        <f t="shared" ref="AJ13:AJ55" si="4">AN12+AL12-AI13</f>
        <v>4.7300000000000004</v>
      </c>
      <c r="AK13" s="845">
        <f t="shared" si="2"/>
        <v>4.59</v>
      </c>
      <c r="AL13" s="845">
        <f t="shared" si="3"/>
        <v>1</v>
      </c>
      <c r="AM13" s="845">
        <f t="shared" si="1"/>
        <v>0</v>
      </c>
      <c r="AN13" s="845">
        <f t="shared" ref="AN13:AN55" si="5">AN12+AL12+AK13</f>
        <v>9.32</v>
      </c>
    </row>
    <row r="14" spans="1:40" ht="22.5" customHeight="1">
      <c r="A14" s="838"/>
      <c r="B14" s="838">
        <v>4</v>
      </c>
      <c r="C14" s="301" t="s">
        <v>354</v>
      </c>
      <c r="D14" s="302"/>
      <c r="E14" s="302"/>
      <c r="F14" s="302"/>
      <c r="G14" s="302"/>
      <c r="H14" s="303"/>
      <c r="I14" s="846">
        <v>1.6</v>
      </c>
      <c r="J14" s="845"/>
      <c r="K14" s="847"/>
      <c r="L14" s="768"/>
      <c r="M14" s="842"/>
      <c r="N14" s="842"/>
      <c r="O14" s="842"/>
      <c r="P14" s="834"/>
      <c r="Q14" s="750"/>
      <c r="R14" s="834"/>
      <c r="S14" s="849"/>
      <c r="T14" s="849"/>
      <c r="U14" s="849"/>
      <c r="V14" s="850"/>
      <c r="W14" s="850"/>
      <c r="X14" s="850"/>
      <c r="Y14" s="834"/>
      <c r="Z14" s="834"/>
      <c r="AA14" s="834"/>
      <c r="AB14" s="843"/>
      <c r="AC14" s="834"/>
      <c r="AD14" s="834"/>
      <c r="AE14" s="834"/>
      <c r="AF14" s="834"/>
      <c r="AG14" s="836"/>
      <c r="AH14" s="844"/>
      <c r="AI14" s="845">
        <f t="shared" si="0"/>
        <v>0</v>
      </c>
      <c r="AJ14" s="845">
        <f t="shared" si="4"/>
        <v>10.32</v>
      </c>
      <c r="AK14" s="845">
        <f t="shared" si="2"/>
        <v>1.6</v>
      </c>
      <c r="AL14" s="845">
        <f t="shared" si="3"/>
        <v>0</v>
      </c>
      <c r="AM14" s="845">
        <f t="shared" si="1"/>
        <v>0</v>
      </c>
      <c r="AN14" s="845">
        <f>AN13+AL13+AK14</f>
        <v>11.92</v>
      </c>
    </row>
    <row r="15" spans="1:40" ht="22.5" customHeight="1">
      <c r="A15" s="838"/>
      <c r="B15" s="838">
        <v>5</v>
      </c>
      <c r="C15" s="301" t="s">
        <v>355</v>
      </c>
      <c r="D15" s="302"/>
      <c r="E15" s="302"/>
      <c r="F15" s="302"/>
      <c r="G15" s="302"/>
      <c r="H15" s="303"/>
      <c r="I15" s="846">
        <v>2.0099999999999998</v>
      </c>
      <c r="J15" s="845"/>
      <c r="K15" s="847"/>
      <c r="L15" s="768"/>
      <c r="M15" s="842"/>
      <c r="N15" s="842"/>
      <c r="O15" s="842"/>
      <c r="P15" s="842"/>
      <c r="Q15" s="750"/>
      <c r="R15" s="834"/>
      <c r="S15" s="834"/>
      <c r="T15" s="834"/>
      <c r="U15" s="834"/>
      <c r="V15" s="834"/>
      <c r="W15" s="834"/>
      <c r="X15" s="834"/>
      <c r="Y15" s="834"/>
      <c r="Z15" s="834"/>
      <c r="AA15" s="834"/>
      <c r="AB15" s="843"/>
      <c r="AC15" s="834"/>
      <c r="AD15" s="834"/>
      <c r="AE15" s="834"/>
      <c r="AF15" s="834"/>
      <c r="AG15" s="836"/>
      <c r="AH15" s="844"/>
      <c r="AI15" s="845">
        <f t="shared" si="0"/>
        <v>0</v>
      </c>
      <c r="AJ15" s="845">
        <f>AN14+AL14-AI15</f>
        <v>11.92</v>
      </c>
      <c r="AK15" s="845">
        <f t="shared" si="2"/>
        <v>2.0099999999999998</v>
      </c>
      <c r="AL15" s="845">
        <f t="shared" si="3"/>
        <v>0</v>
      </c>
      <c r="AM15" s="845">
        <f t="shared" si="1"/>
        <v>0</v>
      </c>
      <c r="AN15" s="845">
        <f>AN14+AL14+AK15</f>
        <v>13.93</v>
      </c>
    </row>
    <row r="16" spans="1:40" ht="22.5" customHeight="1">
      <c r="A16" s="838"/>
      <c r="B16" s="838">
        <v>6</v>
      </c>
      <c r="C16" s="301" t="s">
        <v>356</v>
      </c>
      <c r="D16" s="302"/>
      <c r="E16" s="302"/>
      <c r="F16" s="302"/>
      <c r="G16" s="302"/>
      <c r="H16" s="303"/>
      <c r="I16" s="846">
        <v>4.32</v>
      </c>
      <c r="J16" s="845"/>
      <c r="K16" s="847"/>
      <c r="L16" s="768"/>
      <c r="M16" s="842"/>
      <c r="N16" s="842"/>
      <c r="O16" s="842"/>
      <c r="P16" s="842"/>
      <c r="Q16" s="750"/>
      <c r="R16" s="834"/>
      <c r="S16" s="834"/>
      <c r="T16" s="834"/>
      <c r="U16" s="834"/>
      <c r="V16" s="834"/>
      <c r="W16" s="834"/>
      <c r="X16" s="834"/>
      <c r="Y16" s="834"/>
      <c r="Z16" s="834"/>
      <c r="AA16" s="834"/>
      <c r="AB16" s="843"/>
      <c r="AC16" s="834"/>
      <c r="AD16" s="834"/>
      <c r="AE16" s="834"/>
      <c r="AF16" s="834"/>
      <c r="AG16" s="836"/>
      <c r="AH16" s="844"/>
      <c r="AI16" s="845">
        <f t="shared" si="0"/>
        <v>0</v>
      </c>
      <c r="AJ16" s="845">
        <f t="shared" si="4"/>
        <v>13.93</v>
      </c>
      <c r="AK16" s="845">
        <f t="shared" si="2"/>
        <v>4.32</v>
      </c>
      <c r="AL16" s="845">
        <f t="shared" si="3"/>
        <v>0</v>
      </c>
      <c r="AM16" s="845">
        <f t="shared" si="1"/>
        <v>0</v>
      </c>
      <c r="AN16" s="845">
        <f t="shared" si="5"/>
        <v>18.25</v>
      </c>
    </row>
    <row r="17" spans="1:40" ht="22.5" customHeight="1">
      <c r="A17" s="838"/>
      <c r="B17" s="838">
        <v>7</v>
      </c>
      <c r="C17" s="301" t="s">
        <v>357</v>
      </c>
      <c r="D17" s="302"/>
      <c r="E17" s="302"/>
      <c r="F17" s="302"/>
      <c r="G17" s="302"/>
      <c r="H17" s="303"/>
      <c r="I17" s="846">
        <v>7.16</v>
      </c>
      <c r="J17" s="845"/>
      <c r="K17" s="847"/>
      <c r="L17" s="768"/>
      <c r="M17" s="842"/>
      <c r="N17" s="842"/>
      <c r="O17" s="842"/>
      <c r="P17" s="842"/>
      <c r="Q17" s="750"/>
      <c r="R17" s="834"/>
      <c r="S17" s="834"/>
      <c r="T17" s="834"/>
      <c r="U17" s="834"/>
      <c r="V17" s="834"/>
      <c r="W17" s="834"/>
      <c r="X17" s="834"/>
      <c r="Y17" s="834"/>
      <c r="Z17" s="834"/>
      <c r="AA17" s="834"/>
      <c r="AB17" s="843"/>
      <c r="AC17" s="834"/>
      <c r="AD17" s="834"/>
      <c r="AE17" s="834"/>
      <c r="AF17" s="834"/>
      <c r="AG17" s="836"/>
      <c r="AH17" s="844"/>
      <c r="AI17" s="845">
        <f t="shared" si="0"/>
        <v>0</v>
      </c>
      <c r="AJ17" s="845">
        <f t="shared" si="4"/>
        <v>18.25</v>
      </c>
      <c r="AK17" s="845">
        <f t="shared" si="2"/>
        <v>7.16</v>
      </c>
      <c r="AL17" s="845">
        <f t="shared" si="3"/>
        <v>0</v>
      </c>
      <c r="AM17" s="845">
        <f t="shared" si="1"/>
        <v>0</v>
      </c>
      <c r="AN17" s="845">
        <f t="shared" si="5"/>
        <v>25.41</v>
      </c>
    </row>
    <row r="18" spans="1:40" ht="22.5" customHeight="1">
      <c r="A18" s="838"/>
      <c r="B18" s="838">
        <v>8</v>
      </c>
      <c r="C18" s="301" t="s">
        <v>355</v>
      </c>
      <c r="D18" s="302"/>
      <c r="E18" s="302"/>
      <c r="F18" s="302"/>
      <c r="G18" s="302"/>
      <c r="H18" s="303"/>
      <c r="I18" s="846">
        <v>2.36</v>
      </c>
      <c r="J18" s="845"/>
      <c r="K18" s="847"/>
      <c r="L18" s="768"/>
      <c r="M18" s="842"/>
      <c r="N18" s="842"/>
      <c r="O18" s="842"/>
      <c r="P18" s="842"/>
      <c r="Q18" s="750"/>
      <c r="R18" s="834"/>
      <c r="S18" s="834"/>
      <c r="T18" s="834"/>
      <c r="U18" s="834"/>
      <c r="V18" s="834"/>
      <c r="W18" s="834"/>
      <c r="X18" s="834"/>
      <c r="Y18" s="834"/>
      <c r="Z18" s="834"/>
      <c r="AA18" s="834"/>
      <c r="AB18" s="843"/>
      <c r="AC18" s="834"/>
      <c r="AD18" s="834"/>
      <c r="AE18" s="834"/>
      <c r="AF18" s="834"/>
      <c r="AG18" s="836"/>
      <c r="AH18" s="844"/>
      <c r="AI18" s="845">
        <f t="shared" si="0"/>
        <v>0</v>
      </c>
      <c r="AJ18" s="845">
        <f t="shared" si="4"/>
        <v>25.41</v>
      </c>
      <c r="AK18" s="845">
        <f t="shared" si="2"/>
        <v>2.36</v>
      </c>
      <c r="AL18" s="845">
        <f t="shared" si="3"/>
        <v>0</v>
      </c>
      <c r="AM18" s="845">
        <f t="shared" si="1"/>
        <v>0</v>
      </c>
      <c r="AN18" s="845">
        <f t="shared" si="5"/>
        <v>27.77</v>
      </c>
    </row>
    <row r="19" spans="1:40" ht="22.5" customHeight="1">
      <c r="A19" s="838"/>
      <c r="B19" s="851">
        <v>9</v>
      </c>
      <c r="C19" s="852" t="s">
        <v>358</v>
      </c>
      <c r="D19" s="853"/>
      <c r="E19" s="302"/>
      <c r="F19" s="302"/>
      <c r="G19" s="302"/>
      <c r="H19" s="303"/>
      <c r="I19" s="846">
        <v>3.25</v>
      </c>
      <c r="J19" s="845"/>
      <c r="K19" s="847"/>
      <c r="L19" s="768"/>
      <c r="M19" s="842"/>
      <c r="N19" s="842"/>
      <c r="O19" s="842"/>
      <c r="P19" s="842"/>
      <c r="Q19" s="750"/>
      <c r="R19" s="834"/>
      <c r="S19" s="834"/>
      <c r="T19" s="834"/>
      <c r="U19" s="834"/>
      <c r="V19" s="834"/>
      <c r="W19" s="834"/>
      <c r="X19" s="834"/>
      <c r="Y19" s="834"/>
      <c r="Z19" s="834"/>
      <c r="AA19" s="834"/>
      <c r="AB19" s="843"/>
      <c r="AC19" s="834"/>
      <c r="AD19" s="834"/>
      <c r="AE19" s="834"/>
      <c r="AF19" s="834"/>
      <c r="AG19" s="836"/>
      <c r="AH19" s="844"/>
      <c r="AI19" s="845">
        <f t="shared" si="0"/>
        <v>0</v>
      </c>
      <c r="AJ19" s="845">
        <f t="shared" si="4"/>
        <v>27.77</v>
      </c>
      <c r="AK19" s="845">
        <f t="shared" si="2"/>
        <v>3.25</v>
      </c>
      <c r="AL19" s="845">
        <f t="shared" si="3"/>
        <v>0</v>
      </c>
      <c r="AM19" s="845">
        <f t="shared" si="1"/>
        <v>0</v>
      </c>
      <c r="AN19" s="845">
        <f t="shared" si="5"/>
        <v>31.02</v>
      </c>
    </row>
    <row r="20" spans="1:40" ht="22.5" customHeight="1">
      <c r="A20" s="838"/>
      <c r="B20" s="854">
        <v>10</v>
      </c>
      <c r="C20" s="642" t="s">
        <v>359</v>
      </c>
      <c r="D20" s="630"/>
      <c r="E20" s="302"/>
      <c r="F20" s="302"/>
      <c r="G20" s="302"/>
      <c r="H20" s="303"/>
      <c r="I20" s="846">
        <v>4.2</v>
      </c>
      <c r="J20" s="845"/>
      <c r="K20" s="847"/>
      <c r="L20" s="768"/>
      <c r="M20" s="842"/>
      <c r="N20" s="842"/>
      <c r="O20" s="842"/>
      <c r="P20" s="842"/>
      <c r="Q20" s="750"/>
      <c r="R20" s="834"/>
      <c r="S20" s="834"/>
      <c r="T20" s="834"/>
      <c r="U20" s="834"/>
      <c r="V20" s="834"/>
      <c r="W20" s="834"/>
      <c r="X20" s="834"/>
      <c r="Y20" s="834"/>
      <c r="Z20" s="834"/>
      <c r="AA20" s="834"/>
      <c r="AB20" s="843"/>
      <c r="AC20" s="834"/>
      <c r="AD20" s="834"/>
      <c r="AE20" s="834"/>
      <c r="AF20" s="834"/>
      <c r="AG20" s="836"/>
      <c r="AH20" s="844"/>
      <c r="AI20" s="845">
        <f t="shared" si="0"/>
        <v>0</v>
      </c>
      <c r="AJ20" s="845">
        <f t="shared" si="4"/>
        <v>31.02</v>
      </c>
      <c r="AK20" s="845">
        <f t="shared" si="2"/>
        <v>4.2</v>
      </c>
      <c r="AL20" s="845">
        <f t="shared" si="3"/>
        <v>0</v>
      </c>
      <c r="AM20" s="845">
        <f t="shared" si="1"/>
        <v>0</v>
      </c>
      <c r="AN20" s="845">
        <f t="shared" si="5"/>
        <v>35.22</v>
      </c>
    </row>
    <row r="21" spans="1:40" ht="22.5" customHeight="1">
      <c r="A21" s="838"/>
      <c r="B21" s="838">
        <v>11</v>
      </c>
      <c r="C21" s="642" t="s">
        <v>360</v>
      </c>
      <c r="D21" s="302"/>
      <c r="E21" s="302"/>
      <c r="F21" s="302"/>
      <c r="G21" s="302"/>
      <c r="H21" s="303"/>
      <c r="I21" s="839">
        <v>10.4</v>
      </c>
      <c r="J21" s="840"/>
      <c r="K21" s="841"/>
      <c r="L21" s="768"/>
      <c r="M21" s="842"/>
      <c r="N21" s="842"/>
      <c r="O21" s="842"/>
      <c r="P21" s="842"/>
      <c r="Q21" s="750"/>
      <c r="R21" s="834"/>
      <c r="S21" s="834"/>
      <c r="T21" s="834"/>
      <c r="U21" s="834"/>
      <c r="V21" s="834"/>
      <c r="W21" s="834"/>
      <c r="X21" s="834"/>
      <c r="Y21" s="834"/>
      <c r="Z21" s="834"/>
      <c r="AA21" s="834"/>
      <c r="AB21" s="843"/>
      <c r="AC21" s="834"/>
      <c r="AD21" s="834"/>
      <c r="AE21" s="834"/>
      <c r="AF21" s="834"/>
      <c r="AG21" s="836"/>
      <c r="AH21" s="844"/>
      <c r="AI21" s="845">
        <f t="shared" si="0"/>
        <v>0</v>
      </c>
      <c r="AJ21" s="845">
        <f t="shared" si="4"/>
        <v>35.22</v>
      </c>
      <c r="AK21" s="845">
        <f t="shared" si="2"/>
        <v>10.4</v>
      </c>
      <c r="AL21" s="845">
        <f t="shared" si="3"/>
        <v>0</v>
      </c>
      <c r="AM21" s="845">
        <f t="shared" si="1"/>
        <v>0</v>
      </c>
      <c r="AN21" s="845">
        <f t="shared" si="5"/>
        <v>45.62</v>
      </c>
    </row>
    <row r="22" spans="1:40" ht="22.5" customHeight="1">
      <c r="A22" s="838"/>
      <c r="B22" s="838">
        <v>12</v>
      </c>
      <c r="C22" s="301" t="s">
        <v>355</v>
      </c>
      <c r="D22" s="302"/>
      <c r="E22" s="302"/>
      <c r="F22" s="302"/>
      <c r="G22" s="302"/>
      <c r="H22" s="303"/>
      <c r="I22" s="846">
        <v>2.02</v>
      </c>
      <c r="J22" s="845"/>
      <c r="K22" s="847"/>
      <c r="L22" s="768"/>
      <c r="M22" s="842"/>
      <c r="N22" s="842"/>
      <c r="O22" s="842"/>
      <c r="P22" s="842"/>
      <c r="Q22" s="750"/>
      <c r="R22" s="834"/>
      <c r="S22" s="834"/>
      <c r="T22" s="834"/>
      <c r="U22" s="834"/>
      <c r="V22" s="834"/>
      <c r="W22" s="834"/>
      <c r="X22" s="834"/>
      <c r="Y22" s="834"/>
      <c r="Z22" s="834"/>
      <c r="AA22" s="834"/>
      <c r="AB22" s="843"/>
      <c r="AC22" s="834"/>
      <c r="AD22" s="834"/>
      <c r="AE22" s="834"/>
      <c r="AF22" s="834"/>
      <c r="AG22" s="836"/>
      <c r="AI22" s="845">
        <f t="shared" si="0"/>
        <v>0</v>
      </c>
      <c r="AJ22" s="845">
        <f t="shared" si="4"/>
        <v>45.62</v>
      </c>
      <c r="AK22" s="845">
        <f t="shared" si="2"/>
        <v>2.02</v>
      </c>
      <c r="AL22" s="845">
        <f t="shared" si="3"/>
        <v>0</v>
      </c>
      <c r="AM22" s="845">
        <f t="shared" si="1"/>
        <v>0</v>
      </c>
      <c r="AN22" s="845">
        <f t="shared" si="5"/>
        <v>47.64</v>
      </c>
    </row>
    <row r="23" spans="1:40" ht="22.5" customHeight="1">
      <c r="A23" s="838"/>
      <c r="B23" s="838">
        <v>13</v>
      </c>
      <c r="C23" s="301" t="s">
        <v>361</v>
      </c>
      <c r="D23" s="302"/>
      <c r="E23" s="302"/>
      <c r="F23" s="302"/>
      <c r="G23" s="302"/>
      <c r="H23" s="303"/>
      <c r="I23" s="846">
        <v>4.26</v>
      </c>
      <c r="J23" s="845"/>
      <c r="K23" s="847"/>
      <c r="L23" s="768"/>
      <c r="M23" s="842"/>
      <c r="N23" s="842"/>
      <c r="O23" s="842"/>
      <c r="P23" s="842"/>
      <c r="Q23" s="750"/>
      <c r="R23" s="834"/>
      <c r="S23" s="834"/>
      <c r="T23" s="834"/>
      <c r="U23" s="834"/>
      <c r="V23" s="834"/>
      <c r="W23" s="834"/>
      <c r="X23" s="834"/>
      <c r="Y23" s="834"/>
      <c r="Z23" s="834"/>
      <c r="AA23" s="834"/>
      <c r="AB23" s="843"/>
      <c r="AC23" s="834"/>
      <c r="AD23" s="834"/>
      <c r="AE23" s="834"/>
      <c r="AF23" s="834"/>
      <c r="AG23" s="836"/>
      <c r="AI23" s="845">
        <f t="shared" si="0"/>
        <v>0</v>
      </c>
      <c r="AJ23" s="845">
        <f t="shared" si="4"/>
        <v>47.64</v>
      </c>
      <c r="AK23" s="845">
        <f t="shared" si="2"/>
        <v>4.26</v>
      </c>
      <c r="AL23" s="845">
        <f t="shared" si="3"/>
        <v>0</v>
      </c>
      <c r="AM23" s="845">
        <f t="shared" si="1"/>
        <v>0</v>
      </c>
      <c r="AN23" s="845">
        <f t="shared" si="5"/>
        <v>51.9</v>
      </c>
    </row>
    <row r="24" spans="1:40" ht="22.5" customHeight="1">
      <c r="A24" s="755"/>
      <c r="B24" s="755">
        <v>14</v>
      </c>
      <c r="C24" s="642" t="s">
        <v>360</v>
      </c>
      <c r="D24" s="302"/>
      <c r="E24" s="855"/>
      <c r="F24" s="302"/>
      <c r="G24" s="302"/>
      <c r="H24" s="303"/>
      <c r="I24" s="846">
        <v>13.31</v>
      </c>
      <c r="J24" s="845"/>
      <c r="K24" s="847"/>
      <c r="L24" s="768"/>
      <c r="M24" s="842"/>
      <c r="N24" s="842"/>
      <c r="O24" s="842"/>
      <c r="P24" s="842"/>
      <c r="Q24" s="750"/>
      <c r="R24" s="834"/>
      <c r="S24" s="834"/>
      <c r="T24" s="834"/>
      <c r="U24" s="834"/>
      <c r="V24" s="834"/>
      <c r="W24" s="834"/>
      <c r="X24" s="834"/>
      <c r="Y24" s="834"/>
      <c r="Z24" s="834"/>
      <c r="AA24" s="834"/>
      <c r="AB24" s="843"/>
      <c r="AC24" s="834"/>
      <c r="AD24" s="834"/>
      <c r="AE24" s="834"/>
      <c r="AF24" s="834"/>
      <c r="AG24" s="836"/>
      <c r="AI24" s="845">
        <f t="shared" si="0"/>
        <v>0</v>
      </c>
      <c r="AJ24" s="845">
        <f t="shared" si="4"/>
        <v>51.9</v>
      </c>
      <c r="AK24" s="845">
        <f t="shared" si="2"/>
        <v>13.31</v>
      </c>
      <c r="AL24" s="845">
        <f t="shared" si="3"/>
        <v>0</v>
      </c>
      <c r="AM24" s="845">
        <f t="shared" si="1"/>
        <v>0</v>
      </c>
      <c r="AN24" s="845">
        <f t="shared" si="5"/>
        <v>65.209999999999994</v>
      </c>
    </row>
    <row r="25" spans="1:40" ht="22.5" customHeight="1">
      <c r="A25" s="755"/>
      <c r="B25" s="755">
        <v>15</v>
      </c>
      <c r="C25" s="301" t="s">
        <v>355</v>
      </c>
      <c r="D25" s="302"/>
      <c r="E25" s="302"/>
      <c r="F25" s="302"/>
      <c r="G25" s="302"/>
      <c r="H25" s="303"/>
      <c r="I25" s="846">
        <v>1.96</v>
      </c>
      <c r="J25" s="845"/>
      <c r="K25" s="847"/>
      <c r="L25" s="768"/>
      <c r="M25" s="842"/>
      <c r="N25" s="842"/>
      <c r="O25" s="842"/>
      <c r="P25" s="842"/>
      <c r="Q25" s="750"/>
      <c r="R25" s="834"/>
      <c r="S25" s="834"/>
      <c r="T25" s="834"/>
      <c r="U25" s="834"/>
      <c r="V25" s="834"/>
      <c r="W25" s="834"/>
      <c r="X25" s="834"/>
      <c r="Y25" s="834"/>
      <c r="Z25" s="834"/>
      <c r="AA25" s="834"/>
      <c r="AB25" s="843"/>
      <c r="AC25" s="834"/>
      <c r="AD25" s="834"/>
      <c r="AE25" s="834"/>
      <c r="AF25" s="834"/>
      <c r="AG25" s="836"/>
      <c r="AI25" s="845">
        <f t="shared" si="0"/>
        <v>0</v>
      </c>
      <c r="AJ25" s="845">
        <f t="shared" si="4"/>
        <v>65.209999999999994</v>
      </c>
      <c r="AK25" s="845">
        <f t="shared" si="2"/>
        <v>1.96</v>
      </c>
      <c r="AL25" s="845">
        <f t="shared" si="3"/>
        <v>0</v>
      </c>
      <c r="AM25" s="845">
        <f t="shared" si="1"/>
        <v>0</v>
      </c>
      <c r="AN25" s="845">
        <f t="shared" si="5"/>
        <v>67.169999999999987</v>
      </c>
    </row>
    <row r="26" spans="1:40" ht="22.5" customHeight="1">
      <c r="A26" s="755"/>
      <c r="B26" s="755">
        <v>16</v>
      </c>
      <c r="C26" s="301" t="s">
        <v>362</v>
      </c>
      <c r="D26" s="302"/>
      <c r="E26" s="630"/>
      <c r="F26" s="302"/>
      <c r="G26" s="302"/>
      <c r="H26" s="303"/>
      <c r="I26" s="846">
        <v>3.89</v>
      </c>
      <c r="J26" s="845"/>
      <c r="K26" s="847"/>
      <c r="L26" s="768"/>
      <c r="M26" s="842"/>
      <c r="N26" s="842"/>
      <c r="O26" s="842"/>
      <c r="P26" s="842"/>
      <c r="Q26" s="750"/>
      <c r="R26" s="834"/>
      <c r="S26" s="834"/>
      <c r="T26" s="834"/>
      <c r="U26" s="834"/>
      <c r="V26" s="834"/>
      <c r="W26" s="834"/>
      <c r="X26" s="834"/>
      <c r="Y26" s="834"/>
      <c r="Z26" s="834"/>
      <c r="AA26" s="834"/>
      <c r="AB26" s="843"/>
      <c r="AC26" s="834"/>
      <c r="AD26" s="834"/>
      <c r="AE26" s="834"/>
      <c r="AF26" s="834"/>
      <c r="AG26" s="836"/>
      <c r="AI26" s="845">
        <f t="shared" si="0"/>
        <v>0</v>
      </c>
      <c r="AJ26" s="845">
        <f t="shared" si="4"/>
        <v>67.169999999999987</v>
      </c>
      <c r="AK26" s="845">
        <f t="shared" si="2"/>
        <v>3.89</v>
      </c>
      <c r="AL26" s="845">
        <f t="shared" si="3"/>
        <v>0</v>
      </c>
      <c r="AM26" s="845">
        <f t="shared" si="1"/>
        <v>0</v>
      </c>
      <c r="AN26" s="845">
        <f t="shared" si="5"/>
        <v>71.059999999999988</v>
      </c>
    </row>
    <row r="27" spans="1:40" ht="22.5" customHeight="1">
      <c r="A27" s="755"/>
      <c r="B27" s="755">
        <v>17</v>
      </c>
      <c r="C27" s="642" t="s">
        <v>360</v>
      </c>
      <c r="D27" s="302"/>
      <c r="E27" s="630"/>
      <c r="F27" s="302"/>
      <c r="G27" s="302"/>
      <c r="H27" s="303"/>
      <c r="I27" s="846">
        <v>11.36</v>
      </c>
      <c r="J27" s="845"/>
      <c r="K27" s="847"/>
      <c r="L27" s="768"/>
      <c r="M27" s="842"/>
      <c r="N27" s="842"/>
      <c r="O27" s="842"/>
      <c r="P27" s="842"/>
      <c r="Q27" s="750"/>
      <c r="R27" s="834"/>
      <c r="S27" s="834"/>
      <c r="T27" s="834"/>
      <c r="U27" s="834"/>
      <c r="V27" s="834"/>
      <c r="W27" s="834"/>
      <c r="X27" s="834"/>
      <c r="Y27" s="834"/>
      <c r="Z27" s="834"/>
      <c r="AA27" s="834"/>
      <c r="AB27" s="843"/>
      <c r="AC27" s="834"/>
      <c r="AD27" s="834"/>
      <c r="AE27" s="834"/>
      <c r="AF27" s="834"/>
      <c r="AG27" s="836"/>
      <c r="AI27" s="845">
        <f t="shared" si="0"/>
        <v>0</v>
      </c>
      <c r="AJ27" s="845">
        <f t="shared" si="4"/>
        <v>71.059999999999988</v>
      </c>
      <c r="AK27" s="845">
        <f t="shared" si="2"/>
        <v>11.36</v>
      </c>
      <c r="AL27" s="845">
        <f t="shared" si="3"/>
        <v>0</v>
      </c>
      <c r="AM27" s="845">
        <f t="shared" si="1"/>
        <v>0</v>
      </c>
      <c r="AN27" s="845">
        <f t="shared" si="5"/>
        <v>82.419999999999987</v>
      </c>
    </row>
    <row r="28" spans="1:40" ht="22.5" customHeight="1">
      <c r="A28" s="755"/>
      <c r="B28" s="755">
        <v>18</v>
      </c>
      <c r="C28" s="301" t="s">
        <v>355</v>
      </c>
      <c r="D28" s="302"/>
      <c r="E28" s="302"/>
      <c r="F28" s="302"/>
      <c r="G28" s="302"/>
      <c r="H28" s="303"/>
      <c r="I28" s="846">
        <v>1.36</v>
      </c>
      <c r="J28" s="845"/>
      <c r="K28" s="847"/>
      <c r="L28" s="768"/>
      <c r="M28" s="842"/>
      <c r="N28" s="842"/>
      <c r="O28" s="842"/>
      <c r="P28" s="842"/>
      <c r="Q28" s="750"/>
      <c r="R28" s="834"/>
      <c r="S28" s="834"/>
      <c r="T28" s="834"/>
      <c r="U28" s="834"/>
      <c r="V28" s="834"/>
      <c r="W28" s="834"/>
      <c r="X28" s="834"/>
      <c r="Y28" s="834"/>
      <c r="Z28" s="834"/>
      <c r="AA28" s="834"/>
      <c r="AB28" s="843"/>
      <c r="AC28" s="834"/>
      <c r="AD28" s="834"/>
      <c r="AE28" s="834"/>
      <c r="AF28" s="834"/>
      <c r="AG28" s="836"/>
      <c r="AI28" s="845">
        <f t="shared" si="0"/>
        <v>0</v>
      </c>
      <c r="AJ28" s="845">
        <f t="shared" si="4"/>
        <v>82.419999999999987</v>
      </c>
      <c r="AK28" s="845">
        <f t="shared" si="2"/>
        <v>1.36</v>
      </c>
      <c r="AL28" s="845">
        <f t="shared" si="3"/>
        <v>0</v>
      </c>
      <c r="AM28" s="845">
        <f t="shared" si="1"/>
        <v>0</v>
      </c>
      <c r="AN28" s="845">
        <f t="shared" si="5"/>
        <v>83.779999999999987</v>
      </c>
    </row>
    <row r="29" spans="1:40" ht="22.5" customHeight="1">
      <c r="A29" s="755"/>
      <c r="B29" s="755">
        <v>19</v>
      </c>
      <c r="C29" s="301" t="s">
        <v>363</v>
      </c>
      <c r="D29" s="302"/>
      <c r="E29" s="302"/>
      <c r="F29" s="302"/>
      <c r="G29" s="302"/>
      <c r="H29" s="303"/>
      <c r="I29" s="846">
        <v>4.2</v>
      </c>
      <c r="J29" s="845"/>
      <c r="K29" s="847"/>
      <c r="L29" s="768"/>
      <c r="M29" s="842"/>
      <c r="N29" s="842"/>
      <c r="O29" s="842"/>
      <c r="P29" s="842"/>
      <c r="Q29" s="750"/>
      <c r="R29" s="834"/>
      <c r="S29" s="834"/>
      <c r="T29" s="834"/>
      <c r="U29" s="834"/>
      <c r="V29" s="834"/>
      <c r="W29" s="834"/>
      <c r="X29" s="834"/>
      <c r="Y29" s="834"/>
      <c r="Z29" s="834"/>
      <c r="AA29" s="834"/>
      <c r="AB29" s="843"/>
      <c r="AC29" s="834"/>
      <c r="AD29" s="834"/>
      <c r="AE29" s="834"/>
      <c r="AF29" s="834"/>
      <c r="AG29" s="836"/>
      <c r="AI29" s="845">
        <f t="shared" si="0"/>
        <v>0</v>
      </c>
      <c r="AJ29" s="845">
        <f t="shared" si="4"/>
        <v>83.779999999999987</v>
      </c>
      <c r="AK29" s="845">
        <f t="shared" si="2"/>
        <v>4.2</v>
      </c>
      <c r="AL29" s="845">
        <f t="shared" si="3"/>
        <v>0</v>
      </c>
      <c r="AM29" s="845">
        <f t="shared" si="1"/>
        <v>0</v>
      </c>
      <c r="AN29" s="845">
        <f t="shared" si="5"/>
        <v>87.97999999999999</v>
      </c>
    </row>
    <row r="30" spans="1:40" ht="22.5" customHeight="1">
      <c r="A30" s="755"/>
      <c r="B30" s="755">
        <v>20</v>
      </c>
      <c r="C30" s="642" t="s">
        <v>360</v>
      </c>
      <c r="D30" s="302"/>
      <c r="E30" s="302"/>
      <c r="F30" s="302"/>
      <c r="G30" s="302"/>
      <c r="H30" s="303"/>
      <c r="I30" s="846">
        <v>9.35</v>
      </c>
      <c r="J30" s="845"/>
      <c r="K30" s="847"/>
      <c r="L30" s="768"/>
      <c r="M30" s="842"/>
      <c r="N30" s="842"/>
      <c r="O30" s="842"/>
      <c r="P30" s="842"/>
      <c r="Q30" s="750"/>
      <c r="R30" s="834"/>
      <c r="S30" s="834"/>
      <c r="T30" s="834"/>
      <c r="U30" s="834"/>
      <c r="V30" s="834"/>
      <c r="W30" s="834"/>
      <c r="X30" s="834"/>
      <c r="Y30" s="834"/>
      <c r="Z30" s="834"/>
      <c r="AA30" s="834"/>
      <c r="AB30" s="843"/>
      <c r="AC30" s="834"/>
      <c r="AD30" s="834"/>
      <c r="AE30" s="834"/>
      <c r="AF30" s="834"/>
      <c r="AG30" s="836"/>
      <c r="AI30" s="845">
        <f t="shared" si="0"/>
        <v>0</v>
      </c>
      <c r="AJ30" s="845">
        <f t="shared" si="4"/>
        <v>87.97999999999999</v>
      </c>
      <c r="AK30" s="845">
        <f t="shared" si="2"/>
        <v>9.35</v>
      </c>
      <c r="AL30" s="845">
        <f t="shared" si="3"/>
        <v>0</v>
      </c>
      <c r="AM30" s="845">
        <f t="shared" si="1"/>
        <v>0</v>
      </c>
      <c r="AN30" s="845">
        <f t="shared" si="5"/>
        <v>97.329999999999984</v>
      </c>
    </row>
    <row r="31" spans="1:40" ht="22.5" customHeight="1">
      <c r="A31" s="755"/>
      <c r="B31" s="755">
        <v>21</v>
      </c>
      <c r="C31" s="301" t="s">
        <v>355</v>
      </c>
      <c r="D31" s="302"/>
      <c r="E31" s="302"/>
      <c r="F31" s="302"/>
      <c r="G31" s="302"/>
      <c r="H31" s="303"/>
      <c r="I31" s="846">
        <v>1.1599999999999999</v>
      </c>
      <c r="J31" s="845"/>
      <c r="K31" s="847"/>
      <c r="L31" s="768"/>
      <c r="M31" s="842"/>
      <c r="N31" s="842"/>
      <c r="O31" s="842"/>
      <c r="P31" s="842"/>
      <c r="Q31" s="750"/>
      <c r="R31" s="834"/>
      <c r="S31" s="834"/>
      <c r="T31" s="834"/>
      <c r="U31" s="834"/>
      <c r="V31" s="834"/>
      <c r="W31" s="834"/>
      <c r="X31" s="834"/>
      <c r="Y31" s="834"/>
      <c r="Z31" s="834"/>
      <c r="AA31" s="834"/>
      <c r="AB31" s="843"/>
      <c r="AC31" s="834"/>
      <c r="AD31" s="834"/>
      <c r="AE31" s="834"/>
      <c r="AF31" s="834"/>
      <c r="AG31" s="836"/>
      <c r="AI31" s="845">
        <f t="shared" si="0"/>
        <v>0</v>
      </c>
      <c r="AJ31" s="845">
        <f t="shared" si="4"/>
        <v>97.329999999999984</v>
      </c>
      <c r="AK31" s="845">
        <f t="shared" si="2"/>
        <v>1.1599999999999999</v>
      </c>
      <c r="AL31" s="845">
        <f t="shared" si="3"/>
        <v>0</v>
      </c>
      <c r="AM31" s="845">
        <f t="shared" si="1"/>
        <v>0</v>
      </c>
      <c r="AN31" s="845">
        <f t="shared" si="5"/>
        <v>98.489999999999981</v>
      </c>
    </row>
    <row r="32" spans="1:40" ht="22.5" customHeight="1">
      <c r="A32" s="755"/>
      <c r="B32" s="755">
        <v>22</v>
      </c>
      <c r="C32" s="856" t="s">
        <v>364</v>
      </c>
      <c r="D32" s="302"/>
      <c r="E32" s="302"/>
      <c r="F32" s="302"/>
      <c r="G32" s="302"/>
      <c r="H32" s="303"/>
      <c r="I32" s="846">
        <v>3.56</v>
      </c>
      <c r="J32" s="845"/>
      <c r="K32" s="847"/>
      <c r="L32" s="768"/>
      <c r="M32" s="842"/>
      <c r="N32" s="842"/>
      <c r="O32" s="842"/>
      <c r="P32" s="842"/>
      <c r="Q32" s="750"/>
      <c r="R32" s="834"/>
      <c r="S32" s="834"/>
      <c r="T32" s="834"/>
      <c r="U32" s="834"/>
      <c r="V32" s="834"/>
      <c r="W32" s="834"/>
      <c r="X32" s="834"/>
      <c r="Y32" s="834"/>
      <c r="Z32" s="834"/>
      <c r="AA32" s="834"/>
      <c r="AB32" s="843"/>
      <c r="AC32" s="834"/>
      <c r="AD32" s="834"/>
      <c r="AE32" s="834"/>
      <c r="AF32" s="834"/>
      <c r="AG32" s="836"/>
      <c r="AI32" s="845">
        <f t="shared" si="0"/>
        <v>0</v>
      </c>
      <c r="AJ32" s="845">
        <f t="shared" si="4"/>
        <v>98.489999999999981</v>
      </c>
      <c r="AK32" s="845">
        <f t="shared" si="2"/>
        <v>3.56</v>
      </c>
      <c r="AL32" s="845">
        <f t="shared" si="3"/>
        <v>0</v>
      </c>
      <c r="AM32" s="845">
        <f t="shared" si="1"/>
        <v>0</v>
      </c>
      <c r="AN32" s="845">
        <f t="shared" si="5"/>
        <v>102.04999999999998</v>
      </c>
    </row>
    <row r="33" spans="1:40" ht="22.5" customHeight="1">
      <c r="A33" s="755"/>
      <c r="B33" s="857">
        <v>23</v>
      </c>
      <c r="C33" s="853" t="s">
        <v>360</v>
      </c>
      <c r="D33" s="302"/>
      <c r="E33" s="302"/>
      <c r="F33" s="302"/>
      <c r="G33" s="302"/>
      <c r="H33" s="303"/>
      <c r="I33" s="846">
        <v>13.02</v>
      </c>
      <c r="J33" s="845"/>
      <c r="K33" s="847"/>
      <c r="L33" s="768"/>
      <c r="M33" s="842"/>
      <c r="N33" s="842"/>
      <c r="O33" s="842"/>
      <c r="P33" s="842"/>
      <c r="Q33" s="750"/>
      <c r="R33" s="834"/>
      <c r="S33" s="834"/>
      <c r="T33" s="834"/>
      <c r="U33" s="834"/>
      <c r="V33" s="834"/>
      <c r="W33" s="834"/>
      <c r="X33" s="834"/>
      <c r="Y33" s="834"/>
      <c r="Z33" s="834"/>
      <c r="AA33" s="834"/>
      <c r="AB33" s="843"/>
      <c r="AC33" s="834"/>
      <c r="AD33" s="834"/>
      <c r="AE33" s="834"/>
      <c r="AF33" s="834"/>
      <c r="AG33" s="836"/>
      <c r="AI33" s="845">
        <f t="shared" si="0"/>
        <v>0</v>
      </c>
      <c r="AJ33" s="845">
        <f t="shared" si="4"/>
        <v>102.04999999999998</v>
      </c>
      <c r="AK33" s="845">
        <f t="shared" si="2"/>
        <v>13.02</v>
      </c>
      <c r="AL33" s="845">
        <f t="shared" si="3"/>
        <v>0</v>
      </c>
      <c r="AM33" s="845">
        <f t="shared" si="1"/>
        <v>0</v>
      </c>
      <c r="AN33" s="845">
        <f t="shared" si="5"/>
        <v>115.06999999999998</v>
      </c>
    </row>
    <row r="34" spans="1:40" ht="22.5" customHeight="1">
      <c r="A34" s="755"/>
      <c r="B34" s="755">
        <v>24</v>
      </c>
      <c r="C34" s="301" t="s">
        <v>365</v>
      </c>
      <c r="D34" s="302"/>
      <c r="E34" s="302"/>
      <c r="F34" s="302"/>
      <c r="G34" s="302"/>
      <c r="H34" s="303"/>
      <c r="I34" s="846">
        <v>2.0099999999999998</v>
      </c>
      <c r="J34" s="845"/>
      <c r="K34" s="847"/>
      <c r="L34" s="768"/>
      <c r="M34" s="842"/>
      <c r="N34" s="842"/>
      <c r="O34" s="842"/>
      <c r="P34" s="842"/>
      <c r="Q34" s="750"/>
      <c r="R34" s="834"/>
      <c r="S34" s="834"/>
      <c r="T34" s="834"/>
      <c r="U34" s="834"/>
      <c r="V34" s="834"/>
      <c r="W34" s="834"/>
      <c r="X34" s="834"/>
      <c r="Y34" s="834"/>
      <c r="Z34" s="834"/>
      <c r="AA34" s="834"/>
      <c r="AB34" s="843"/>
      <c r="AC34" s="834"/>
      <c r="AD34" s="834"/>
      <c r="AE34" s="834"/>
      <c r="AF34" s="834"/>
      <c r="AG34" s="836"/>
      <c r="AI34" s="845">
        <f t="shared" si="0"/>
        <v>0</v>
      </c>
      <c r="AJ34" s="845">
        <f t="shared" si="4"/>
        <v>115.06999999999998</v>
      </c>
      <c r="AK34" s="845">
        <f t="shared" si="2"/>
        <v>2.0099999999999998</v>
      </c>
      <c r="AL34" s="845">
        <f t="shared" si="3"/>
        <v>0</v>
      </c>
      <c r="AM34" s="845">
        <f t="shared" si="1"/>
        <v>0</v>
      </c>
      <c r="AN34" s="845">
        <f t="shared" si="5"/>
        <v>117.07999999999998</v>
      </c>
    </row>
    <row r="35" spans="1:40" ht="22.5" customHeight="1">
      <c r="A35" s="858"/>
      <c r="B35" s="755">
        <v>25</v>
      </c>
      <c r="C35" s="301" t="s">
        <v>366</v>
      </c>
      <c r="D35" s="302"/>
      <c r="E35" s="302"/>
      <c r="F35" s="302"/>
      <c r="G35" s="302"/>
      <c r="H35" s="303"/>
      <c r="I35" s="846">
        <v>2.41</v>
      </c>
      <c r="J35" s="845"/>
      <c r="K35" s="847"/>
      <c r="L35" s="768"/>
      <c r="M35" s="842"/>
      <c r="N35" s="842"/>
      <c r="O35" s="842"/>
      <c r="P35" s="842"/>
      <c r="Q35" s="750"/>
      <c r="R35" s="834"/>
      <c r="S35" s="834"/>
      <c r="T35" s="834"/>
      <c r="U35" s="834"/>
      <c r="V35" s="834"/>
      <c r="W35" s="834"/>
      <c r="X35" s="834"/>
      <c r="Y35" s="834"/>
      <c r="Z35" s="834"/>
      <c r="AA35" s="834"/>
      <c r="AB35" s="843"/>
      <c r="AC35" s="834"/>
      <c r="AD35" s="834"/>
      <c r="AE35" s="834"/>
      <c r="AF35" s="834"/>
      <c r="AG35" s="836"/>
      <c r="AI35" s="845">
        <f t="shared" si="0"/>
        <v>0</v>
      </c>
      <c r="AJ35" s="845">
        <f t="shared" si="4"/>
        <v>117.07999999999998</v>
      </c>
      <c r="AK35" s="845">
        <f t="shared" si="2"/>
        <v>2.41</v>
      </c>
      <c r="AL35" s="845">
        <f t="shared" si="3"/>
        <v>0</v>
      </c>
      <c r="AM35" s="845">
        <f t="shared" si="1"/>
        <v>0</v>
      </c>
      <c r="AN35" s="845">
        <f t="shared" si="5"/>
        <v>119.48999999999998</v>
      </c>
    </row>
    <row r="36" spans="1:40" ht="22.5" customHeight="1">
      <c r="A36" s="859"/>
      <c r="B36" s="755">
        <v>26</v>
      </c>
      <c r="C36" s="301" t="s">
        <v>367</v>
      </c>
      <c r="D36" s="302"/>
      <c r="E36" s="302"/>
      <c r="F36" s="302"/>
      <c r="G36" s="302"/>
      <c r="H36" s="303"/>
      <c r="I36" s="846">
        <v>1.98</v>
      </c>
      <c r="J36" s="845"/>
      <c r="K36" s="847"/>
      <c r="L36" s="768"/>
      <c r="M36" s="842"/>
      <c r="N36" s="842"/>
      <c r="O36" s="842"/>
      <c r="P36" s="842"/>
      <c r="Q36" s="750"/>
      <c r="R36" s="834"/>
      <c r="S36" s="834"/>
      <c r="T36" s="834"/>
      <c r="U36" s="834"/>
      <c r="V36" s="834"/>
      <c r="W36" s="834"/>
      <c r="X36" s="834"/>
      <c r="Y36" s="834"/>
      <c r="Z36" s="834"/>
      <c r="AA36" s="834"/>
      <c r="AB36" s="843"/>
      <c r="AC36" s="834"/>
      <c r="AD36" s="834"/>
      <c r="AE36" s="834"/>
      <c r="AF36" s="834"/>
      <c r="AG36" s="836"/>
      <c r="AI36" s="845">
        <f t="shared" si="0"/>
        <v>0</v>
      </c>
      <c r="AJ36" s="845">
        <f t="shared" si="4"/>
        <v>119.48999999999998</v>
      </c>
      <c r="AK36" s="845">
        <f t="shared" si="2"/>
        <v>1.98</v>
      </c>
      <c r="AL36" s="845">
        <f t="shared" si="3"/>
        <v>0</v>
      </c>
      <c r="AM36" s="845">
        <f t="shared" si="1"/>
        <v>0</v>
      </c>
      <c r="AN36" s="845">
        <f t="shared" si="5"/>
        <v>121.46999999999998</v>
      </c>
    </row>
    <row r="37" spans="1:40" ht="22.5" customHeight="1">
      <c r="A37" s="755"/>
      <c r="B37" s="755">
        <v>27</v>
      </c>
      <c r="C37" s="301" t="s">
        <v>368</v>
      </c>
      <c r="D37" s="302"/>
      <c r="E37" s="302"/>
      <c r="F37" s="302"/>
      <c r="G37" s="302"/>
      <c r="H37" s="303"/>
      <c r="I37" s="846">
        <v>2.33</v>
      </c>
      <c r="J37" s="845"/>
      <c r="K37" s="847">
        <v>1</v>
      </c>
      <c r="L37" s="768"/>
      <c r="M37" s="842"/>
      <c r="N37" s="842"/>
      <c r="O37" s="842"/>
      <c r="P37" s="842"/>
      <c r="Q37" s="750"/>
      <c r="R37" s="834"/>
      <c r="S37" s="834"/>
      <c r="T37" s="834"/>
      <c r="U37" s="834"/>
      <c r="V37" s="834"/>
      <c r="W37" s="834"/>
      <c r="X37" s="834"/>
      <c r="Y37" s="834"/>
      <c r="Z37" s="834"/>
      <c r="AA37" s="834"/>
      <c r="AB37" s="843"/>
      <c r="AC37" s="834"/>
      <c r="AD37" s="834"/>
      <c r="AE37" s="834"/>
      <c r="AF37" s="834"/>
      <c r="AG37" s="836"/>
      <c r="AI37" s="845">
        <f t="shared" si="0"/>
        <v>0</v>
      </c>
      <c r="AJ37" s="845">
        <f t="shared" si="4"/>
        <v>121.46999999999998</v>
      </c>
      <c r="AK37" s="845">
        <f t="shared" si="2"/>
        <v>2.33</v>
      </c>
      <c r="AL37" s="845">
        <f t="shared" si="3"/>
        <v>1</v>
      </c>
      <c r="AM37" s="845">
        <f t="shared" si="1"/>
        <v>0</v>
      </c>
      <c r="AN37" s="845">
        <f t="shared" si="5"/>
        <v>123.79999999999998</v>
      </c>
    </row>
    <row r="38" spans="1:40" ht="22.5" customHeight="1">
      <c r="A38" s="860"/>
      <c r="B38" s="861"/>
      <c r="C38" s="301"/>
      <c r="D38" s="302"/>
      <c r="E38" s="302"/>
      <c r="F38" s="302"/>
      <c r="G38" s="302"/>
      <c r="H38" s="303"/>
      <c r="I38" s="846"/>
      <c r="J38" s="845"/>
      <c r="K38" s="847"/>
      <c r="L38" s="768"/>
      <c r="M38" s="842"/>
      <c r="N38" s="842"/>
      <c r="O38" s="842"/>
      <c r="P38" s="842"/>
      <c r="Q38" s="750"/>
      <c r="R38" s="834"/>
      <c r="S38" s="834"/>
      <c r="T38" s="834"/>
      <c r="U38" s="834"/>
      <c r="V38" s="834"/>
      <c r="W38" s="834"/>
      <c r="X38" s="834"/>
      <c r="Y38" s="834"/>
      <c r="Z38" s="834"/>
      <c r="AA38" s="834"/>
      <c r="AB38" s="843"/>
      <c r="AC38" s="834"/>
      <c r="AD38" s="834"/>
      <c r="AE38" s="834"/>
      <c r="AF38" s="834"/>
      <c r="AG38" s="836"/>
      <c r="AI38" s="845">
        <f t="shared" si="0"/>
        <v>0</v>
      </c>
      <c r="AJ38" s="845">
        <f t="shared" si="4"/>
        <v>124.79999999999998</v>
      </c>
      <c r="AK38" s="845">
        <f t="shared" si="2"/>
        <v>0</v>
      </c>
      <c r="AL38" s="845">
        <f t="shared" si="3"/>
        <v>0</v>
      </c>
      <c r="AM38" s="845">
        <f t="shared" si="1"/>
        <v>0</v>
      </c>
      <c r="AN38" s="845">
        <f t="shared" si="5"/>
        <v>124.79999999999998</v>
      </c>
    </row>
    <row r="39" spans="1:40" ht="22.5" customHeight="1">
      <c r="A39" s="860"/>
      <c r="B39" s="861"/>
      <c r="C39" s="301"/>
      <c r="D39" s="302"/>
      <c r="E39" s="302"/>
      <c r="F39" s="302"/>
      <c r="G39" s="302"/>
      <c r="H39" s="303"/>
      <c r="I39" s="846"/>
      <c r="J39" s="845"/>
      <c r="K39" s="847"/>
      <c r="L39" s="768"/>
      <c r="M39" s="842"/>
      <c r="N39" s="842"/>
      <c r="O39" s="842"/>
      <c r="P39" s="842"/>
      <c r="Q39" s="750"/>
      <c r="R39" s="834"/>
      <c r="S39" s="834"/>
      <c r="T39" s="834"/>
      <c r="U39" s="834"/>
      <c r="V39" s="834"/>
      <c r="W39" s="834"/>
      <c r="X39" s="834"/>
      <c r="Y39" s="834"/>
      <c r="Z39" s="834"/>
      <c r="AA39" s="834"/>
      <c r="AB39" s="843"/>
      <c r="AC39" s="834"/>
      <c r="AD39" s="834"/>
      <c r="AE39" s="834"/>
      <c r="AF39" s="834"/>
      <c r="AG39" s="836"/>
      <c r="AI39" s="845">
        <f t="shared" si="0"/>
        <v>0</v>
      </c>
      <c r="AJ39" s="845">
        <f t="shared" si="4"/>
        <v>124.79999999999998</v>
      </c>
      <c r="AK39" s="845">
        <f t="shared" si="2"/>
        <v>0</v>
      </c>
      <c r="AL39" s="845">
        <f t="shared" si="3"/>
        <v>0</v>
      </c>
      <c r="AM39" s="845">
        <f t="shared" si="1"/>
        <v>0</v>
      </c>
      <c r="AN39" s="845">
        <f t="shared" si="5"/>
        <v>124.79999999999998</v>
      </c>
    </row>
    <row r="40" spans="1:40" ht="22.5" customHeight="1">
      <c r="A40" s="860"/>
      <c r="B40" s="861"/>
      <c r="C40" s="301"/>
      <c r="D40" s="302"/>
      <c r="E40" s="302"/>
      <c r="F40" s="302"/>
      <c r="G40" s="302"/>
      <c r="H40" s="303"/>
      <c r="I40" s="846"/>
      <c r="J40" s="845"/>
      <c r="K40" s="847"/>
      <c r="L40" s="768"/>
      <c r="M40" s="842"/>
      <c r="N40" s="842"/>
      <c r="O40" s="842"/>
      <c r="P40" s="842"/>
      <c r="Q40" s="750"/>
      <c r="R40" s="834"/>
      <c r="S40" s="834"/>
      <c r="T40" s="834"/>
      <c r="U40" s="834"/>
      <c r="V40" s="834"/>
      <c r="W40" s="834"/>
      <c r="X40" s="834"/>
      <c r="Y40" s="834"/>
      <c r="Z40" s="834"/>
      <c r="AA40" s="834"/>
      <c r="AB40" s="843"/>
      <c r="AC40" s="834"/>
      <c r="AD40" s="834"/>
      <c r="AE40" s="834"/>
      <c r="AF40" s="834"/>
      <c r="AG40" s="836"/>
      <c r="AI40" s="845">
        <f t="shared" si="0"/>
        <v>0</v>
      </c>
      <c r="AJ40" s="845">
        <f t="shared" si="4"/>
        <v>124.79999999999998</v>
      </c>
      <c r="AK40" s="845">
        <f t="shared" si="2"/>
        <v>0</v>
      </c>
      <c r="AL40" s="845">
        <f t="shared" si="3"/>
        <v>0</v>
      </c>
      <c r="AM40" s="845">
        <f t="shared" si="1"/>
        <v>0</v>
      </c>
      <c r="AN40" s="845">
        <f t="shared" si="5"/>
        <v>124.79999999999998</v>
      </c>
    </row>
    <row r="41" spans="1:40" ht="22.5" customHeight="1">
      <c r="A41" s="860"/>
      <c r="B41" s="861"/>
      <c r="C41" s="301"/>
      <c r="D41" s="302"/>
      <c r="E41" s="302"/>
      <c r="F41" s="302"/>
      <c r="G41" s="302"/>
      <c r="H41" s="303"/>
      <c r="I41" s="846"/>
      <c r="J41" s="845"/>
      <c r="K41" s="847"/>
      <c r="L41" s="768"/>
      <c r="M41" s="842"/>
      <c r="N41" s="842"/>
      <c r="O41" s="842"/>
      <c r="P41" s="842"/>
      <c r="Q41" s="750"/>
      <c r="R41" s="834"/>
      <c r="S41" s="834"/>
      <c r="T41" s="834"/>
      <c r="U41" s="834"/>
      <c r="V41" s="834"/>
      <c r="W41" s="834"/>
      <c r="X41" s="834"/>
      <c r="Y41" s="834"/>
      <c r="Z41" s="834"/>
      <c r="AA41" s="834"/>
      <c r="AB41" s="843"/>
      <c r="AC41" s="834"/>
      <c r="AD41" s="834"/>
      <c r="AE41" s="834"/>
      <c r="AF41" s="834"/>
      <c r="AG41" s="836"/>
      <c r="AI41" s="845">
        <f t="shared" si="0"/>
        <v>0</v>
      </c>
      <c r="AJ41" s="845">
        <f t="shared" si="4"/>
        <v>124.79999999999998</v>
      </c>
      <c r="AK41" s="845">
        <f t="shared" si="2"/>
        <v>0</v>
      </c>
      <c r="AL41" s="845">
        <f t="shared" si="3"/>
        <v>0</v>
      </c>
      <c r="AM41" s="845">
        <f t="shared" si="1"/>
        <v>0</v>
      </c>
      <c r="AN41" s="845">
        <f t="shared" si="5"/>
        <v>124.79999999999998</v>
      </c>
    </row>
    <row r="42" spans="1:40" ht="22.5" customHeight="1">
      <c r="A42" s="860"/>
      <c r="B42" s="861"/>
      <c r="C42" s="301"/>
      <c r="D42" s="302"/>
      <c r="E42" s="302"/>
      <c r="F42" s="302"/>
      <c r="G42" s="302"/>
      <c r="H42" s="303"/>
      <c r="I42" s="846"/>
      <c r="J42" s="845"/>
      <c r="K42" s="847"/>
      <c r="L42" s="768"/>
      <c r="M42" s="842"/>
      <c r="N42" s="842"/>
      <c r="O42" s="842"/>
      <c r="P42" s="842"/>
      <c r="Q42" s="750"/>
      <c r="R42" s="834"/>
      <c r="S42" s="834"/>
      <c r="T42" s="834"/>
      <c r="U42" s="834"/>
      <c r="V42" s="834"/>
      <c r="W42" s="834"/>
      <c r="X42" s="834"/>
      <c r="Y42" s="834"/>
      <c r="Z42" s="834"/>
      <c r="AA42" s="834"/>
      <c r="AB42" s="843"/>
      <c r="AC42" s="834"/>
      <c r="AD42" s="834"/>
      <c r="AE42" s="834"/>
      <c r="AF42" s="834"/>
      <c r="AG42" s="836"/>
      <c r="AI42" s="845">
        <f t="shared" si="0"/>
        <v>0</v>
      </c>
      <c r="AJ42" s="845">
        <f t="shared" si="4"/>
        <v>124.79999999999998</v>
      </c>
      <c r="AK42" s="845">
        <f t="shared" si="2"/>
        <v>0</v>
      </c>
      <c r="AL42" s="845">
        <f t="shared" si="3"/>
        <v>0</v>
      </c>
      <c r="AM42" s="845">
        <f t="shared" si="1"/>
        <v>0</v>
      </c>
      <c r="AN42" s="845">
        <f t="shared" si="5"/>
        <v>124.79999999999998</v>
      </c>
    </row>
    <row r="43" spans="1:40" ht="22.5" customHeight="1">
      <c r="A43" s="860"/>
      <c r="B43" s="861"/>
      <c r="C43" s="301"/>
      <c r="D43" s="302"/>
      <c r="E43" s="302"/>
      <c r="F43" s="302"/>
      <c r="G43" s="302"/>
      <c r="H43" s="303"/>
      <c r="I43" s="846"/>
      <c r="J43" s="845"/>
      <c r="K43" s="847"/>
      <c r="L43" s="768"/>
      <c r="M43" s="842"/>
      <c r="N43" s="842"/>
      <c r="O43" s="842"/>
      <c r="P43" s="842"/>
      <c r="Q43" s="750"/>
      <c r="R43" s="834"/>
      <c r="S43" s="834"/>
      <c r="T43" s="834"/>
      <c r="U43" s="834"/>
      <c r="V43" s="834"/>
      <c r="W43" s="834"/>
      <c r="X43" s="834"/>
      <c r="Y43" s="834"/>
      <c r="Z43" s="834"/>
      <c r="AA43" s="834"/>
      <c r="AB43" s="843"/>
      <c r="AC43" s="834"/>
      <c r="AD43" s="834"/>
      <c r="AE43" s="834"/>
      <c r="AF43" s="834"/>
      <c r="AG43" s="836"/>
      <c r="AI43" s="845">
        <f t="shared" si="0"/>
        <v>0</v>
      </c>
      <c r="AJ43" s="845">
        <f t="shared" si="4"/>
        <v>124.79999999999998</v>
      </c>
      <c r="AK43" s="845">
        <f t="shared" si="2"/>
        <v>0</v>
      </c>
      <c r="AL43" s="845">
        <f t="shared" si="3"/>
        <v>0</v>
      </c>
      <c r="AM43" s="845">
        <f t="shared" si="1"/>
        <v>0</v>
      </c>
      <c r="AN43" s="845">
        <f t="shared" si="5"/>
        <v>124.79999999999998</v>
      </c>
    </row>
    <row r="44" spans="1:40" ht="22.5" customHeight="1">
      <c r="A44" s="860"/>
      <c r="B44" s="861"/>
      <c r="C44" s="301"/>
      <c r="D44" s="302"/>
      <c r="E44" s="302"/>
      <c r="F44" s="302"/>
      <c r="G44" s="302"/>
      <c r="H44" s="303"/>
      <c r="I44" s="846"/>
      <c r="J44" s="845"/>
      <c r="K44" s="847"/>
      <c r="L44" s="768"/>
      <c r="M44" s="842"/>
      <c r="N44" s="842"/>
      <c r="O44" s="842"/>
      <c r="P44" s="842"/>
      <c r="Q44" s="750"/>
      <c r="R44" s="834"/>
      <c r="S44" s="834"/>
      <c r="T44" s="834"/>
      <c r="U44" s="834"/>
      <c r="V44" s="834"/>
      <c r="W44" s="834"/>
      <c r="X44" s="834"/>
      <c r="Y44" s="834"/>
      <c r="Z44" s="834"/>
      <c r="AA44" s="834"/>
      <c r="AB44" s="843"/>
      <c r="AC44" s="834"/>
      <c r="AD44" s="834"/>
      <c r="AE44" s="834"/>
      <c r="AF44" s="834"/>
      <c r="AG44" s="836"/>
      <c r="AI44" s="845">
        <f t="shared" si="0"/>
        <v>0</v>
      </c>
      <c r="AJ44" s="845">
        <f t="shared" si="4"/>
        <v>124.79999999999998</v>
      </c>
      <c r="AK44" s="845">
        <f t="shared" si="2"/>
        <v>0</v>
      </c>
      <c r="AL44" s="845">
        <f t="shared" si="3"/>
        <v>0</v>
      </c>
      <c r="AM44" s="845">
        <f t="shared" si="1"/>
        <v>0</v>
      </c>
      <c r="AN44" s="845">
        <f t="shared" si="5"/>
        <v>124.79999999999998</v>
      </c>
    </row>
    <row r="45" spans="1:40" ht="22.5" customHeight="1">
      <c r="A45" s="860"/>
      <c r="B45" s="861"/>
      <c r="C45" s="301"/>
      <c r="D45" s="302"/>
      <c r="E45" s="302"/>
      <c r="F45" s="302"/>
      <c r="G45" s="302"/>
      <c r="H45" s="303"/>
      <c r="I45" s="846"/>
      <c r="J45" s="845"/>
      <c r="K45" s="847"/>
      <c r="L45" s="768"/>
      <c r="M45" s="842"/>
      <c r="N45" s="842"/>
      <c r="O45" s="842"/>
      <c r="P45" s="842"/>
      <c r="Q45" s="750"/>
      <c r="R45" s="834"/>
      <c r="S45" s="834"/>
      <c r="T45" s="834"/>
      <c r="U45" s="834"/>
      <c r="V45" s="834"/>
      <c r="W45" s="834"/>
      <c r="X45" s="834"/>
      <c r="Y45" s="834"/>
      <c r="Z45" s="834"/>
      <c r="AA45" s="834"/>
      <c r="AB45" s="843"/>
      <c r="AC45" s="834"/>
      <c r="AD45" s="834"/>
      <c r="AE45" s="834"/>
      <c r="AF45" s="834"/>
      <c r="AG45" s="836"/>
      <c r="AI45" s="845">
        <f t="shared" si="0"/>
        <v>0</v>
      </c>
      <c r="AJ45" s="845">
        <f t="shared" si="4"/>
        <v>124.79999999999998</v>
      </c>
      <c r="AK45" s="845">
        <f t="shared" si="2"/>
        <v>0</v>
      </c>
      <c r="AL45" s="845">
        <f t="shared" si="3"/>
        <v>0</v>
      </c>
      <c r="AM45" s="845">
        <f t="shared" si="1"/>
        <v>0</v>
      </c>
      <c r="AN45" s="845">
        <f t="shared" si="5"/>
        <v>124.79999999999998</v>
      </c>
    </row>
    <row r="46" spans="1:40" ht="22.5" customHeight="1">
      <c r="A46" s="860"/>
      <c r="B46" s="861"/>
      <c r="C46" s="301"/>
      <c r="D46" s="302"/>
      <c r="E46" s="302"/>
      <c r="F46" s="302"/>
      <c r="G46" s="302"/>
      <c r="H46" s="303"/>
      <c r="I46" s="846"/>
      <c r="J46" s="845"/>
      <c r="K46" s="847"/>
      <c r="L46" s="768"/>
      <c r="M46" s="842"/>
      <c r="N46" s="842"/>
      <c r="O46" s="842"/>
      <c r="P46" s="842"/>
      <c r="Q46" s="750"/>
      <c r="R46" s="834"/>
      <c r="S46" s="834"/>
      <c r="T46" s="834"/>
      <c r="U46" s="834"/>
      <c r="V46" s="834"/>
      <c r="W46" s="834"/>
      <c r="X46" s="834"/>
      <c r="Y46" s="834"/>
      <c r="Z46" s="834"/>
      <c r="AA46" s="834"/>
      <c r="AB46" s="843"/>
      <c r="AC46" s="834"/>
      <c r="AD46" s="834"/>
      <c r="AE46" s="834"/>
      <c r="AF46" s="834"/>
      <c r="AG46" s="836"/>
      <c r="AI46" s="845">
        <f t="shared" si="0"/>
        <v>0</v>
      </c>
      <c r="AJ46" s="845">
        <f t="shared" si="4"/>
        <v>124.79999999999998</v>
      </c>
      <c r="AK46" s="845">
        <f t="shared" si="2"/>
        <v>0</v>
      </c>
      <c r="AL46" s="845">
        <f t="shared" si="3"/>
        <v>0</v>
      </c>
      <c r="AM46" s="845">
        <f t="shared" si="1"/>
        <v>0</v>
      </c>
      <c r="AN46" s="845">
        <f t="shared" si="5"/>
        <v>124.79999999999998</v>
      </c>
    </row>
    <row r="47" spans="1:40" ht="22.5" customHeight="1">
      <c r="A47" s="860"/>
      <c r="B47" s="861"/>
      <c r="C47" s="301"/>
      <c r="D47" s="302"/>
      <c r="E47" s="302"/>
      <c r="F47" s="302"/>
      <c r="G47" s="302"/>
      <c r="H47" s="303"/>
      <c r="I47" s="846"/>
      <c r="J47" s="845"/>
      <c r="K47" s="847"/>
      <c r="L47" s="768"/>
      <c r="M47" s="842"/>
      <c r="N47" s="842"/>
      <c r="O47" s="842"/>
      <c r="P47" s="842"/>
      <c r="Q47" s="750"/>
      <c r="R47" s="834"/>
      <c r="S47" s="834"/>
      <c r="T47" s="834"/>
      <c r="U47" s="834"/>
      <c r="V47" s="834"/>
      <c r="W47" s="834"/>
      <c r="X47" s="834"/>
      <c r="Y47" s="834"/>
      <c r="Z47" s="834"/>
      <c r="AA47" s="834"/>
      <c r="AB47" s="843"/>
      <c r="AC47" s="834"/>
      <c r="AD47" s="834"/>
      <c r="AE47" s="834"/>
      <c r="AF47" s="834"/>
      <c r="AG47" s="836"/>
      <c r="AI47" s="845">
        <f t="shared" si="0"/>
        <v>0</v>
      </c>
      <c r="AJ47" s="845">
        <f t="shared" si="4"/>
        <v>124.79999999999998</v>
      </c>
      <c r="AK47" s="845">
        <f t="shared" si="2"/>
        <v>0</v>
      </c>
      <c r="AL47" s="845">
        <f t="shared" si="3"/>
        <v>0</v>
      </c>
      <c r="AM47" s="845">
        <f t="shared" si="1"/>
        <v>0</v>
      </c>
      <c r="AN47" s="845">
        <f t="shared" si="5"/>
        <v>124.79999999999998</v>
      </c>
    </row>
    <row r="48" spans="1:40" ht="22.5" customHeight="1">
      <c r="A48" s="860"/>
      <c r="B48" s="861"/>
      <c r="C48" s="301"/>
      <c r="D48" s="302"/>
      <c r="E48" s="302"/>
      <c r="F48" s="302"/>
      <c r="G48" s="302"/>
      <c r="H48" s="303"/>
      <c r="I48" s="846"/>
      <c r="J48" s="845"/>
      <c r="K48" s="847"/>
      <c r="L48" s="768"/>
      <c r="M48" s="842"/>
      <c r="N48" s="842"/>
      <c r="O48" s="842"/>
      <c r="P48" s="842"/>
      <c r="Q48" s="750"/>
      <c r="R48" s="834"/>
      <c r="S48" s="834"/>
      <c r="T48" s="834"/>
      <c r="U48" s="834"/>
      <c r="V48" s="834"/>
      <c r="W48" s="834"/>
      <c r="X48" s="834"/>
      <c r="Y48" s="834"/>
      <c r="Z48" s="834"/>
      <c r="AA48" s="834"/>
      <c r="AB48" s="843"/>
      <c r="AC48" s="834"/>
      <c r="AD48" s="834"/>
      <c r="AE48" s="834"/>
      <c r="AF48" s="834"/>
      <c r="AG48" s="836"/>
      <c r="AI48" s="845">
        <f t="shared" si="0"/>
        <v>0</v>
      </c>
      <c r="AJ48" s="845">
        <f t="shared" si="4"/>
        <v>124.79999999999998</v>
      </c>
      <c r="AK48" s="845">
        <f t="shared" si="2"/>
        <v>0</v>
      </c>
      <c r="AL48" s="845">
        <f t="shared" si="3"/>
        <v>0</v>
      </c>
      <c r="AM48" s="845">
        <f t="shared" si="1"/>
        <v>0</v>
      </c>
      <c r="AN48" s="845">
        <f t="shared" si="5"/>
        <v>124.79999999999998</v>
      </c>
    </row>
    <row r="49" spans="1:40" ht="22.5" customHeight="1">
      <c r="A49" s="860"/>
      <c r="B49" s="861"/>
      <c r="C49" s="301"/>
      <c r="D49" s="302"/>
      <c r="E49" s="302"/>
      <c r="F49" s="302"/>
      <c r="G49" s="302"/>
      <c r="H49" s="303"/>
      <c r="I49" s="846"/>
      <c r="J49" s="845"/>
      <c r="K49" s="847"/>
      <c r="L49" s="768"/>
      <c r="M49" s="842"/>
      <c r="N49" s="842"/>
      <c r="O49" s="842"/>
      <c r="P49" s="842"/>
      <c r="Q49" s="750"/>
      <c r="R49" s="834"/>
      <c r="S49" s="834"/>
      <c r="T49" s="834"/>
      <c r="U49" s="834"/>
      <c r="V49" s="834"/>
      <c r="W49" s="834"/>
      <c r="X49" s="834"/>
      <c r="Y49" s="834"/>
      <c r="Z49" s="834"/>
      <c r="AA49" s="834"/>
      <c r="AB49" s="843"/>
      <c r="AC49" s="834"/>
      <c r="AD49" s="834"/>
      <c r="AE49" s="834"/>
      <c r="AF49" s="834"/>
      <c r="AG49" s="836"/>
      <c r="AI49" s="845">
        <f t="shared" si="0"/>
        <v>0</v>
      </c>
      <c r="AJ49" s="845">
        <f t="shared" si="4"/>
        <v>124.79999999999998</v>
      </c>
      <c r="AK49" s="845">
        <f t="shared" si="2"/>
        <v>0</v>
      </c>
      <c r="AL49" s="845">
        <f t="shared" si="3"/>
        <v>0</v>
      </c>
      <c r="AM49" s="845">
        <f t="shared" si="1"/>
        <v>0</v>
      </c>
      <c r="AN49" s="845">
        <f t="shared" si="5"/>
        <v>124.79999999999998</v>
      </c>
    </row>
    <row r="50" spans="1:40" ht="22.5" customHeight="1" thickBot="1">
      <c r="A50" s="860"/>
      <c r="B50" s="861"/>
      <c r="C50" s="301"/>
      <c r="D50" s="302"/>
      <c r="E50" s="302"/>
      <c r="F50" s="302"/>
      <c r="G50" s="852"/>
      <c r="H50" s="303"/>
      <c r="I50" s="846"/>
      <c r="J50" s="845"/>
      <c r="K50" s="847"/>
      <c r="L50" s="768"/>
      <c r="M50" s="842"/>
      <c r="N50" s="842"/>
      <c r="O50" s="842"/>
      <c r="P50" s="842"/>
      <c r="Q50" s="750"/>
      <c r="R50" s="834"/>
      <c r="S50" s="834"/>
      <c r="T50" s="834"/>
      <c r="U50" s="834"/>
      <c r="V50" s="834"/>
      <c r="W50" s="834"/>
      <c r="X50" s="834"/>
      <c r="Y50" s="834"/>
      <c r="Z50" s="834"/>
      <c r="AA50" s="834"/>
      <c r="AB50" s="843"/>
      <c r="AC50" s="834"/>
      <c r="AD50" s="834"/>
      <c r="AE50" s="834"/>
      <c r="AF50" s="834"/>
      <c r="AG50" s="836"/>
      <c r="AI50" s="845">
        <f t="shared" si="0"/>
        <v>0</v>
      </c>
      <c r="AJ50" s="845">
        <f t="shared" si="4"/>
        <v>124.79999999999998</v>
      </c>
      <c r="AK50" s="845">
        <f t="shared" si="2"/>
        <v>0</v>
      </c>
      <c r="AL50" s="845">
        <f t="shared" si="3"/>
        <v>0</v>
      </c>
      <c r="AM50" s="845">
        <f t="shared" si="1"/>
        <v>0</v>
      </c>
      <c r="AN50" s="845">
        <f t="shared" si="5"/>
        <v>124.79999999999998</v>
      </c>
    </row>
    <row r="51" spans="1:40" ht="22.5" hidden="1" customHeight="1">
      <c r="A51" s="862"/>
      <c r="B51" s="861">
        <v>41</v>
      </c>
      <c r="C51" s="301"/>
      <c r="D51" s="302"/>
      <c r="E51" s="302"/>
      <c r="F51" s="302"/>
      <c r="G51" s="302"/>
      <c r="H51" s="303"/>
      <c r="I51" s="846"/>
      <c r="J51" s="845"/>
      <c r="K51" s="847"/>
      <c r="L51" s="768"/>
      <c r="M51" s="842"/>
      <c r="N51" s="842"/>
      <c r="O51" s="842"/>
      <c r="P51" s="842"/>
      <c r="Q51" s="750"/>
      <c r="R51" s="834"/>
      <c r="S51" s="834"/>
      <c r="T51" s="834"/>
      <c r="U51" s="834"/>
      <c r="V51" s="834"/>
      <c r="W51" s="834"/>
      <c r="X51" s="834"/>
      <c r="Y51" s="834"/>
      <c r="Z51" s="834"/>
      <c r="AA51" s="834"/>
      <c r="AB51" s="843"/>
      <c r="AC51" s="834"/>
      <c r="AD51" s="834"/>
      <c r="AE51" s="834"/>
      <c r="AF51" s="834"/>
      <c r="AG51" s="836"/>
      <c r="AI51" s="845">
        <f t="shared" si="0"/>
        <v>0</v>
      </c>
      <c r="AJ51" s="845">
        <f t="shared" si="4"/>
        <v>124.79999999999998</v>
      </c>
      <c r="AK51" s="845">
        <f t="shared" si="2"/>
        <v>0</v>
      </c>
      <c r="AL51" s="845">
        <f t="shared" si="3"/>
        <v>0</v>
      </c>
      <c r="AM51" s="845">
        <f t="shared" si="1"/>
        <v>0</v>
      </c>
      <c r="AN51" s="845">
        <f t="shared" si="5"/>
        <v>124.79999999999998</v>
      </c>
    </row>
    <row r="52" spans="1:40" ht="22.5" hidden="1" customHeight="1">
      <c r="A52" s="862"/>
      <c r="B52" s="861">
        <v>42</v>
      </c>
      <c r="C52" s="301"/>
      <c r="D52" s="302"/>
      <c r="E52" s="302"/>
      <c r="F52" s="302"/>
      <c r="G52" s="302"/>
      <c r="H52" s="303"/>
      <c r="I52" s="846"/>
      <c r="J52" s="845"/>
      <c r="K52" s="847"/>
      <c r="L52" s="768"/>
      <c r="M52" s="842"/>
      <c r="N52" s="842"/>
      <c r="O52" s="842"/>
      <c r="P52" s="842"/>
      <c r="Q52" s="750"/>
      <c r="R52" s="834"/>
      <c r="S52" s="834"/>
      <c r="T52" s="834"/>
      <c r="U52" s="834"/>
      <c r="V52" s="834"/>
      <c r="W52" s="834"/>
      <c r="X52" s="834"/>
      <c r="Y52" s="834"/>
      <c r="Z52" s="834"/>
      <c r="AA52" s="834"/>
      <c r="AB52" s="843"/>
      <c r="AC52" s="834"/>
      <c r="AD52" s="834"/>
      <c r="AE52" s="834"/>
      <c r="AF52" s="834"/>
      <c r="AG52" s="836"/>
      <c r="AI52" s="845">
        <f t="shared" si="0"/>
        <v>0</v>
      </c>
      <c r="AJ52" s="845">
        <f t="shared" si="4"/>
        <v>124.79999999999998</v>
      </c>
      <c r="AK52" s="845">
        <f t="shared" si="2"/>
        <v>0</v>
      </c>
      <c r="AL52" s="845">
        <f t="shared" si="3"/>
        <v>0</v>
      </c>
      <c r="AM52" s="845">
        <f t="shared" si="1"/>
        <v>0</v>
      </c>
      <c r="AN52" s="845">
        <f t="shared" si="5"/>
        <v>124.79999999999998</v>
      </c>
    </row>
    <row r="53" spans="1:40" ht="22.5" hidden="1" customHeight="1">
      <c r="A53" s="862"/>
      <c r="B53" s="861">
        <v>43</v>
      </c>
      <c r="C53" s="301"/>
      <c r="D53" s="302"/>
      <c r="E53" s="302"/>
      <c r="F53" s="302"/>
      <c r="G53" s="302"/>
      <c r="H53" s="303"/>
      <c r="I53" s="846"/>
      <c r="J53" s="845"/>
      <c r="K53" s="847"/>
      <c r="L53" s="768"/>
      <c r="M53" s="842"/>
      <c r="N53" s="842"/>
      <c r="O53" s="842"/>
      <c r="P53" s="842"/>
      <c r="Q53" s="750"/>
      <c r="R53" s="834"/>
      <c r="S53" s="834"/>
      <c r="T53" s="834"/>
      <c r="U53" s="834"/>
      <c r="V53" s="834"/>
      <c r="W53" s="834"/>
      <c r="X53" s="834"/>
      <c r="Y53" s="834"/>
      <c r="Z53" s="834"/>
      <c r="AA53" s="834"/>
      <c r="AB53" s="843"/>
      <c r="AC53" s="834"/>
      <c r="AD53" s="834"/>
      <c r="AE53" s="834"/>
      <c r="AF53" s="834"/>
      <c r="AG53" s="836"/>
      <c r="AI53" s="845">
        <f t="shared" si="0"/>
        <v>0</v>
      </c>
      <c r="AJ53" s="845">
        <f t="shared" si="4"/>
        <v>124.79999999999998</v>
      </c>
      <c r="AK53" s="845">
        <f t="shared" si="2"/>
        <v>0</v>
      </c>
      <c r="AL53" s="845">
        <f t="shared" si="3"/>
        <v>0</v>
      </c>
      <c r="AM53" s="845">
        <f t="shared" si="1"/>
        <v>0</v>
      </c>
      <c r="AN53" s="845">
        <f t="shared" si="5"/>
        <v>124.79999999999998</v>
      </c>
    </row>
    <row r="54" spans="1:40" ht="22.5" hidden="1" customHeight="1">
      <c r="A54" s="862"/>
      <c r="B54" s="861">
        <v>44</v>
      </c>
      <c r="C54" s="301"/>
      <c r="D54" s="302"/>
      <c r="E54" s="302"/>
      <c r="F54" s="302"/>
      <c r="G54" s="302"/>
      <c r="H54" s="303"/>
      <c r="I54" s="846"/>
      <c r="J54" s="845"/>
      <c r="K54" s="847"/>
      <c r="L54" s="768"/>
      <c r="M54" s="842"/>
      <c r="N54" s="842"/>
      <c r="O54" s="842"/>
      <c r="P54" s="842"/>
      <c r="Q54" s="750"/>
      <c r="R54" s="834"/>
      <c r="S54" s="834"/>
      <c r="T54" s="834"/>
      <c r="U54" s="834"/>
      <c r="V54" s="834"/>
      <c r="W54" s="834"/>
      <c r="X54" s="834"/>
      <c r="Y54" s="834"/>
      <c r="Z54" s="834"/>
      <c r="AA54" s="834"/>
      <c r="AB54" s="843"/>
      <c r="AC54" s="834"/>
      <c r="AD54" s="834"/>
      <c r="AE54" s="834"/>
      <c r="AF54" s="834"/>
      <c r="AG54" s="836"/>
      <c r="AI54" s="845">
        <f t="shared" si="0"/>
        <v>0</v>
      </c>
      <c r="AJ54" s="845">
        <f t="shared" si="4"/>
        <v>124.79999999999998</v>
      </c>
      <c r="AK54" s="845">
        <f t="shared" si="2"/>
        <v>0</v>
      </c>
      <c r="AL54" s="845">
        <f t="shared" si="3"/>
        <v>0</v>
      </c>
      <c r="AM54" s="845">
        <f t="shared" si="1"/>
        <v>0</v>
      </c>
      <c r="AN54" s="845">
        <f t="shared" si="5"/>
        <v>124.79999999999998</v>
      </c>
    </row>
    <row r="55" spans="1:40" ht="22.5" hidden="1" customHeight="1">
      <c r="A55" s="863"/>
      <c r="B55" s="861">
        <v>45</v>
      </c>
      <c r="C55" s="311"/>
      <c r="D55" s="312"/>
      <c r="E55" s="312"/>
      <c r="F55" s="312"/>
      <c r="G55" s="312"/>
      <c r="H55" s="313"/>
      <c r="I55" s="864"/>
      <c r="J55" s="865"/>
      <c r="K55" s="866"/>
      <c r="L55" s="768"/>
      <c r="M55" s="842"/>
      <c r="N55" s="842"/>
      <c r="O55" s="842"/>
      <c r="P55" s="842"/>
      <c r="Q55" s="750"/>
      <c r="R55" s="834"/>
      <c r="S55" s="834"/>
      <c r="T55" s="834"/>
      <c r="U55" s="834"/>
      <c r="V55" s="834"/>
      <c r="W55" s="834"/>
      <c r="X55" s="834"/>
      <c r="Y55" s="834"/>
      <c r="Z55" s="834"/>
      <c r="AA55" s="834"/>
      <c r="AB55" s="843"/>
      <c r="AC55" s="834"/>
      <c r="AD55" s="834"/>
      <c r="AE55" s="834"/>
      <c r="AF55" s="834"/>
      <c r="AG55" s="836"/>
      <c r="AI55" s="845">
        <f t="shared" si="0"/>
        <v>0</v>
      </c>
      <c r="AJ55" s="845">
        <f t="shared" si="4"/>
        <v>124.79999999999998</v>
      </c>
      <c r="AK55" s="845">
        <f t="shared" si="2"/>
        <v>0</v>
      </c>
      <c r="AL55" s="845">
        <f t="shared" si="3"/>
        <v>0</v>
      </c>
      <c r="AM55" s="845">
        <f t="shared" si="1"/>
        <v>0</v>
      </c>
      <c r="AN55" s="845">
        <f t="shared" si="5"/>
        <v>124.79999999999998</v>
      </c>
    </row>
    <row r="56" spans="1:40" s="873" customFormat="1" ht="14.25" customHeight="1">
      <c r="A56" s="1299" t="s">
        <v>20</v>
      </c>
      <c r="B56" s="1300"/>
      <c r="C56" s="1300"/>
      <c r="D56" s="1300"/>
      <c r="E56" s="1300"/>
      <c r="F56" s="1300"/>
      <c r="G56" s="1300"/>
      <c r="H56" s="1301"/>
      <c r="I56" s="1305">
        <f>SUM(I11:I37)</f>
        <v>121.8</v>
      </c>
      <c r="J56" s="867" t="s">
        <v>213</v>
      </c>
      <c r="K56" s="1307">
        <f>SUM(K11:K37)</f>
        <v>3</v>
      </c>
      <c r="L56" s="868"/>
      <c r="M56" s="848"/>
      <c r="N56" s="869"/>
      <c r="O56" s="870"/>
      <c r="P56" s="870"/>
      <c r="Q56" s="871"/>
      <c r="R56" s="871"/>
      <c r="S56" s="871"/>
      <c r="T56" s="870"/>
      <c r="U56" s="870"/>
      <c r="V56" s="871"/>
      <c r="W56" s="871"/>
      <c r="X56" s="871"/>
      <c r="Y56" s="870"/>
      <c r="Z56" s="870"/>
      <c r="AA56" s="871"/>
      <c r="AB56" s="871"/>
      <c r="AC56" s="871"/>
      <c r="AD56" s="870"/>
      <c r="AE56" s="870"/>
      <c r="AF56" s="871"/>
      <c r="AG56" s="872"/>
    </row>
    <row r="57" spans="1:40" s="873" customFormat="1" ht="14.25" customHeight="1" thickBot="1">
      <c r="A57" s="1302"/>
      <c r="B57" s="1303"/>
      <c r="C57" s="1303"/>
      <c r="D57" s="1303"/>
      <c r="E57" s="1303"/>
      <c r="F57" s="1303"/>
      <c r="G57" s="1303"/>
      <c r="H57" s="1304"/>
      <c r="I57" s="1306"/>
      <c r="J57" s="874"/>
      <c r="K57" s="1308"/>
      <c r="L57" s="875"/>
      <c r="M57" s="876"/>
      <c r="N57" s="877"/>
      <c r="O57" s="878"/>
      <c r="P57" s="878"/>
      <c r="Q57" s="879"/>
      <c r="R57" s="879"/>
      <c r="S57" s="879"/>
      <c r="T57" s="878"/>
      <c r="U57" s="878"/>
      <c r="V57" s="879"/>
      <c r="W57" s="879"/>
      <c r="X57" s="879"/>
      <c r="Y57" s="878"/>
      <c r="Z57" s="878"/>
      <c r="AA57" s="879"/>
      <c r="AB57" s="879"/>
      <c r="AC57" s="879"/>
      <c r="AD57" s="878"/>
      <c r="AE57" s="878"/>
      <c r="AF57" s="879"/>
      <c r="AG57" s="880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55">
    <cfRule type="cellIs" dxfId="44" priority="1" operator="equal">
      <formula>0</formula>
    </cfRule>
  </conditionalFormatting>
  <conditionalFormatting sqref="I11:K55">
    <cfRule type="cellIs" dxfId="43" priority="2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AN44"/>
  <sheetViews>
    <sheetView showGridLines="0" view="pageBreakPreview" topLeftCell="A10" zoomScaleNormal="130" zoomScaleSheetLayoutView="100" workbookViewId="0">
      <selection activeCell="AP17" sqref="AP17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327" t="s">
        <v>439</v>
      </c>
      <c r="E7" s="1328"/>
      <c r="F7" s="1329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SUM(I43,J44,K43)</f>
        <v>82.329999999999984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608">
        <v>1</v>
      </c>
      <c r="C11" s="756" t="s">
        <v>369</v>
      </c>
      <c r="D11" s="292"/>
      <c r="E11" s="292"/>
      <c r="F11" s="292"/>
      <c r="G11" s="292"/>
      <c r="H11" s="293"/>
      <c r="I11" s="910">
        <v>1.6</v>
      </c>
      <c r="J11" s="911"/>
      <c r="K11" s="912"/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9" si="0">IF(J11&gt;0,J11-AM11,0)</f>
        <v>0</v>
      </c>
      <c r="AJ11" s="612">
        <v>0</v>
      </c>
      <c r="AK11" s="612">
        <f>I11</f>
        <v>1.6</v>
      </c>
      <c r="AL11" s="612">
        <f>K11</f>
        <v>0</v>
      </c>
      <c r="AM11" s="612">
        <f t="shared" ref="AM11:AM39" si="1">IF(J11&gt;0,IF((AN11+J11)&gt;X$7,X$7-AN11,J11),0)</f>
        <v>0</v>
      </c>
      <c r="AN11" s="606">
        <v>0</v>
      </c>
    </row>
    <row r="12" spans="1:40" ht="12.75" customHeight="1">
      <c r="A12" s="607"/>
      <c r="B12" s="608">
        <v>2</v>
      </c>
      <c r="C12" s="764" t="s">
        <v>370</v>
      </c>
      <c r="D12" s="302"/>
      <c r="E12" s="302"/>
      <c r="F12" s="302"/>
      <c r="G12" s="302"/>
      <c r="H12" s="303"/>
      <c r="I12" s="913">
        <v>4.5599999999999996</v>
      </c>
      <c r="J12" s="763"/>
      <c r="K12" s="914"/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1.6</v>
      </c>
      <c r="AK12" s="612">
        <f t="shared" ref="AK12:AK39" si="2">I12</f>
        <v>4.5599999999999996</v>
      </c>
      <c r="AL12" s="612">
        <f t="shared" ref="AL12:AL39" si="3">K12</f>
        <v>0</v>
      </c>
      <c r="AM12" s="612">
        <f t="shared" si="1"/>
        <v>0</v>
      </c>
      <c r="AN12" s="612">
        <f>AN11+AK11+AL11+AK12</f>
        <v>6.16</v>
      </c>
    </row>
    <row r="13" spans="1:40" ht="12.75" customHeight="1">
      <c r="A13" s="607"/>
      <c r="B13" s="608">
        <v>3</v>
      </c>
      <c r="C13" s="764" t="s">
        <v>371</v>
      </c>
      <c r="D13" s="302"/>
      <c r="E13" s="302"/>
      <c r="F13" s="302"/>
      <c r="G13" s="302"/>
      <c r="H13" s="303"/>
      <c r="I13" s="913"/>
      <c r="J13" s="763"/>
      <c r="K13" s="914">
        <v>1</v>
      </c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3" si="4">AN12+AL12-AI13</f>
        <v>6.16</v>
      </c>
      <c r="AK13" s="612">
        <f t="shared" si="2"/>
        <v>0</v>
      </c>
      <c r="AL13" s="612">
        <f t="shared" si="3"/>
        <v>1</v>
      </c>
      <c r="AM13" s="612">
        <f t="shared" si="1"/>
        <v>0</v>
      </c>
      <c r="AN13" s="612">
        <f t="shared" ref="AN13:AN34" si="5">AN12+AL12+AK13</f>
        <v>6.16</v>
      </c>
    </row>
    <row r="14" spans="1:40" ht="12.75" customHeight="1">
      <c r="A14" s="607"/>
      <c r="B14" s="608">
        <v>4</v>
      </c>
      <c r="C14" s="764" t="s">
        <v>372</v>
      </c>
      <c r="D14" s="302"/>
      <c r="E14" s="302"/>
      <c r="F14" s="302"/>
      <c r="G14" s="302"/>
      <c r="H14" s="303"/>
      <c r="I14" s="913">
        <v>1.6</v>
      </c>
      <c r="J14" s="763"/>
      <c r="K14" s="914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7.16</v>
      </c>
      <c r="AK14" s="612">
        <f t="shared" si="2"/>
        <v>1.6</v>
      </c>
      <c r="AL14" s="612">
        <f t="shared" si="3"/>
        <v>0</v>
      </c>
      <c r="AM14" s="612">
        <f t="shared" si="1"/>
        <v>0</v>
      </c>
      <c r="AN14" s="612">
        <f>AN13+AL13+AK14</f>
        <v>8.76</v>
      </c>
    </row>
    <row r="15" spans="1:40" ht="12.75" customHeight="1">
      <c r="A15" s="607"/>
      <c r="B15" s="608">
        <v>5</v>
      </c>
      <c r="C15" s="764" t="s">
        <v>373</v>
      </c>
      <c r="D15" s="302"/>
      <c r="E15" s="302"/>
      <c r="F15" s="302"/>
      <c r="G15" s="302"/>
      <c r="H15" s="303"/>
      <c r="I15" s="913">
        <v>1.5</v>
      </c>
      <c r="J15" s="763"/>
      <c r="K15" s="914"/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8.76</v>
      </c>
      <c r="AK15" s="612">
        <f t="shared" si="2"/>
        <v>1.5</v>
      </c>
      <c r="AL15" s="612">
        <f t="shared" si="3"/>
        <v>0</v>
      </c>
      <c r="AM15" s="612">
        <f t="shared" si="1"/>
        <v>0</v>
      </c>
      <c r="AN15" s="612">
        <f>AN14+AL14+AK15</f>
        <v>10.26</v>
      </c>
    </row>
    <row r="16" spans="1:40" ht="12.75" customHeight="1">
      <c r="A16" s="607"/>
      <c r="B16" s="608">
        <v>6</v>
      </c>
      <c r="C16" s="764" t="s">
        <v>374</v>
      </c>
      <c r="D16" s="302"/>
      <c r="E16" s="302"/>
      <c r="F16" s="302"/>
      <c r="G16" s="302"/>
      <c r="H16" s="303"/>
      <c r="I16" s="913">
        <v>2.2999999999999998</v>
      </c>
      <c r="J16" s="763"/>
      <c r="K16" s="914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 t="shared" si="4"/>
        <v>10.26</v>
      </c>
      <c r="AK16" s="612">
        <f t="shared" si="2"/>
        <v>2.2999999999999998</v>
      </c>
      <c r="AL16" s="612">
        <f t="shared" si="3"/>
        <v>0</v>
      </c>
      <c r="AM16" s="612">
        <f t="shared" si="1"/>
        <v>0</v>
      </c>
      <c r="AN16" s="612">
        <f t="shared" si="5"/>
        <v>12.559999999999999</v>
      </c>
    </row>
    <row r="17" spans="1:40" ht="12.75" customHeight="1">
      <c r="A17" s="607"/>
      <c r="B17" s="608">
        <v>7</v>
      </c>
      <c r="C17" s="764" t="s">
        <v>375</v>
      </c>
      <c r="D17" s="302"/>
      <c r="E17" s="302"/>
      <c r="F17" s="302"/>
      <c r="G17" s="302"/>
      <c r="H17" s="303"/>
      <c r="I17" s="913">
        <v>10.199999999999999</v>
      </c>
      <c r="J17" s="763"/>
      <c r="K17" s="914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12.559999999999999</v>
      </c>
      <c r="AK17" s="612">
        <f t="shared" si="2"/>
        <v>10.199999999999999</v>
      </c>
      <c r="AL17" s="612">
        <f t="shared" si="3"/>
        <v>0</v>
      </c>
      <c r="AM17" s="612">
        <f t="shared" si="1"/>
        <v>0</v>
      </c>
      <c r="AN17" s="612">
        <f t="shared" si="5"/>
        <v>22.759999999999998</v>
      </c>
    </row>
    <row r="18" spans="1:40" ht="12.75" customHeight="1">
      <c r="A18" s="607"/>
      <c r="B18" s="608">
        <v>8</v>
      </c>
      <c r="C18" s="764" t="s">
        <v>329</v>
      </c>
      <c r="D18" s="302"/>
      <c r="E18" s="302"/>
      <c r="F18" s="302"/>
      <c r="G18" s="302"/>
      <c r="H18" s="303"/>
      <c r="I18" s="913">
        <v>2.2999999999999998</v>
      </c>
      <c r="J18" s="763"/>
      <c r="K18" s="914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22.759999999999998</v>
      </c>
      <c r="AK18" s="612">
        <f t="shared" si="2"/>
        <v>2.2999999999999998</v>
      </c>
      <c r="AL18" s="612">
        <f t="shared" si="3"/>
        <v>0</v>
      </c>
      <c r="AM18" s="612">
        <f t="shared" si="1"/>
        <v>0</v>
      </c>
      <c r="AN18" s="612">
        <f t="shared" si="5"/>
        <v>25.06</v>
      </c>
    </row>
    <row r="19" spans="1:40" ht="12.75" customHeight="1">
      <c r="A19" s="607"/>
      <c r="B19" s="608">
        <v>9</v>
      </c>
      <c r="C19" s="764" t="s">
        <v>376</v>
      </c>
      <c r="D19" s="302"/>
      <c r="E19" s="302"/>
      <c r="F19" s="302"/>
      <c r="G19" s="302"/>
      <c r="H19" s="303"/>
      <c r="I19" s="913">
        <v>4.6100000000000003</v>
      </c>
      <c r="J19" s="763"/>
      <c r="K19" s="914"/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25.06</v>
      </c>
      <c r="AK19" s="612">
        <f t="shared" si="2"/>
        <v>4.6100000000000003</v>
      </c>
      <c r="AL19" s="612">
        <f t="shared" si="3"/>
        <v>0</v>
      </c>
      <c r="AM19" s="612">
        <f t="shared" si="1"/>
        <v>0</v>
      </c>
      <c r="AN19" s="612">
        <f t="shared" si="5"/>
        <v>29.669999999999998</v>
      </c>
    </row>
    <row r="20" spans="1:40" ht="12.75" customHeight="1">
      <c r="A20" s="607"/>
      <c r="B20" s="608">
        <v>10</v>
      </c>
      <c r="C20" s="764" t="s">
        <v>377</v>
      </c>
      <c r="D20" s="302"/>
      <c r="E20" s="302"/>
      <c r="F20" s="302"/>
      <c r="G20" s="302"/>
      <c r="H20" s="303"/>
      <c r="I20" s="913">
        <v>2.4</v>
      </c>
      <c r="J20" s="763"/>
      <c r="K20" s="914"/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29.669999999999998</v>
      </c>
      <c r="AK20" s="612">
        <f t="shared" si="2"/>
        <v>2.4</v>
      </c>
      <c r="AL20" s="612">
        <f t="shared" si="3"/>
        <v>0</v>
      </c>
      <c r="AM20" s="612">
        <f t="shared" si="1"/>
        <v>0</v>
      </c>
      <c r="AN20" s="612">
        <f t="shared" si="5"/>
        <v>32.07</v>
      </c>
    </row>
    <row r="21" spans="1:40" ht="12.75" customHeight="1">
      <c r="A21" s="607"/>
      <c r="B21" s="608">
        <v>11</v>
      </c>
      <c r="C21" s="764" t="s">
        <v>378</v>
      </c>
      <c r="D21" s="302"/>
      <c r="E21" s="302"/>
      <c r="F21" s="302"/>
      <c r="G21" s="302"/>
      <c r="H21" s="303"/>
      <c r="I21" s="910">
        <v>1.5</v>
      </c>
      <c r="J21" s="911"/>
      <c r="K21" s="912"/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0</v>
      </c>
      <c r="AJ21" s="612">
        <f t="shared" si="4"/>
        <v>32.07</v>
      </c>
      <c r="AK21" s="612">
        <f t="shared" si="2"/>
        <v>1.5</v>
      </c>
      <c r="AL21" s="612">
        <f t="shared" si="3"/>
        <v>0</v>
      </c>
      <c r="AM21" s="612">
        <f t="shared" si="1"/>
        <v>0</v>
      </c>
      <c r="AN21" s="612">
        <f t="shared" si="5"/>
        <v>33.57</v>
      </c>
    </row>
    <row r="22" spans="1:40" ht="12.75" customHeight="1">
      <c r="A22" s="607"/>
      <c r="B22" s="608">
        <v>12</v>
      </c>
      <c r="C22" s="764" t="s">
        <v>379</v>
      </c>
      <c r="D22" s="302"/>
      <c r="E22" s="302"/>
      <c r="F22" s="302"/>
      <c r="G22" s="302"/>
      <c r="H22" s="303"/>
      <c r="I22" s="913">
        <v>2.4</v>
      </c>
      <c r="J22" s="763"/>
      <c r="K22" s="914"/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33.57</v>
      </c>
      <c r="AK22" s="612">
        <f t="shared" si="2"/>
        <v>2.4</v>
      </c>
      <c r="AL22" s="612">
        <f t="shared" si="3"/>
        <v>0</v>
      </c>
      <c r="AM22" s="612">
        <f t="shared" si="1"/>
        <v>0</v>
      </c>
      <c r="AN22" s="612">
        <f t="shared" si="5"/>
        <v>35.97</v>
      </c>
    </row>
    <row r="23" spans="1:40" ht="12.75" customHeight="1">
      <c r="A23" s="607"/>
      <c r="B23" s="608">
        <v>13</v>
      </c>
      <c r="C23" s="771" t="s">
        <v>380</v>
      </c>
      <c r="D23" s="302"/>
      <c r="E23" s="302"/>
      <c r="F23" s="302"/>
      <c r="G23" s="302"/>
      <c r="H23" s="303"/>
      <c r="I23" s="913">
        <v>1.3</v>
      </c>
      <c r="J23" s="763"/>
      <c r="K23" s="914"/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35.97</v>
      </c>
      <c r="AK23" s="612">
        <f t="shared" si="2"/>
        <v>1.3</v>
      </c>
      <c r="AL23" s="612">
        <f t="shared" si="3"/>
        <v>0</v>
      </c>
      <c r="AM23" s="612">
        <f t="shared" si="1"/>
        <v>0</v>
      </c>
      <c r="AN23" s="612">
        <f t="shared" si="5"/>
        <v>37.269999999999996</v>
      </c>
    </row>
    <row r="24" spans="1:40" ht="12.75" customHeight="1">
      <c r="A24" s="607"/>
      <c r="B24" s="608">
        <v>14</v>
      </c>
      <c r="C24" s="301" t="s">
        <v>378</v>
      </c>
      <c r="D24" s="302"/>
      <c r="E24" s="302"/>
      <c r="F24" s="302"/>
      <c r="G24" s="302"/>
      <c r="H24" s="303"/>
      <c r="I24" s="913">
        <v>1.4</v>
      </c>
      <c r="J24" s="763"/>
      <c r="K24" s="914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37.269999999999996</v>
      </c>
      <c r="AK24" s="612">
        <f t="shared" si="2"/>
        <v>1.4</v>
      </c>
      <c r="AL24" s="612">
        <f t="shared" si="3"/>
        <v>0</v>
      </c>
      <c r="AM24" s="612">
        <f t="shared" si="1"/>
        <v>0</v>
      </c>
      <c r="AN24" s="681">
        <f t="shared" si="5"/>
        <v>38.669999999999995</v>
      </c>
    </row>
    <row r="25" spans="1:40" ht="12.75" customHeight="1">
      <c r="A25" s="607"/>
      <c r="B25" s="608">
        <v>15</v>
      </c>
      <c r="C25" s="301" t="s">
        <v>381</v>
      </c>
      <c r="D25" s="302"/>
      <c r="E25" s="302"/>
      <c r="F25" s="302"/>
      <c r="G25" s="302"/>
      <c r="H25" s="303"/>
      <c r="I25" s="913">
        <v>1.1000000000000001</v>
      </c>
      <c r="J25" s="763"/>
      <c r="K25" s="914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38.669999999999995</v>
      </c>
      <c r="AK25" s="612">
        <f t="shared" si="2"/>
        <v>1.1000000000000001</v>
      </c>
      <c r="AL25" s="612">
        <f t="shared" si="3"/>
        <v>0</v>
      </c>
      <c r="AM25" s="612">
        <f t="shared" si="1"/>
        <v>0</v>
      </c>
      <c r="AN25" s="612">
        <f t="shared" si="5"/>
        <v>39.769999999999996</v>
      </c>
    </row>
    <row r="26" spans="1:40" ht="12.75" customHeight="1">
      <c r="A26" s="607"/>
      <c r="B26" s="608">
        <v>16</v>
      </c>
      <c r="C26" s="301" t="s">
        <v>378</v>
      </c>
      <c r="D26" s="302"/>
      <c r="E26" s="302"/>
      <c r="F26" s="302"/>
      <c r="G26" s="302"/>
      <c r="H26" s="303"/>
      <c r="I26" s="913">
        <v>1.1000000000000001</v>
      </c>
      <c r="J26" s="763"/>
      <c r="K26" s="914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39.769999999999996</v>
      </c>
      <c r="AK26" s="612">
        <f t="shared" si="2"/>
        <v>1.1000000000000001</v>
      </c>
      <c r="AL26" s="612">
        <f t="shared" si="3"/>
        <v>0</v>
      </c>
      <c r="AM26" s="612">
        <f t="shared" si="1"/>
        <v>0</v>
      </c>
      <c r="AN26" s="612">
        <f t="shared" si="5"/>
        <v>40.869999999999997</v>
      </c>
    </row>
    <row r="27" spans="1:40" ht="12.75" customHeight="1">
      <c r="A27" s="607"/>
      <c r="B27" s="608">
        <v>17</v>
      </c>
      <c r="C27" s="301" t="s">
        <v>382</v>
      </c>
      <c r="D27" s="301"/>
      <c r="E27" s="302"/>
      <c r="F27" s="302"/>
      <c r="G27" s="302"/>
      <c r="H27" s="303"/>
      <c r="I27" s="913">
        <v>1.2</v>
      </c>
      <c r="J27" s="763"/>
      <c r="K27" s="914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40.869999999999997</v>
      </c>
      <c r="AK27" s="612">
        <f t="shared" si="2"/>
        <v>1.2</v>
      </c>
      <c r="AL27" s="612">
        <f t="shared" si="3"/>
        <v>0</v>
      </c>
      <c r="AM27" s="612">
        <f t="shared" si="1"/>
        <v>0</v>
      </c>
      <c r="AN27" s="612">
        <f t="shared" si="5"/>
        <v>42.07</v>
      </c>
    </row>
    <row r="28" spans="1:40" ht="12.75" customHeight="1">
      <c r="A28" s="607"/>
      <c r="B28" s="608">
        <v>18</v>
      </c>
      <c r="C28" s="301" t="s">
        <v>378</v>
      </c>
      <c r="D28" s="302"/>
      <c r="E28" s="302"/>
      <c r="F28" s="302"/>
      <c r="G28" s="302"/>
      <c r="H28" s="303"/>
      <c r="I28" s="913">
        <v>1.4</v>
      </c>
      <c r="J28" s="763"/>
      <c r="K28" s="914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42.07</v>
      </c>
      <c r="AK28" s="612">
        <f t="shared" si="2"/>
        <v>1.4</v>
      </c>
      <c r="AL28" s="612">
        <f t="shared" si="3"/>
        <v>0</v>
      </c>
      <c r="AM28" s="612">
        <f t="shared" si="1"/>
        <v>0</v>
      </c>
      <c r="AN28" s="612">
        <f t="shared" si="5"/>
        <v>43.47</v>
      </c>
    </row>
    <row r="29" spans="1:40" ht="12.75" customHeight="1">
      <c r="A29" s="607"/>
      <c r="B29" s="608">
        <v>19</v>
      </c>
      <c r="C29" s="301" t="s">
        <v>383</v>
      </c>
      <c r="D29" s="301"/>
      <c r="E29" s="302"/>
      <c r="F29" s="302"/>
      <c r="G29" s="302"/>
      <c r="H29" s="303"/>
      <c r="I29" s="913">
        <v>4.2</v>
      </c>
      <c r="J29" s="763"/>
      <c r="K29" s="914"/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43.47</v>
      </c>
      <c r="AK29" s="612">
        <f t="shared" si="2"/>
        <v>4.2</v>
      </c>
      <c r="AL29" s="612">
        <f t="shared" si="3"/>
        <v>0</v>
      </c>
      <c r="AM29" s="612">
        <f t="shared" si="1"/>
        <v>0</v>
      </c>
      <c r="AN29" s="612">
        <f t="shared" si="5"/>
        <v>47.67</v>
      </c>
    </row>
    <row r="30" spans="1:40" ht="12.75" customHeight="1">
      <c r="A30" s="607"/>
      <c r="B30" s="608">
        <v>20</v>
      </c>
      <c r="C30" s="302" t="s">
        <v>384</v>
      </c>
      <c r="D30" s="302"/>
      <c r="E30" s="302"/>
      <c r="F30" s="302"/>
      <c r="G30" s="302"/>
      <c r="H30" s="303"/>
      <c r="I30" s="913">
        <v>2.4</v>
      </c>
      <c r="J30" s="763"/>
      <c r="K30" s="914"/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47.67</v>
      </c>
      <c r="AK30" s="612">
        <f t="shared" si="2"/>
        <v>2.4</v>
      </c>
      <c r="AL30" s="612">
        <f t="shared" si="3"/>
        <v>0</v>
      </c>
      <c r="AM30" s="612">
        <f t="shared" si="1"/>
        <v>0</v>
      </c>
      <c r="AN30" s="612">
        <f t="shared" si="5"/>
        <v>50.07</v>
      </c>
    </row>
    <row r="31" spans="1:40" ht="12.75" customHeight="1">
      <c r="A31" s="607"/>
      <c r="B31" s="608">
        <v>21</v>
      </c>
      <c r="C31" s="302" t="s">
        <v>385</v>
      </c>
      <c r="D31" s="302"/>
      <c r="E31" s="302"/>
      <c r="F31" s="302"/>
      <c r="G31" s="302"/>
      <c r="H31" s="303"/>
      <c r="I31" s="913">
        <v>4.4000000000000004</v>
      </c>
      <c r="J31" s="763"/>
      <c r="K31" s="914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si="0"/>
        <v>0</v>
      </c>
      <c r="AJ31" s="612">
        <f t="shared" si="4"/>
        <v>50.07</v>
      </c>
      <c r="AK31" s="612">
        <f t="shared" si="2"/>
        <v>4.4000000000000004</v>
      </c>
      <c r="AL31" s="612">
        <f t="shared" si="3"/>
        <v>0</v>
      </c>
      <c r="AM31" s="612">
        <f t="shared" si="1"/>
        <v>0</v>
      </c>
      <c r="AN31" s="612">
        <f t="shared" si="5"/>
        <v>54.47</v>
      </c>
    </row>
    <row r="32" spans="1:40" ht="12.75" customHeight="1">
      <c r="A32" s="607"/>
      <c r="B32" s="608">
        <v>22</v>
      </c>
      <c r="C32" s="756" t="s">
        <v>386</v>
      </c>
      <c r="D32" s="630"/>
      <c r="E32" s="630"/>
      <c r="F32" s="630"/>
      <c r="G32" s="630"/>
      <c r="H32" s="885"/>
      <c r="I32" s="913">
        <v>11.3</v>
      </c>
      <c r="J32" s="763"/>
      <c r="K32" s="914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0"/>
        <v>0</v>
      </c>
      <c r="AJ32" s="612">
        <f t="shared" si="4"/>
        <v>54.47</v>
      </c>
      <c r="AK32" s="612">
        <f t="shared" si="2"/>
        <v>11.3</v>
      </c>
      <c r="AL32" s="612">
        <f>K32</f>
        <v>0</v>
      </c>
      <c r="AM32" s="612">
        <f t="shared" si="1"/>
        <v>0</v>
      </c>
      <c r="AN32" s="612">
        <f t="shared" si="5"/>
        <v>65.77</v>
      </c>
    </row>
    <row r="33" spans="1:40" ht="12.75" customHeight="1">
      <c r="A33" s="607"/>
      <c r="B33" s="608">
        <v>23</v>
      </c>
      <c r="C33" s="301" t="s">
        <v>376</v>
      </c>
      <c r="D33" s="302"/>
      <c r="E33" s="302"/>
      <c r="F33" s="302"/>
      <c r="G33" s="302"/>
      <c r="H33" s="303"/>
      <c r="I33" s="913">
        <v>8.9600000000000009</v>
      </c>
      <c r="J33" s="763"/>
      <c r="K33" s="914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0"/>
        <v>0</v>
      </c>
      <c r="AJ33" s="612">
        <f t="shared" si="4"/>
        <v>65.77</v>
      </c>
      <c r="AK33" s="612">
        <f t="shared" si="2"/>
        <v>8.9600000000000009</v>
      </c>
      <c r="AL33" s="612">
        <f t="shared" si="3"/>
        <v>0</v>
      </c>
      <c r="AM33" s="612">
        <f t="shared" si="1"/>
        <v>0</v>
      </c>
      <c r="AN33" s="612">
        <f t="shared" si="5"/>
        <v>74.72999999999999</v>
      </c>
    </row>
    <row r="34" spans="1:40" ht="12.75" customHeight="1">
      <c r="A34" s="607"/>
      <c r="B34" s="608">
        <v>24</v>
      </c>
      <c r="C34" s="301" t="s">
        <v>387</v>
      </c>
      <c r="D34" s="302"/>
      <c r="E34" s="302"/>
      <c r="F34" s="302"/>
      <c r="G34" s="302"/>
      <c r="H34" s="303"/>
      <c r="I34" s="913">
        <v>2.8</v>
      </c>
      <c r="J34" s="763"/>
      <c r="K34" s="914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0"/>
        <v>0</v>
      </c>
      <c r="AJ34" s="612">
        <f>AN33+AL33-AI34</f>
        <v>74.72999999999999</v>
      </c>
      <c r="AK34" s="612">
        <f t="shared" si="2"/>
        <v>2.8</v>
      </c>
      <c r="AL34" s="612">
        <f t="shared" si="3"/>
        <v>0</v>
      </c>
      <c r="AM34" s="612">
        <f>IF(J34&gt;0,IF((AN34+J34)&gt;X$7,X$7-AN34,J34),0)</f>
        <v>0</v>
      </c>
      <c r="AN34" s="612">
        <f t="shared" si="5"/>
        <v>77.529999999999987</v>
      </c>
    </row>
    <row r="35" spans="1:40" ht="12.75" customHeight="1">
      <c r="A35" s="607"/>
      <c r="B35" s="608">
        <v>25</v>
      </c>
      <c r="C35" s="301" t="s">
        <v>388</v>
      </c>
      <c r="D35" s="302"/>
      <c r="E35" s="302"/>
      <c r="F35" s="302"/>
      <c r="G35" s="302"/>
      <c r="H35" s="303"/>
      <c r="I35" s="913">
        <v>2.8</v>
      </c>
      <c r="J35" s="763"/>
      <c r="K35" s="914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0"/>
        <v>0</v>
      </c>
      <c r="AJ35" s="612">
        <f>AN34+AM34+AL34-AI35</f>
        <v>77.529999999999987</v>
      </c>
      <c r="AK35" s="612">
        <f t="shared" si="2"/>
        <v>2.8</v>
      </c>
      <c r="AL35" s="612">
        <f t="shared" si="3"/>
        <v>0</v>
      </c>
      <c r="AM35" s="612">
        <f t="shared" si="1"/>
        <v>0</v>
      </c>
      <c r="AN35" s="612">
        <f>AN34+AM34+AL34+AK35</f>
        <v>80.329999999999984</v>
      </c>
    </row>
    <row r="36" spans="1:40" ht="12.75" customHeight="1">
      <c r="A36" s="607"/>
      <c r="B36" s="608">
        <v>26</v>
      </c>
      <c r="C36" s="301" t="s">
        <v>389</v>
      </c>
      <c r="D36" s="302"/>
      <c r="E36" s="302"/>
      <c r="F36" s="302"/>
      <c r="G36" s="302"/>
      <c r="H36" s="303"/>
      <c r="I36" s="913"/>
      <c r="J36" s="763"/>
      <c r="K36" s="914">
        <v>2</v>
      </c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 t="shared" si="0"/>
        <v>0</v>
      </c>
      <c r="AJ36" s="612">
        <f>AN35+AM35+AL35-AI36</f>
        <v>80.329999999999984</v>
      </c>
      <c r="AK36" s="612">
        <f t="shared" si="2"/>
        <v>0</v>
      </c>
      <c r="AL36" s="612">
        <f t="shared" si="3"/>
        <v>2</v>
      </c>
      <c r="AM36" s="612">
        <f t="shared" si="1"/>
        <v>0</v>
      </c>
      <c r="AN36" s="612">
        <f t="shared" ref="AN36:AN39" si="6">AN35+AL35+AK36</f>
        <v>80.329999999999984</v>
      </c>
    </row>
    <row r="37" spans="1:40" ht="12.75" customHeight="1">
      <c r="A37" s="607"/>
      <c r="B37" s="608"/>
      <c r="C37" s="301"/>
      <c r="D37" s="644"/>
      <c r="E37" s="644"/>
      <c r="F37" s="644"/>
      <c r="G37" s="644"/>
      <c r="H37" s="644"/>
      <c r="I37" s="612"/>
      <c r="J37" s="612"/>
      <c r="K37" s="612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si="0"/>
        <v>0</v>
      </c>
      <c r="AJ37" s="612">
        <f t="shared" ref="AJ37:AJ39" si="7">AN36+AM36+AL36-AI37</f>
        <v>82.329999999999984</v>
      </c>
      <c r="AK37" s="612">
        <f t="shared" si="2"/>
        <v>0</v>
      </c>
      <c r="AL37" s="612">
        <f t="shared" si="3"/>
        <v>0</v>
      </c>
      <c r="AM37" s="612">
        <f t="shared" si="1"/>
        <v>0</v>
      </c>
      <c r="AN37" s="612">
        <f t="shared" si="6"/>
        <v>82.329999999999984</v>
      </c>
    </row>
    <row r="38" spans="1:40" ht="12.75" customHeight="1">
      <c r="A38" s="607"/>
      <c r="B38" s="608"/>
      <c r="C38" s="301"/>
      <c r="D38" s="644"/>
      <c r="E38" s="644"/>
      <c r="F38" s="644"/>
      <c r="G38" s="644"/>
      <c r="H38" s="644"/>
      <c r="I38" s="612"/>
      <c r="J38" s="612"/>
      <c r="K38" s="612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si="0"/>
        <v>0</v>
      </c>
      <c r="AJ38" s="612">
        <f t="shared" si="7"/>
        <v>82.329999999999984</v>
      </c>
      <c r="AK38" s="612">
        <f t="shared" si="2"/>
        <v>0</v>
      </c>
      <c r="AL38" s="612">
        <f t="shared" si="3"/>
        <v>0</v>
      </c>
      <c r="AM38" s="612">
        <f t="shared" si="1"/>
        <v>0</v>
      </c>
      <c r="AN38" s="612">
        <f t="shared" si="6"/>
        <v>82.329999999999984</v>
      </c>
    </row>
    <row r="39" spans="1:40" ht="12.75" customHeight="1">
      <c r="A39" s="607"/>
      <c r="B39" s="608"/>
      <c r="C39" s="301"/>
      <c r="D39" s="644"/>
      <c r="E39" s="644"/>
      <c r="F39" s="644"/>
      <c r="G39" s="644"/>
      <c r="H39" s="644"/>
      <c r="I39" s="612"/>
      <c r="J39" s="612"/>
      <c r="K39" s="612"/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si="0"/>
        <v>0</v>
      </c>
      <c r="AJ39" s="612">
        <f t="shared" si="7"/>
        <v>82.329999999999984</v>
      </c>
      <c r="AK39" s="612">
        <f t="shared" si="2"/>
        <v>0</v>
      </c>
      <c r="AL39" s="612">
        <f t="shared" si="3"/>
        <v>0</v>
      </c>
      <c r="AM39" s="612">
        <f t="shared" si="1"/>
        <v>0</v>
      </c>
      <c r="AN39" s="612">
        <f t="shared" si="6"/>
        <v>82.329999999999984</v>
      </c>
    </row>
    <row r="40" spans="1:40" ht="12.75" customHeight="1">
      <c r="A40" s="607"/>
      <c r="B40" s="608"/>
      <c r="C40" s="643"/>
      <c r="D40" s="302"/>
      <c r="E40" s="302"/>
      <c r="F40" s="302"/>
      <c r="G40" s="302"/>
      <c r="H40" s="302"/>
      <c r="I40" s="612"/>
      <c r="J40" s="612"/>
      <c r="K40" s="612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ref="AI40:AI42" si="8">IF(J40&gt;0,J40-AM40,0)</f>
        <v>0</v>
      </c>
      <c r="AJ40" s="612">
        <f t="shared" ref="AJ40:AJ42" si="9">AN39+AM39+AL39-AI40</f>
        <v>82.329999999999984</v>
      </c>
      <c r="AK40" s="612">
        <f t="shared" ref="AK40:AK42" si="10">I40</f>
        <v>0</v>
      </c>
      <c r="AL40" s="612">
        <f t="shared" ref="AL40:AL42" si="11">K40</f>
        <v>0</v>
      </c>
      <c r="AM40" s="612">
        <f t="shared" ref="AM40:AM42" si="12">IF(J40&gt;0,IF((AN40+J40)&gt;X$7,X$7-AN40,J40),0)</f>
        <v>0</v>
      </c>
      <c r="AN40" s="612">
        <f t="shared" ref="AN40:AN42" si="13">AN39+AL39+AK40</f>
        <v>82.329999999999984</v>
      </c>
    </row>
    <row r="41" spans="1:40" ht="12.75" customHeight="1">
      <c r="A41" s="607"/>
      <c r="B41" s="608"/>
      <c r="C41" s="643"/>
      <c r="D41" s="302"/>
      <c r="E41" s="302"/>
      <c r="F41" s="302"/>
      <c r="G41" s="302"/>
      <c r="H41" s="302"/>
      <c r="I41" s="612"/>
      <c r="J41" s="612"/>
      <c r="K41" s="612"/>
      <c r="L41" s="629"/>
      <c r="M41" s="609"/>
      <c r="N41" s="609"/>
      <c r="O41" s="609"/>
      <c r="P41" s="609"/>
      <c r="Q41" s="282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10"/>
      <c r="AC41" s="604"/>
      <c r="AD41" s="604"/>
      <c r="AE41" s="604"/>
      <c r="AF41" s="604"/>
      <c r="AG41" s="605"/>
      <c r="AI41" s="612">
        <f t="shared" si="8"/>
        <v>0</v>
      </c>
      <c r="AJ41" s="612">
        <f t="shared" si="9"/>
        <v>82.329999999999984</v>
      </c>
      <c r="AK41" s="612">
        <f t="shared" si="10"/>
        <v>0</v>
      </c>
      <c r="AL41" s="612">
        <f t="shared" si="11"/>
        <v>0</v>
      </c>
      <c r="AM41" s="612">
        <f t="shared" si="12"/>
        <v>0</v>
      </c>
      <c r="AN41" s="612">
        <f t="shared" si="13"/>
        <v>82.329999999999984</v>
      </c>
    </row>
    <row r="42" spans="1:40" ht="12.75" customHeight="1" thickBot="1">
      <c r="A42" s="615"/>
      <c r="B42" s="608"/>
      <c r="C42" s="643"/>
      <c r="D42" s="312"/>
      <c r="E42" s="312"/>
      <c r="F42" s="312"/>
      <c r="G42" s="312"/>
      <c r="H42" s="312"/>
      <c r="I42" s="915"/>
      <c r="J42" s="915"/>
      <c r="K42" s="915"/>
      <c r="L42" s="629"/>
      <c r="M42" s="609"/>
      <c r="N42" s="609"/>
      <c r="O42" s="609"/>
      <c r="P42" s="609"/>
      <c r="Q42" s="282"/>
      <c r="R42" s="604"/>
      <c r="S42" s="604"/>
      <c r="T42" s="604"/>
      <c r="U42" s="604"/>
      <c r="V42" s="604"/>
      <c r="W42" s="604"/>
      <c r="X42" s="604"/>
      <c r="Y42" s="604"/>
      <c r="Z42" s="604"/>
      <c r="AA42" s="604"/>
      <c r="AB42" s="610"/>
      <c r="AC42" s="604"/>
      <c r="AD42" s="604"/>
      <c r="AE42" s="604"/>
      <c r="AF42" s="604"/>
      <c r="AG42" s="605"/>
      <c r="AI42" s="612">
        <f t="shared" si="8"/>
        <v>0</v>
      </c>
      <c r="AJ42" s="612">
        <f t="shared" si="9"/>
        <v>82.329999999999984</v>
      </c>
      <c r="AK42" s="612">
        <f t="shared" si="10"/>
        <v>0</v>
      </c>
      <c r="AL42" s="612">
        <f t="shared" si="11"/>
        <v>0</v>
      </c>
      <c r="AM42" s="612">
        <f t="shared" si="12"/>
        <v>0</v>
      </c>
      <c r="AN42" s="612">
        <f t="shared" si="13"/>
        <v>82.329999999999984</v>
      </c>
    </row>
    <row r="43" spans="1:40" s="333" customFormat="1" ht="12.75" customHeight="1">
      <c r="A43" s="1158" t="s">
        <v>20</v>
      </c>
      <c r="B43" s="1159"/>
      <c r="C43" s="1159"/>
      <c r="D43" s="1159"/>
      <c r="E43" s="1159"/>
      <c r="F43" s="1159"/>
      <c r="G43" s="1159"/>
      <c r="H43" s="1160"/>
      <c r="I43" s="1164">
        <f>SUM(I11:I39)</f>
        <v>79.329999999999984</v>
      </c>
      <c r="J43" s="916" t="s">
        <v>213</v>
      </c>
      <c r="K43" s="1166">
        <f>SUM(K11:K39)</f>
        <v>3</v>
      </c>
      <c r="L43" s="617"/>
      <c r="M43" s="613"/>
      <c r="N43" s="282"/>
      <c r="O43" s="618"/>
      <c r="P43" s="618"/>
      <c r="Q43" s="619"/>
      <c r="R43" s="619"/>
      <c r="S43" s="619"/>
      <c r="T43" s="618"/>
      <c r="U43" s="618"/>
      <c r="V43" s="619"/>
      <c r="W43" s="619"/>
      <c r="X43" s="619"/>
      <c r="Y43" s="618"/>
      <c r="Z43" s="618"/>
      <c r="AA43" s="619"/>
      <c r="AB43" s="619"/>
      <c r="AC43" s="619"/>
      <c r="AD43" s="618"/>
      <c r="AE43" s="618"/>
      <c r="AF43" s="619"/>
      <c r="AG43" s="620"/>
    </row>
    <row r="44" spans="1:40" s="333" customFormat="1" ht="12.75" customHeight="1" thickBot="1">
      <c r="A44" s="1161"/>
      <c r="B44" s="1162"/>
      <c r="C44" s="1162"/>
      <c r="D44" s="1162"/>
      <c r="E44" s="1162"/>
      <c r="F44" s="1162"/>
      <c r="G44" s="1162"/>
      <c r="H44" s="1163"/>
      <c r="I44" s="1165"/>
      <c r="J44" s="917">
        <f>SUM(J34)</f>
        <v>0</v>
      </c>
      <c r="K44" s="1167"/>
      <c r="L44" s="622"/>
      <c r="M44" s="623"/>
      <c r="N44" s="624"/>
      <c r="O44" s="625"/>
      <c r="P44" s="625"/>
      <c r="Q44" s="626"/>
      <c r="R44" s="626"/>
      <c r="S44" s="626"/>
      <c r="T44" s="625"/>
      <c r="U44" s="625"/>
      <c r="V44" s="626"/>
      <c r="W44" s="626"/>
      <c r="X44" s="626"/>
      <c r="Y44" s="625"/>
      <c r="Z44" s="625"/>
      <c r="AA44" s="626"/>
      <c r="AB44" s="626"/>
      <c r="AC44" s="626"/>
      <c r="AD44" s="625"/>
      <c r="AE44" s="625"/>
      <c r="AF44" s="626"/>
      <c r="AG44" s="627"/>
    </row>
  </sheetData>
  <mergeCells count="40">
    <mergeCell ref="AD4:AE4"/>
    <mergeCell ref="V4:W4"/>
    <mergeCell ref="X4:Y4"/>
    <mergeCell ref="Z4:AA4"/>
    <mergeCell ref="AB4:AC4"/>
    <mergeCell ref="L1:O1"/>
    <mergeCell ref="P1:Q1"/>
    <mergeCell ref="R1:S1"/>
    <mergeCell ref="T1:U1"/>
    <mergeCell ref="V1:W1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A43:H44"/>
    <mergeCell ref="I43:I44"/>
    <mergeCell ref="K43:K44"/>
    <mergeCell ref="A7:C7"/>
    <mergeCell ref="D7:F7"/>
    <mergeCell ref="G7:K7"/>
    <mergeCell ref="V7:W7"/>
    <mergeCell ref="X7:Y7"/>
    <mergeCell ref="A9:B10"/>
    <mergeCell ref="C9:H10"/>
    <mergeCell ref="I9:K9"/>
    <mergeCell ref="L7:O7"/>
    <mergeCell ref="P7:S7"/>
    <mergeCell ref="T7:U7"/>
  </mergeCells>
  <conditionalFormatting sqref="C11:C42">
    <cfRule type="cellIs" dxfId="42" priority="1" operator="equal">
      <formula>0</formula>
    </cfRule>
  </conditionalFormatting>
  <conditionalFormatting sqref="D27">
    <cfRule type="cellIs" dxfId="41" priority="4" operator="equal">
      <formula>0</formula>
    </cfRule>
  </conditionalFormatting>
  <conditionalFormatting sqref="D29">
    <cfRule type="cellIs" dxfId="40" priority="2" operator="equal">
      <formula>0</formula>
    </cfRule>
  </conditionalFormatting>
  <conditionalFormatting sqref="I11:K42">
    <cfRule type="cellIs" dxfId="39" priority="11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4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D54"/>
  <sheetViews>
    <sheetView showGridLines="0" topLeftCell="B13" zoomScale="85" zoomScaleNormal="85" zoomScaleSheetLayoutView="70" workbookViewId="0">
      <selection activeCell="H44" sqref="H44"/>
    </sheetView>
  </sheetViews>
  <sheetFormatPr defaultColWidth="3.84375" defaultRowHeight="12.45"/>
  <cols>
    <col min="1" max="1" width="5.69140625" style="56" customWidth="1"/>
    <col min="2" max="2" width="17.15234375" style="56" customWidth="1"/>
    <col min="3" max="3" width="53.69140625" style="56" customWidth="1"/>
    <col min="4" max="4" width="10.15234375" style="57" bestFit="1" customWidth="1"/>
    <col min="5" max="5" width="7.84375" style="58" customWidth="1"/>
    <col min="6" max="7" width="6.3046875" style="56" customWidth="1"/>
    <col min="8" max="8" width="50.15234375" style="57" bestFit="1" customWidth="1"/>
    <col min="9" max="9" width="5.69140625" style="57" customWidth="1"/>
    <col min="10" max="10" width="24.3828125" style="57" customWidth="1"/>
    <col min="11" max="11" width="5.69140625" style="57" customWidth="1"/>
    <col min="12" max="13" width="15.53515625" style="57" customWidth="1"/>
    <col min="14" max="14" width="6.15234375" style="57" customWidth="1"/>
    <col min="15" max="15" width="12.84375" style="57" customWidth="1"/>
    <col min="16" max="16" width="7.69140625" style="57" customWidth="1"/>
    <col min="17" max="17" width="6" style="57" customWidth="1"/>
    <col min="18" max="18" width="6.15234375" style="57" customWidth="1"/>
    <col min="19" max="16384" width="3.84375" style="57"/>
  </cols>
  <sheetData>
    <row r="1" spans="1:18" ht="20.25" customHeight="1">
      <c r="A1" s="1352"/>
      <c r="B1" s="1352"/>
      <c r="C1" s="1353" t="s">
        <v>103</v>
      </c>
      <c r="D1" s="1353"/>
      <c r="E1" s="1353"/>
      <c r="F1" s="1353"/>
      <c r="G1" s="1353"/>
      <c r="H1" s="1353"/>
      <c r="I1" s="1354" t="s">
        <v>21</v>
      </c>
      <c r="J1" s="1354"/>
      <c r="K1" s="1354"/>
      <c r="L1" s="1354" t="s">
        <v>22</v>
      </c>
      <c r="M1" s="1354"/>
      <c r="N1" s="1354"/>
      <c r="O1" s="1354" t="s">
        <v>23</v>
      </c>
      <c r="P1" s="1354"/>
      <c r="Q1" s="1354"/>
      <c r="R1" s="1354"/>
    </row>
    <row r="2" spans="1:18" ht="19.5" customHeight="1">
      <c r="A2" s="1352"/>
      <c r="B2" s="1352"/>
      <c r="C2" s="1353"/>
      <c r="D2" s="1353"/>
      <c r="E2" s="1353"/>
      <c r="F2" s="1353"/>
      <c r="G2" s="1353"/>
      <c r="H2" s="1353"/>
      <c r="I2" s="1355"/>
      <c r="J2" s="1355"/>
      <c r="K2" s="1355"/>
      <c r="L2" s="1355"/>
      <c r="M2" s="1355"/>
      <c r="N2" s="1355"/>
      <c r="O2" s="1355"/>
      <c r="P2" s="1355"/>
      <c r="Q2" s="1355"/>
      <c r="R2" s="1355"/>
    </row>
    <row r="3" spans="1:18" ht="19.5" customHeight="1">
      <c r="A3" s="1352"/>
      <c r="B3" s="1352"/>
      <c r="C3" s="1353"/>
      <c r="D3" s="1353"/>
      <c r="E3" s="1353"/>
      <c r="F3" s="1353"/>
      <c r="G3" s="1353"/>
      <c r="H3" s="1353"/>
      <c r="I3" s="1355"/>
      <c r="J3" s="1355"/>
      <c r="K3" s="1355"/>
      <c r="L3" s="1355"/>
      <c r="M3" s="1355"/>
      <c r="N3" s="1355"/>
      <c r="O3" s="1355"/>
      <c r="P3" s="1355"/>
      <c r="Q3" s="1355"/>
      <c r="R3" s="1355"/>
    </row>
    <row r="4" spans="1:18" ht="29.25" customHeight="1">
      <c r="A4" s="1337" t="s">
        <v>24</v>
      </c>
      <c r="B4" s="1337"/>
      <c r="C4" s="1337"/>
      <c r="D4" s="60"/>
      <c r="F4" s="1347" t="s">
        <v>25</v>
      </c>
      <c r="G4" s="1348"/>
      <c r="H4" s="1351" t="s">
        <v>26</v>
      </c>
      <c r="I4" s="1335" t="s">
        <v>27</v>
      </c>
      <c r="J4" s="1336"/>
      <c r="K4" s="1335" t="s">
        <v>28</v>
      </c>
      <c r="L4" s="1336"/>
      <c r="M4" s="1335" t="s">
        <v>29</v>
      </c>
      <c r="N4" s="1336"/>
      <c r="O4" s="57" t="s">
        <v>30</v>
      </c>
      <c r="R4" s="68"/>
    </row>
    <row r="5" spans="1:18" ht="18.75" customHeight="1">
      <c r="A5" s="1337" t="s">
        <v>32</v>
      </c>
      <c r="B5" s="1337"/>
      <c r="C5" s="1337"/>
      <c r="D5" s="60"/>
      <c r="F5" s="1349"/>
      <c r="G5" s="1350"/>
      <c r="H5" s="1351"/>
      <c r="I5" s="61"/>
      <c r="J5" s="62"/>
      <c r="K5" s="63"/>
      <c r="L5" s="64"/>
      <c r="M5" s="65"/>
      <c r="N5" s="66" t="s">
        <v>31</v>
      </c>
      <c r="P5" s="67"/>
      <c r="R5" s="68"/>
    </row>
    <row r="6" spans="1:18" ht="18.75" customHeight="1">
      <c r="A6" s="1337"/>
      <c r="B6" s="1337"/>
      <c r="C6" s="1337"/>
      <c r="D6" s="195" t="s">
        <v>33</v>
      </c>
      <c r="E6" s="70"/>
      <c r="F6" s="71"/>
      <c r="G6" s="72"/>
      <c r="H6" s="1338" t="s">
        <v>34</v>
      </c>
      <c r="I6" s="69" t="s">
        <v>35</v>
      </c>
      <c r="J6" s="73"/>
      <c r="K6" s="69" t="s">
        <v>36</v>
      </c>
      <c r="L6" s="73"/>
      <c r="M6" s="74"/>
      <c r="N6" s="66" t="s">
        <v>37</v>
      </c>
      <c r="R6" s="68"/>
    </row>
    <row r="7" spans="1:18" ht="18.75" customHeight="1">
      <c r="A7" s="1339" t="s">
        <v>49</v>
      </c>
      <c r="B7" s="1340"/>
      <c r="C7" s="1341"/>
      <c r="D7" s="1345"/>
      <c r="E7" s="1346"/>
      <c r="F7" s="75"/>
      <c r="G7" s="76"/>
      <c r="H7" s="1338"/>
      <c r="I7" s="61"/>
      <c r="J7" s="77"/>
      <c r="K7" s="78"/>
      <c r="L7" s="79"/>
      <c r="M7" s="80"/>
      <c r="N7" s="66" t="s">
        <v>38</v>
      </c>
      <c r="O7" s="81"/>
      <c r="P7" s="82">
        <f>L7-E42</f>
        <v>-37.49</v>
      </c>
      <c r="R7" s="68"/>
    </row>
    <row r="8" spans="1:18" ht="18.75" customHeight="1">
      <c r="A8" s="1342"/>
      <c r="B8" s="1343"/>
      <c r="C8" s="1344"/>
      <c r="D8" s="83"/>
      <c r="E8" s="84" t="s">
        <v>39</v>
      </c>
      <c r="F8" s="85"/>
      <c r="G8" s="85"/>
      <c r="H8" s="61"/>
      <c r="I8" s="86"/>
      <c r="J8" s="87" t="s">
        <v>40</v>
      </c>
      <c r="K8" s="86"/>
      <c r="L8" s="87" t="s">
        <v>41</v>
      </c>
      <c r="M8" s="61"/>
      <c r="N8" s="88" t="s">
        <v>42</v>
      </c>
      <c r="O8" s="89"/>
      <c r="P8" s="89"/>
      <c r="Q8" s="89"/>
      <c r="R8" s="90"/>
    </row>
    <row r="9" spans="1:18" ht="37.5" customHeight="1">
      <c r="A9" s="91" t="s">
        <v>43</v>
      </c>
      <c r="B9" s="1333" t="s">
        <v>44</v>
      </c>
      <c r="C9" s="1334"/>
      <c r="D9" s="92" t="s">
        <v>45</v>
      </c>
      <c r="E9" s="93" t="s">
        <v>31</v>
      </c>
      <c r="F9" s="83" t="s">
        <v>37</v>
      </c>
      <c r="G9" s="83" t="s">
        <v>38</v>
      </c>
      <c r="R9" s="68"/>
    </row>
    <row r="10" spans="1:18" ht="25" customHeight="1">
      <c r="A10" s="83">
        <v>1</v>
      </c>
      <c r="B10" s="1330" t="s">
        <v>121</v>
      </c>
      <c r="C10" s="1330"/>
      <c r="D10" s="94"/>
      <c r="E10" s="95"/>
      <c r="F10" s="83"/>
      <c r="G10" s="94">
        <v>1</v>
      </c>
      <c r="H10" s="57">
        <v>0</v>
      </c>
      <c r="R10" s="68"/>
    </row>
    <row r="11" spans="1:18" ht="25" customHeight="1">
      <c r="A11" s="83">
        <v>2</v>
      </c>
      <c r="B11" s="1330" t="s">
        <v>122</v>
      </c>
      <c r="C11" s="1330"/>
      <c r="D11" s="94"/>
      <c r="E11" s="95">
        <v>1.17</v>
      </c>
      <c r="F11" s="83"/>
      <c r="G11" s="94"/>
      <c r="H11" s="57">
        <f>E10+G10</f>
        <v>1</v>
      </c>
      <c r="R11" s="68"/>
    </row>
    <row r="12" spans="1:18" ht="25" customHeight="1">
      <c r="A12" s="83">
        <v>3</v>
      </c>
      <c r="B12" s="1330" t="s">
        <v>123</v>
      </c>
      <c r="C12" s="1330"/>
      <c r="D12" s="94"/>
      <c r="E12" s="95"/>
      <c r="F12" s="83"/>
      <c r="G12" s="83">
        <v>1</v>
      </c>
      <c r="H12" s="96">
        <f t="shared" ref="H12:H38" si="0">H11+G11+E11</f>
        <v>2.17</v>
      </c>
      <c r="R12" s="68"/>
    </row>
    <row r="13" spans="1:18" ht="25" customHeight="1">
      <c r="A13" s="83">
        <v>4</v>
      </c>
      <c r="B13" s="1330" t="s">
        <v>124</v>
      </c>
      <c r="C13" s="1330"/>
      <c r="D13" s="94"/>
      <c r="E13" s="95">
        <v>1.59</v>
      </c>
      <c r="F13" s="83"/>
      <c r="G13" s="83"/>
      <c r="H13" s="96">
        <f t="shared" si="0"/>
        <v>3.17</v>
      </c>
      <c r="R13" s="68"/>
    </row>
    <row r="14" spans="1:18" ht="25" customHeight="1">
      <c r="A14" s="83">
        <v>5</v>
      </c>
      <c r="B14" s="1330" t="s">
        <v>125</v>
      </c>
      <c r="C14" s="1330"/>
      <c r="D14" s="94"/>
      <c r="E14" s="95">
        <v>1.37</v>
      </c>
      <c r="F14" s="83"/>
      <c r="G14" s="83"/>
      <c r="H14" s="96">
        <f t="shared" si="0"/>
        <v>4.76</v>
      </c>
      <c r="R14" s="68"/>
    </row>
    <row r="15" spans="1:18" ht="25" customHeight="1">
      <c r="A15" s="83">
        <v>6</v>
      </c>
      <c r="B15" s="1330" t="s">
        <v>126</v>
      </c>
      <c r="C15" s="1330"/>
      <c r="D15" s="94"/>
      <c r="E15" s="95">
        <v>1.19</v>
      </c>
      <c r="F15" s="83"/>
      <c r="G15" s="83"/>
      <c r="H15" s="96">
        <f t="shared" si="0"/>
        <v>6.13</v>
      </c>
      <c r="R15" s="68"/>
    </row>
    <row r="16" spans="1:18" ht="25" customHeight="1">
      <c r="A16" s="83">
        <v>7</v>
      </c>
      <c r="B16" s="1330" t="s">
        <v>127</v>
      </c>
      <c r="C16" s="1330"/>
      <c r="D16" s="94"/>
      <c r="E16" s="95">
        <v>1.17</v>
      </c>
      <c r="F16" s="83"/>
      <c r="G16" s="83"/>
      <c r="H16" s="96">
        <f t="shared" si="0"/>
        <v>7.32</v>
      </c>
      <c r="R16" s="68"/>
    </row>
    <row r="17" spans="1:18" ht="25" customHeight="1">
      <c r="A17" s="83">
        <v>8</v>
      </c>
      <c r="B17" s="1330" t="s">
        <v>128</v>
      </c>
      <c r="C17" s="1330"/>
      <c r="D17" s="94"/>
      <c r="E17" s="95">
        <v>1.03</v>
      </c>
      <c r="F17" s="83"/>
      <c r="G17" s="83"/>
      <c r="H17" s="96">
        <f t="shared" si="0"/>
        <v>8.49</v>
      </c>
      <c r="R17" s="68"/>
    </row>
    <row r="18" spans="1:18" ht="25" customHeight="1">
      <c r="A18" s="83">
        <v>9</v>
      </c>
      <c r="B18" s="1330" t="s">
        <v>129</v>
      </c>
      <c r="C18" s="1330"/>
      <c r="D18" s="94"/>
      <c r="E18" s="95">
        <v>1.02</v>
      </c>
      <c r="F18" s="83"/>
      <c r="G18" s="83"/>
      <c r="H18" s="96">
        <f t="shared" si="0"/>
        <v>9.52</v>
      </c>
      <c r="R18" s="68"/>
    </row>
    <row r="19" spans="1:18" ht="25" customHeight="1">
      <c r="A19" s="83">
        <v>10</v>
      </c>
      <c r="B19" s="1330" t="s">
        <v>130</v>
      </c>
      <c r="C19" s="1330"/>
      <c r="D19" s="83"/>
      <c r="E19" s="95">
        <v>2.13</v>
      </c>
      <c r="F19" s="83"/>
      <c r="G19" s="83"/>
      <c r="H19" s="96">
        <f t="shared" si="0"/>
        <v>10.54</v>
      </c>
      <c r="R19" s="68"/>
    </row>
    <row r="20" spans="1:18" ht="25" customHeight="1">
      <c r="A20" s="83">
        <v>11</v>
      </c>
      <c r="B20" s="1330" t="s">
        <v>171</v>
      </c>
      <c r="C20" s="1330"/>
      <c r="D20" s="83"/>
      <c r="E20" s="95">
        <v>1.02</v>
      </c>
      <c r="F20" s="83"/>
      <c r="G20" s="83"/>
      <c r="H20" s="96">
        <f t="shared" si="0"/>
        <v>12.669999999999998</v>
      </c>
      <c r="R20" s="68"/>
    </row>
    <row r="21" spans="1:18" ht="25" customHeight="1">
      <c r="A21" s="83">
        <v>12</v>
      </c>
      <c r="B21" s="1330" t="s">
        <v>132</v>
      </c>
      <c r="C21" s="1330"/>
      <c r="D21" s="83"/>
      <c r="E21" s="95">
        <v>1.1299999999999999</v>
      </c>
      <c r="F21" s="83"/>
      <c r="G21" s="83"/>
      <c r="H21" s="96">
        <f t="shared" si="0"/>
        <v>13.689999999999998</v>
      </c>
      <c r="R21" s="68"/>
    </row>
    <row r="22" spans="1:18" ht="25" customHeight="1">
      <c r="A22" s="83">
        <v>13</v>
      </c>
      <c r="B22" s="1330" t="s">
        <v>129</v>
      </c>
      <c r="C22" s="1330"/>
      <c r="D22" s="83"/>
      <c r="E22" s="95">
        <v>1.03</v>
      </c>
      <c r="F22" s="83"/>
      <c r="G22" s="83"/>
      <c r="H22" s="96">
        <f t="shared" si="0"/>
        <v>14.819999999999997</v>
      </c>
      <c r="R22" s="68"/>
    </row>
    <row r="23" spans="1:18" ht="25" customHeight="1">
      <c r="A23" s="83">
        <v>14</v>
      </c>
      <c r="B23" s="1330" t="s">
        <v>133</v>
      </c>
      <c r="C23" s="1330"/>
      <c r="D23" s="83"/>
      <c r="E23" s="95">
        <v>1.0900000000000001</v>
      </c>
      <c r="F23" s="83"/>
      <c r="G23" s="83"/>
      <c r="H23" s="96">
        <f t="shared" si="0"/>
        <v>15.849999999999996</v>
      </c>
      <c r="R23" s="68"/>
    </row>
    <row r="24" spans="1:18" ht="25" customHeight="1">
      <c r="A24" s="83">
        <v>15</v>
      </c>
      <c r="B24" s="1330" t="s">
        <v>134</v>
      </c>
      <c r="C24" s="1330"/>
      <c r="D24" s="83"/>
      <c r="E24" s="95">
        <v>1.19</v>
      </c>
      <c r="F24" s="83"/>
      <c r="G24" s="83"/>
      <c r="H24" s="96">
        <f t="shared" si="0"/>
        <v>16.939999999999998</v>
      </c>
      <c r="R24" s="68"/>
    </row>
    <row r="25" spans="1:18" ht="25" customHeight="1">
      <c r="A25" s="83">
        <v>16</v>
      </c>
      <c r="B25" s="1330" t="s">
        <v>135</v>
      </c>
      <c r="C25" s="1330"/>
      <c r="D25" s="83"/>
      <c r="E25" s="95">
        <v>3.07</v>
      </c>
      <c r="F25" s="83"/>
      <c r="G25" s="83"/>
      <c r="H25" s="96">
        <f t="shared" si="0"/>
        <v>18.13</v>
      </c>
      <c r="R25" s="68"/>
    </row>
    <row r="26" spans="1:18" ht="25" customHeight="1">
      <c r="A26" s="83">
        <v>17</v>
      </c>
      <c r="B26" s="1330" t="s">
        <v>129</v>
      </c>
      <c r="C26" s="1330"/>
      <c r="D26" s="83"/>
      <c r="E26" s="95">
        <v>1.27</v>
      </c>
      <c r="F26" s="83"/>
      <c r="G26" s="83"/>
      <c r="H26" s="96">
        <f t="shared" si="0"/>
        <v>21.2</v>
      </c>
      <c r="R26" s="68"/>
    </row>
    <row r="27" spans="1:18" ht="25" customHeight="1">
      <c r="A27" s="83">
        <v>18</v>
      </c>
      <c r="B27" s="1330" t="s">
        <v>136</v>
      </c>
      <c r="C27" s="1330"/>
      <c r="D27" s="83"/>
      <c r="E27" s="95">
        <v>1.17</v>
      </c>
      <c r="F27" s="83"/>
      <c r="G27" s="83"/>
      <c r="H27" s="96">
        <f t="shared" si="0"/>
        <v>22.47</v>
      </c>
      <c r="R27" s="68"/>
    </row>
    <row r="28" spans="1:18" ht="25" customHeight="1">
      <c r="A28" s="83">
        <v>19</v>
      </c>
      <c r="B28" s="1330" t="s">
        <v>137</v>
      </c>
      <c r="C28" s="1330"/>
      <c r="D28" s="83"/>
      <c r="E28" s="95">
        <v>1.23</v>
      </c>
      <c r="F28" s="83"/>
      <c r="G28" s="83"/>
      <c r="H28" s="96">
        <f t="shared" si="0"/>
        <v>23.64</v>
      </c>
      <c r="R28" s="68"/>
    </row>
    <row r="29" spans="1:18" ht="25" customHeight="1">
      <c r="A29" s="83">
        <v>20</v>
      </c>
      <c r="B29" s="1330" t="s">
        <v>138</v>
      </c>
      <c r="C29" s="1330"/>
      <c r="D29" s="83"/>
      <c r="E29" s="95"/>
      <c r="F29" s="83"/>
      <c r="G29" s="83">
        <v>1</v>
      </c>
      <c r="H29" s="96">
        <f t="shared" si="0"/>
        <v>24.87</v>
      </c>
      <c r="R29" s="68"/>
    </row>
    <row r="30" spans="1:18" ht="25" customHeight="1">
      <c r="A30" s="83">
        <v>21</v>
      </c>
      <c r="B30" s="1330" t="s">
        <v>139</v>
      </c>
      <c r="C30" s="1330"/>
      <c r="D30" s="83"/>
      <c r="E30" s="95">
        <v>1.1100000000000001</v>
      </c>
      <c r="F30" s="83"/>
      <c r="G30" s="83"/>
      <c r="H30" s="96">
        <f t="shared" si="0"/>
        <v>25.87</v>
      </c>
      <c r="R30" s="68"/>
    </row>
    <row r="31" spans="1:18" ht="25" customHeight="1">
      <c r="A31" s="83">
        <v>22</v>
      </c>
      <c r="B31" s="1330" t="s">
        <v>140</v>
      </c>
      <c r="C31" s="1330"/>
      <c r="D31" s="83"/>
      <c r="E31" s="95"/>
      <c r="F31" s="83"/>
      <c r="G31" s="97">
        <v>1</v>
      </c>
      <c r="H31" s="96">
        <f t="shared" si="0"/>
        <v>26.98</v>
      </c>
      <c r="R31" s="68"/>
    </row>
    <row r="32" spans="1:18" ht="25" customHeight="1">
      <c r="A32" s="83">
        <v>23</v>
      </c>
      <c r="B32" s="1330" t="s">
        <v>141</v>
      </c>
      <c r="C32" s="1330"/>
      <c r="D32" s="83"/>
      <c r="E32" s="95">
        <v>1.07</v>
      </c>
      <c r="F32" s="83"/>
      <c r="G32" s="83"/>
      <c r="H32" s="96">
        <f t="shared" si="0"/>
        <v>27.98</v>
      </c>
      <c r="R32" s="68"/>
    </row>
    <row r="33" spans="1:18" ht="25" customHeight="1">
      <c r="A33" s="83">
        <v>24</v>
      </c>
      <c r="B33" s="1331" t="s">
        <v>142</v>
      </c>
      <c r="C33" s="1332"/>
      <c r="D33" s="83"/>
      <c r="E33" s="95"/>
      <c r="F33" s="83">
        <v>46.54</v>
      </c>
      <c r="G33" s="83"/>
      <c r="H33" s="96">
        <f t="shared" si="0"/>
        <v>29.05</v>
      </c>
      <c r="R33" s="68"/>
    </row>
    <row r="34" spans="1:18" ht="25" customHeight="1">
      <c r="A34" s="83">
        <v>25</v>
      </c>
      <c r="B34" s="1331" t="s">
        <v>138</v>
      </c>
      <c r="C34" s="1332"/>
      <c r="D34" s="83"/>
      <c r="E34" s="95"/>
      <c r="F34" s="83"/>
      <c r="G34" s="83">
        <v>1</v>
      </c>
      <c r="H34" s="96">
        <f t="shared" si="0"/>
        <v>29.05</v>
      </c>
      <c r="R34" s="68"/>
    </row>
    <row r="35" spans="1:18" ht="25" customHeight="1">
      <c r="A35" s="83">
        <v>26</v>
      </c>
      <c r="B35" s="1331" t="s">
        <v>143</v>
      </c>
      <c r="C35" s="1332"/>
      <c r="D35" s="83"/>
      <c r="E35" s="95">
        <v>1.89</v>
      </c>
      <c r="F35" s="83"/>
      <c r="G35" s="83"/>
      <c r="H35" s="96">
        <f t="shared" si="0"/>
        <v>30.05</v>
      </c>
      <c r="R35" s="68"/>
    </row>
    <row r="36" spans="1:18" ht="25" customHeight="1">
      <c r="A36" s="83">
        <v>27</v>
      </c>
      <c r="B36" s="1331" t="s">
        <v>123</v>
      </c>
      <c r="C36" s="1332"/>
      <c r="D36" s="83"/>
      <c r="E36" s="95"/>
      <c r="F36" s="83"/>
      <c r="G36" s="83">
        <v>1</v>
      </c>
      <c r="H36" s="96">
        <f t="shared" si="0"/>
        <v>31.94</v>
      </c>
      <c r="R36" s="68"/>
    </row>
    <row r="37" spans="1:18" ht="25" customHeight="1">
      <c r="A37" s="83">
        <v>28</v>
      </c>
      <c r="B37" s="1331" t="s">
        <v>144</v>
      </c>
      <c r="C37" s="1332"/>
      <c r="D37" s="83"/>
      <c r="E37" s="95">
        <v>1.25</v>
      </c>
      <c r="F37" s="83"/>
      <c r="G37" s="83"/>
      <c r="H37" s="96">
        <f t="shared" si="0"/>
        <v>32.94</v>
      </c>
      <c r="R37" s="68"/>
    </row>
    <row r="38" spans="1:18" ht="25" customHeight="1">
      <c r="A38" s="83">
        <v>29</v>
      </c>
      <c r="B38" s="1331" t="s">
        <v>129</v>
      </c>
      <c r="C38" s="1332"/>
      <c r="D38" s="83"/>
      <c r="E38" s="95">
        <v>1.1299999999999999</v>
      </c>
      <c r="F38" s="83"/>
      <c r="G38" s="83"/>
      <c r="H38" s="96">
        <f t="shared" si="0"/>
        <v>34.19</v>
      </c>
      <c r="R38" s="68"/>
    </row>
    <row r="39" spans="1:18" ht="25" customHeight="1">
      <c r="A39" s="83">
        <v>30</v>
      </c>
      <c r="B39" s="1330" t="s">
        <v>145</v>
      </c>
      <c r="C39" s="1330"/>
      <c r="D39" s="83"/>
      <c r="E39" s="95">
        <v>2.17</v>
      </c>
      <c r="F39" s="83"/>
      <c r="G39" s="83"/>
      <c r="H39" s="96">
        <f>H38+G38+E38</f>
        <v>35.32</v>
      </c>
      <c r="R39" s="68"/>
    </row>
    <row r="40" spans="1:18" ht="25" customHeight="1">
      <c r="A40" s="98"/>
      <c r="B40" s="196"/>
      <c r="C40" s="99"/>
      <c r="D40" s="97"/>
      <c r="E40" s="93"/>
      <c r="F40" s="83"/>
      <c r="G40" s="97"/>
      <c r="H40" s="100"/>
      <c r="R40" s="68"/>
    </row>
    <row r="41" spans="1:18" ht="25" customHeight="1">
      <c r="A41" s="59"/>
      <c r="D41" s="97"/>
      <c r="E41" s="93">
        <f>SUM($E$10:$E$39)</f>
        <v>31.490000000000002</v>
      </c>
      <c r="F41" s="83"/>
      <c r="G41" s="83">
        <f>SUM($G$10:$G$39)</f>
        <v>6</v>
      </c>
      <c r="H41" s="101" t="s">
        <v>46</v>
      </c>
      <c r="I41" s="101"/>
      <c r="K41" s="102"/>
      <c r="R41" s="68"/>
    </row>
    <row r="42" spans="1:18" ht="25" customHeight="1" thickBot="1">
      <c r="A42" s="103"/>
      <c r="B42" s="104"/>
      <c r="C42" s="104"/>
      <c r="D42" s="105" t="s">
        <v>47</v>
      </c>
      <c r="E42" s="106">
        <f>SUM($E$41,$G$41)</f>
        <v>37.49</v>
      </c>
      <c r="F42" s="107"/>
      <c r="G42" s="108"/>
      <c r="H42" s="109"/>
      <c r="I42" s="110" t="s">
        <v>48</v>
      </c>
      <c r="J42" s="109"/>
      <c r="K42" s="110"/>
      <c r="L42" s="109"/>
      <c r="M42" s="109"/>
      <c r="N42" s="109"/>
      <c r="O42" s="109"/>
      <c r="P42" s="109"/>
      <c r="Q42" s="109"/>
      <c r="R42" s="111"/>
    </row>
    <row r="43" spans="1:18" ht="32.5" customHeight="1"/>
    <row r="44" spans="1:18" ht="12" customHeight="1"/>
    <row r="45" spans="1:18" ht="12" customHeight="1"/>
    <row r="46" spans="1:18" ht="12" customHeight="1"/>
    <row r="47" spans="1:18" ht="12" customHeight="1"/>
    <row r="48" spans="1:18" ht="12" customHeight="1"/>
    <row r="50" spans="1:56" s="58" customFormat="1">
      <c r="A50" s="56"/>
      <c r="B50" s="56"/>
      <c r="C50" s="56"/>
      <c r="D50" s="81"/>
      <c r="F50" s="56"/>
      <c r="G50" s="56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</row>
    <row r="51" spans="1:56" s="58" customFormat="1" ht="27.25" customHeight="1">
      <c r="A51" s="56"/>
      <c r="B51" s="56"/>
      <c r="C51" s="112"/>
      <c r="D51" s="81"/>
      <c r="F51" s="56"/>
      <c r="G51" s="56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</row>
    <row r="52" spans="1:56" s="58" customFormat="1" ht="27.25" customHeight="1">
      <c r="A52" s="56"/>
      <c r="B52" s="56"/>
      <c r="C52" s="112"/>
      <c r="D52" s="81"/>
      <c r="F52" s="56"/>
      <c r="G52" s="56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</row>
    <row r="53" spans="1:56" s="58" customFormat="1" ht="27.25" customHeight="1">
      <c r="A53" s="56"/>
      <c r="B53" s="56"/>
      <c r="C53" s="112"/>
      <c r="D53" s="81"/>
      <c r="F53" s="56"/>
      <c r="G53" s="56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</row>
    <row r="54" spans="1:56" s="58" customFormat="1">
      <c r="A54" s="56"/>
      <c r="B54" s="56"/>
      <c r="C54" s="112"/>
      <c r="D54" s="57"/>
      <c r="F54" s="56"/>
      <c r="G54" s="56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</row>
  </sheetData>
  <mergeCells count="49">
    <mergeCell ref="A1:B3"/>
    <mergeCell ref="C1:H3"/>
    <mergeCell ref="I1:K1"/>
    <mergeCell ref="L1:N1"/>
    <mergeCell ref="O1:R1"/>
    <mergeCell ref="I2:K3"/>
    <mergeCell ref="L2:N3"/>
    <mergeCell ref="O2:R3"/>
    <mergeCell ref="M4:N4"/>
    <mergeCell ref="A5:C6"/>
    <mergeCell ref="H6:H7"/>
    <mergeCell ref="A7:C8"/>
    <mergeCell ref="D7:E7"/>
    <mergeCell ref="A4:C4"/>
    <mergeCell ref="F4:G5"/>
    <mergeCell ref="H4:H5"/>
    <mergeCell ref="I4:J4"/>
    <mergeCell ref="K4:L4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9:C39"/>
    <mergeCell ref="B33:C33"/>
    <mergeCell ref="B34:C34"/>
    <mergeCell ref="B35:C35"/>
    <mergeCell ref="B36:C36"/>
    <mergeCell ref="B37:C37"/>
    <mergeCell ref="B38:C38"/>
  </mergeCells>
  <conditionalFormatting sqref="F41">
    <cfRule type="expression" dxfId="38" priority="1" stopIfTrue="1">
      <formula>"&lt;0"</formula>
    </cfRule>
  </conditionalFormatting>
  <printOptions horizontalCentered="1"/>
  <pageMargins left="0" right="0" top="0.39370078740157483" bottom="0.19685039370078741" header="0.23622047244094491" footer="0.27559055118110237"/>
  <pageSetup paperSize="9" scale="53" orientation="landscape" horizontalDpi="300" verticalDpi="300" r:id="rId1"/>
  <headerFooter alignWithMargins="0"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D60"/>
  <sheetViews>
    <sheetView showGridLines="0" topLeftCell="C1" zoomScale="55" zoomScaleNormal="55" zoomScaleSheetLayoutView="70" workbookViewId="0">
      <selection activeCell="X28" sqref="X28"/>
    </sheetView>
  </sheetViews>
  <sheetFormatPr defaultColWidth="3.84375" defaultRowHeight="12.45"/>
  <cols>
    <col min="1" max="1" width="5.69140625" style="56" customWidth="1"/>
    <col min="2" max="2" width="17.15234375" style="56" customWidth="1"/>
    <col min="3" max="3" width="53.69140625" style="56" customWidth="1"/>
    <col min="4" max="4" width="10.15234375" style="57" bestFit="1" customWidth="1"/>
    <col min="5" max="5" width="7.84375" style="58" customWidth="1"/>
    <col min="6" max="7" width="6.3046875" style="56" customWidth="1"/>
    <col min="8" max="8" width="50.15234375" style="57" bestFit="1" customWidth="1"/>
    <col min="9" max="9" width="5.69140625" style="57" customWidth="1"/>
    <col min="10" max="10" width="24.3828125" style="57" customWidth="1"/>
    <col min="11" max="11" width="5.69140625" style="57" customWidth="1"/>
    <col min="12" max="13" width="15.53515625" style="57" customWidth="1"/>
    <col min="14" max="14" width="6.15234375" style="57" customWidth="1"/>
    <col min="15" max="15" width="12.84375" style="57" customWidth="1"/>
    <col min="16" max="16" width="7.69140625" style="57" customWidth="1"/>
    <col min="17" max="17" width="6" style="57" customWidth="1"/>
    <col min="18" max="18" width="6.15234375" style="57" customWidth="1"/>
    <col min="19" max="16384" width="3.84375" style="57"/>
  </cols>
  <sheetData>
    <row r="1" spans="1:18" ht="20.25" customHeight="1">
      <c r="A1" s="1352"/>
      <c r="B1" s="1352"/>
      <c r="C1" s="1353" t="s">
        <v>103</v>
      </c>
      <c r="D1" s="1353"/>
      <c r="E1" s="1353"/>
      <c r="F1" s="1353"/>
      <c r="G1" s="1353"/>
      <c r="H1" s="1353"/>
      <c r="I1" s="1354" t="s">
        <v>21</v>
      </c>
      <c r="J1" s="1354"/>
      <c r="K1" s="1354"/>
      <c r="L1" s="1354" t="s">
        <v>22</v>
      </c>
      <c r="M1" s="1354"/>
      <c r="N1" s="1354"/>
      <c r="O1" s="1354" t="s">
        <v>23</v>
      </c>
      <c r="P1" s="1354"/>
      <c r="Q1" s="1354"/>
      <c r="R1" s="1354"/>
    </row>
    <row r="2" spans="1:18" ht="19.5" customHeight="1">
      <c r="A2" s="1352"/>
      <c r="B2" s="1352"/>
      <c r="C2" s="1353"/>
      <c r="D2" s="1353"/>
      <c r="E2" s="1353"/>
      <c r="F2" s="1353"/>
      <c r="G2" s="1353"/>
      <c r="H2" s="1353"/>
      <c r="I2" s="1355"/>
      <c r="J2" s="1355"/>
      <c r="K2" s="1355"/>
      <c r="L2" s="1355"/>
      <c r="M2" s="1355"/>
      <c r="N2" s="1355"/>
      <c r="O2" s="1355"/>
      <c r="P2" s="1355"/>
      <c r="Q2" s="1355"/>
      <c r="R2" s="1355"/>
    </row>
    <row r="3" spans="1:18" ht="19.5" customHeight="1">
      <c r="A3" s="1352"/>
      <c r="B3" s="1352"/>
      <c r="C3" s="1353"/>
      <c r="D3" s="1353"/>
      <c r="E3" s="1353"/>
      <c r="F3" s="1353"/>
      <c r="G3" s="1353"/>
      <c r="H3" s="1353"/>
      <c r="I3" s="1355"/>
      <c r="J3" s="1355"/>
      <c r="K3" s="1355"/>
      <c r="L3" s="1355"/>
      <c r="M3" s="1355"/>
      <c r="N3" s="1355"/>
      <c r="O3" s="1355"/>
      <c r="P3" s="1355"/>
      <c r="Q3" s="1355"/>
      <c r="R3" s="1355"/>
    </row>
    <row r="4" spans="1:18" ht="29.25" customHeight="1">
      <c r="A4" s="1337" t="s">
        <v>24</v>
      </c>
      <c r="B4" s="1337"/>
      <c r="C4" s="1337"/>
      <c r="D4" s="60"/>
      <c r="F4" s="1347" t="s">
        <v>25</v>
      </c>
      <c r="G4" s="1348"/>
      <c r="H4" s="1351" t="s">
        <v>26</v>
      </c>
      <c r="I4" s="1335" t="s">
        <v>27</v>
      </c>
      <c r="J4" s="1336"/>
      <c r="K4" s="1335" t="s">
        <v>28</v>
      </c>
      <c r="L4" s="1336"/>
      <c r="M4" s="1335" t="s">
        <v>29</v>
      </c>
      <c r="N4" s="1336"/>
      <c r="O4" s="57" t="s">
        <v>30</v>
      </c>
      <c r="R4" s="68"/>
    </row>
    <row r="5" spans="1:18" ht="18.75" customHeight="1">
      <c r="A5" s="1337" t="s">
        <v>32</v>
      </c>
      <c r="B5" s="1337"/>
      <c r="C5" s="1337"/>
      <c r="D5" s="60"/>
      <c r="F5" s="1349"/>
      <c r="G5" s="1350"/>
      <c r="H5" s="1351"/>
      <c r="I5" s="61"/>
      <c r="J5" s="62"/>
      <c r="K5" s="63"/>
      <c r="L5" s="64"/>
      <c r="M5" s="65"/>
      <c r="N5" s="66" t="s">
        <v>31</v>
      </c>
      <c r="P5" s="67"/>
      <c r="R5" s="68"/>
    </row>
    <row r="6" spans="1:18" ht="18.75" customHeight="1">
      <c r="A6" s="1337"/>
      <c r="B6" s="1337"/>
      <c r="C6" s="1337"/>
      <c r="D6" s="195" t="s">
        <v>33</v>
      </c>
      <c r="E6" s="70"/>
      <c r="F6" s="71"/>
      <c r="G6" s="72"/>
      <c r="H6" s="1338" t="s">
        <v>34</v>
      </c>
      <c r="I6" s="69" t="s">
        <v>35</v>
      </c>
      <c r="J6" s="73"/>
      <c r="K6" s="69" t="s">
        <v>36</v>
      </c>
      <c r="L6" s="73"/>
      <c r="M6" s="74"/>
      <c r="N6" s="66" t="s">
        <v>37</v>
      </c>
      <c r="R6" s="68"/>
    </row>
    <row r="7" spans="1:18" ht="18.75" customHeight="1">
      <c r="A7" s="1339" t="s">
        <v>49</v>
      </c>
      <c r="B7" s="1340"/>
      <c r="C7" s="1341"/>
      <c r="D7" s="1345"/>
      <c r="E7" s="1346"/>
      <c r="F7" s="75"/>
      <c r="G7" s="76"/>
      <c r="H7" s="1338"/>
      <c r="I7" s="61"/>
      <c r="J7" s="77"/>
      <c r="K7" s="78"/>
      <c r="L7" s="79"/>
      <c r="M7" s="80"/>
      <c r="N7" s="66" t="s">
        <v>38</v>
      </c>
      <c r="O7" s="81"/>
      <c r="P7" s="82">
        <f>L7-E48</f>
        <v>-42.959999999999994</v>
      </c>
      <c r="R7" s="68"/>
    </row>
    <row r="8" spans="1:18" ht="18.75" customHeight="1">
      <c r="A8" s="1342"/>
      <c r="B8" s="1343"/>
      <c r="C8" s="1344"/>
      <c r="D8" s="83"/>
      <c r="E8" s="84" t="s">
        <v>39</v>
      </c>
      <c r="F8" s="85"/>
      <c r="G8" s="85"/>
      <c r="H8" s="61"/>
      <c r="I8" s="86"/>
      <c r="J8" s="87" t="s">
        <v>40</v>
      </c>
      <c r="K8" s="86"/>
      <c r="L8" s="87" t="s">
        <v>41</v>
      </c>
      <c r="M8" s="61"/>
      <c r="N8" s="88" t="s">
        <v>42</v>
      </c>
      <c r="O8" s="89"/>
      <c r="P8" s="89"/>
      <c r="Q8" s="89"/>
      <c r="R8" s="90"/>
    </row>
    <row r="9" spans="1:18" ht="37.5" customHeight="1">
      <c r="A9" s="91" t="s">
        <v>43</v>
      </c>
      <c r="B9" s="1333" t="s">
        <v>44</v>
      </c>
      <c r="C9" s="1334"/>
      <c r="D9" s="92" t="s">
        <v>45</v>
      </c>
      <c r="E9" s="93" t="s">
        <v>31</v>
      </c>
      <c r="F9" s="83" t="s">
        <v>37</v>
      </c>
      <c r="G9" s="83" t="s">
        <v>38</v>
      </c>
      <c r="R9" s="68"/>
    </row>
    <row r="10" spans="1:18" ht="25" customHeight="1">
      <c r="A10" s="83">
        <v>1</v>
      </c>
      <c r="B10" s="1330" t="s">
        <v>121</v>
      </c>
      <c r="C10" s="1330"/>
      <c r="D10" s="94"/>
      <c r="E10" s="95"/>
      <c r="F10" s="83"/>
      <c r="G10" s="94">
        <v>1</v>
      </c>
      <c r="H10" s="57">
        <v>0</v>
      </c>
      <c r="R10" s="68"/>
    </row>
    <row r="11" spans="1:18" ht="25" customHeight="1">
      <c r="A11" s="83">
        <v>2</v>
      </c>
      <c r="B11" s="1330" t="s">
        <v>122</v>
      </c>
      <c r="C11" s="1330"/>
      <c r="D11" s="94"/>
      <c r="E11" s="95">
        <v>1.17</v>
      </c>
      <c r="F11" s="83"/>
      <c r="G11" s="94"/>
      <c r="H11" s="57">
        <f>E10+G10</f>
        <v>1</v>
      </c>
      <c r="R11" s="68"/>
    </row>
    <row r="12" spans="1:18" ht="25" customHeight="1">
      <c r="A12" s="83">
        <v>3</v>
      </c>
      <c r="B12" s="1330" t="s">
        <v>123</v>
      </c>
      <c r="C12" s="1330"/>
      <c r="D12" s="94"/>
      <c r="E12" s="95"/>
      <c r="F12" s="83"/>
      <c r="G12" s="83">
        <v>1</v>
      </c>
      <c r="H12" s="96">
        <f t="shared" ref="H12:H45" si="0">H11+G11+E11</f>
        <v>2.17</v>
      </c>
      <c r="R12" s="68"/>
    </row>
    <row r="13" spans="1:18" ht="25" customHeight="1">
      <c r="A13" s="83">
        <v>4</v>
      </c>
      <c r="B13" s="1330" t="s">
        <v>124</v>
      </c>
      <c r="C13" s="1330"/>
      <c r="D13" s="94"/>
      <c r="E13" s="95">
        <v>1.59</v>
      </c>
      <c r="F13" s="83"/>
      <c r="G13" s="83"/>
      <c r="H13" s="96">
        <f t="shared" si="0"/>
        <v>3.17</v>
      </c>
      <c r="R13" s="68"/>
    </row>
    <row r="14" spans="1:18" ht="25" customHeight="1">
      <c r="A14" s="83">
        <v>5</v>
      </c>
      <c r="B14" s="1330" t="s">
        <v>125</v>
      </c>
      <c r="C14" s="1330"/>
      <c r="D14" s="94"/>
      <c r="E14" s="95">
        <v>1.37</v>
      </c>
      <c r="F14" s="83"/>
      <c r="G14" s="83"/>
      <c r="H14" s="96">
        <f t="shared" si="0"/>
        <v>4.76</v>
      </c>
      <c r="R14" s="68"/>
    </row>
    <row r="15" spans="1:18" ht="25" customHeight="1">
      <c r="A15" s="83">
        <v>6</v>
      </c>
      <c r="B15" s="1330" t="s">
        <v>126</v>
      </c>
      <c r="C15" s="1330"/>
      <c r="D15" s="94"/>
      <c r="E15" s="95">
        <v>1.19</v>
      </c>
      <c r="F15" s="83"/>
      <c r="G15" s="83"/>
      <c r="H15" s="96">
        <f t="shared" si="0"/>
        <v>6.13</v>
      </c>
      <c r="R15" s="68"/>
    </row>
    <row r="16" spans="1:18" ht="25" customHeight="1">
      <c r="A16" s="83">
        <v>7</v>
      </c>
      <c r="B16" s="1330" t="s">
        <v>127</v>
      </c>
      <c r="C16" s="1330"/>
      <c r="D16" s="94"/>
      <c r="E16" s="95">
        <v>1.17</v>
      </c>
      <c r="F16" s="83"/>
      <c r="G16" s="83"/>
      <c r="H16" s="96">
        <f t="shared" si="0"/>
        <v>7.32</v>
      </c>
      <c r="R16" s="68"/>
    </row>
    <row r="17" spans="1:18" ht="25" customHeight="1">
      <c r="A17" s="83">
        <v>8</v>
      </c>
      <c r="B17" s="1330" t="s">
        <v>128</v>
      </c>
      <c r="C17" s="1330"/>
      <c r="D17" s="94"/>
      <c r="E17" s="95">
        <v>1.03</v>
      </c>
      <c r="F17" s="83"/>
      <c r="G17" s="83"/>
      <c r="H17" s="96">
        <f t="shared" si="0"/>
        <v>8.49</v>
      </c>
      <c r="R17" s="68"/>
    </row>
    <row r="18" spans="1:18" ht="25" customHeight="1">
      <c r="A18" s="83">
        <v>9</v>
      </c>
      <c r="B18" s="1330" t="s">
        <v>129</v>
      </c>
      <c r="C18" s="1330"/>
      <c r="D18" s="94"/>
      <c r="E18" s="95">
        <v>1.02</v>
      </c>
      <c r="F18" s="83"/>
      <c r="G18" s="83"/>
      <c r="H18" s="96">
        <f t="shared" si="0"/>
        <v>9.52</v>
      </c>
      <c r="R18" s="68"/>
    </row>
    <row r="19" spans="1:18" ht="25" customHeight="1">
      <c r="A19" s="83">
        <v>10</v>
      </c>
      <c r="B19" s="1330" t="s">
        <v>130</v>
      </c>
      <c r="C19" s="1330"/>
      <c r="D19" s="83"/>
      <c r="E19" s="95">
        <v>2.13</v>
      </c>
      <c r="F19" s="83"/>
      <c r="G19" s="83"/>
      <c r="H19" s="96">
        <f t="shared" si="0"/>
        <v>10.54</v>
      </c>
      <c r="R19" s="68"/>
    </row>
    <row r="20" spans="1:18" ht="25" customHeight="1">
      <c r="A20" s="83">
        <v>11</v>
      </c>
      <c r="B20" s="1330" t="s">
        <v>171</v>
      </c>
      <c r="C20" s="1330"/>
      <c r="D20" s="83"/>
      <c r="E20" s="95">
        <v>1.02</v>
      </c>
      <c r="F20" s="83"/>
      <c r="G20" s="83"/>
      <c r="H20" s="96">
        <f t="shared" si="0"/>
        <v>12.669999999999998</v>
      </c>
      <c r="R20" s="68"/>
    </row>
    <row r="21" spans="1:18" ht="25" customHeight="1">
      <c r="A21" s="83">
        <v>12</v>
      </c>
      <c r="B21" s="1330" t="s">
        <v>132</v>
      </c>
      <c r="C21" s="1330"/>
      <c r="D21" s="83"/>
      <c r="E21" s="95">
        <v>1.1299999999999999</v>
      </c>
      <c r="F21" s="83"/>
      <c r="G21" s="83"/>
      <c r="H21" s="96">
        <f t="shared" si="0"/>
        <v>13.689999999999998</v>
      </c>
      <c r="R21" s="68"/>
    </row>
    <row r="22" spans="1:18" ht="25" customHeight="1">
      <c r="A22" s="83">
        <v>13</v>
      </c>
      <c r="B22" s="1330" t="s">
        <v>129</v>
      </c>
      <c r="C22" s="1330"/>
      <c r="D22" s="83"/>
      <c r="E22" s="95">
        <v>1.03</v>
      </c>
      <c r="F22" s="83"/>
      <c r="G22" s="83"/>
      <c r="H22" s="96">
        <f t="shared" si="0"/>
        <v>14.819999999999997</v>
      </c>
      <c r="R22" s="68"/>
    </row>
    <row r="23" spans="1:18" ht="25" customHeight="1">
      <c r="A23" s="83">
        <v>14</v>
      </c>
      <c r="B23" s="1330" t="s">
        <v>133</v>
      </c>
      <c r="C23" s="1330"/>
      <c r="D23" s="83"/>
      <c r="E23" s="95">
        <v>1.0900000000000001</v>
      </c>
      <c r="F23" s="83"/>
      <c r="G23" s="83"/>
      <c r="H23" s="96">
        <f t="shared" si="0"/>
        <v>15.849999999999996</v>
      </c>
      <c r="R23" s="68"/>
    </row>
    <row r="24" spans="1:18" ht="25" customHeight="1">
      <c r="A24" s="83">
        <v>15</v>
      </c>
      <c r="B24" s="1330" t="s">
        <v>134</v>
      </c>
      <c r="C24" s="1330"/>
      <c r="D24" s="83"/>
      <c r="E24" s="95">
        <v>1.19</v>
      </c>
      <c r="F24" s="83"/>
      <c r="G24" s="83"/>
      <c r="H24" s="96">
        <f t="shared" si="0"/>
        <v>16.939999999999998</v>
      </c>
      <c r="R24" s="68"/>
    </row>
    <row r="25" spans="1:18" ht="25" customHeight="1">
      <c r="A25" s="83">
        <v>16</v>
      </c>
      <c r="B25" s="1330" t="s">
        <v>135</v>
      </c>
      <c r="C25" s="1330"/>
      <c r="D25" s="83"/>
      <c r="E25" s="95">
        <v>3.07</v>
      </c>
      <c r="F25" s="83"/>
      <c r="G25" s="83"/>
      <c r="H25" s="96">
        <f t="shared" si="0"/>
        <v>18.13</v>
      </c>
      <c r="R25" s="68"/>
    </row>
    <row r="26" spans="1:18" ht="25" customHeight="1">
      <c r="A26" s="83">
        <v>17</v>
      </c>
      <c r="B26" s="1330" t="s">
        <v>129</v>
      </c>
      <c r="C26" s="1330"/>
      <c r="D26" s="83"/>
      <c r="E26" s="95">
        <v>1.27</v>
      </c>
      <c r="F26" s="83"/>
      <c r="G26" s="83"/>
      <c r="H26" s="96">
        <f t="shared" si="0"/>
        <v>21.2</v>
      </c>
      <c r="R26" s="68"/>
    </row>
    <row r="27" spans="1:18" ht="25" customHeight="1">
      <c r="A27" s="83">
        <v>18</v>
      </c>
      <c r="B27" s="1330" t="s">
        <v>136</v>
      </c>
      <c r="C27" s="1330"/>
      <c r="D27" s="83"/>
      <c r="E27" s="95">
        <v>1.17</v>
      </c>
      <c r="F27" s="83"/>
      <c r="G27" s="83"/>
      <c r="H27" s="96">
        <f t="shared" si="0"/>
        <v>22.47</v>
      </c>
      <c r="R27" s="68"/>
    </row>
    <row r="28" spans="1:18" ht="25" customHeight="1">
      <c r="A28" s="83">
        <v>19</v>
      </c>
      <c r="B28" s="1330" t="s">
        <v>137</v>
      </c>
      <c r="C28" s="1330"/>
      <c r="D28" s="83"/>
      <c r="E28" s="95">
        <v>1.23</v>
      </c>
      <c r="F28" s="83"/>
      <c r="G28" s="83"/>
      <c r="H28" s="96">
        <f t="shared" si="0"/>
        <v>23.64</v>
      </c>
      <c r="R28" s="68"/>
    </row>
    <row r="29" spans="1:18" ht="25" customHeight="1">
      <c r="A29" s="83">
        <v>20</v>
      </c>
      <c r="B29" s="1330" t="s">
        <v>138</v>
      </c>
      <c r="C29" s="1330"/>
      <c r="D29" s="83"/>
      <c r="E29" s="95"/>
      <c r="F29" s="83"/>
      <c r="G29" s="83">
        <v>1</v>
      </c>
      <c r="H29" s="96">
        <f t="shared" si="0"/>
        <v>24.87</v>
      </c>
      <c r="R29" s="68"/>
    </row>
    <row r="30" spans="1:18" ht="25" customHeight="1">
      <c r="A30" s="83">
        <v>21</v>
      </c>
      <c r="B30" s="1330" t="s">
        <v>139</v>
      </c>
      <c r="C30" s="1330"/>
      <c r="D30" s="83"/>
      <c r="E30" s="95">
        <v>1.1100000000000001</v>
      </c>
      <c r="F30" s="83"/>
      <c r="G30" s="83"/>
      <c r="H30" s="96">
        <f t="shared" si="0"/>
        <v>25.87</v>
      </c>
      <c r="R30" s="68"/>
    </row>
    <row r="31" spans="1:18" ht="25" customHeight="1">
      <c r="A31" s="83">
        <v>22</v>
      </c>
      <c r="B31" s="1330" t="s">
        <v>140</v>
      </c>
      <c r="C31" s="1330"/>
      <c r="D31" s="83"/>
      <c r="E31" s="95"/>
      <c r="F31" s="83"/>
      <c r="G31" s="97">
        <v>1</v>
      </c>
      <c r="H31" s="96">
        <f t="shared" si="0"/>
        <v>26.98</v>
      </c>
      <c r="R31" s="68"/>
    </row>
    <row r="32" spans="1:18" ht="25" customHeight="1">
      <c r="A32" s="83">
        <v>23</v>
      </c>
      <c r="B32" s="1330" t="s">
        <v>141</v>
      </c>
      <c r="C32" s="1330"/>
      <c r="D32" s="83"/>
      <c r="E32" s="95">
        <v>1.07</v>
      </c>
      <c r="F32" s="83"/>
      <c r="G32" s="83"/>
      <c r="H32" s="96">
        <f t="shared" si="0"/>
        <v>27.98</v>
      </c>
      <c r="R32" s="68"/>
    </row>
    <row r="33" spans="1:18" ht="25" customHeight="1">
      <c r="A33" s="83">
        <v>24</v>
      </c>
      <c r="B33" s="1331" t="s">
        <v>142</v>
      </c>
      <c r="C33" s="1332"/>
      <c r="D33" s="83"/>
      <c r="E33" s="95"/>
      <c r="F33" s="83">
        <v>46.54</v>
      </c>
      <c r="G33" s="83"/>
      <c r="H33" s="96"/>
      <c r="R33" s="68"/>
    </row>
    <row r="34" spans="1:18" ht="25" customHeight="1">
      <c r="A34" s="83">
        <v>25</v>
      </c>
      <c r="B34" s="1331" t="s">
        <v>138</v>
      </c>
      <c r="C34" s="1332"/>
      <c r="D34" s="83"/>
      <c r="E34" s="95"/>
      <c r="F34" s="83"/>
      <c r="G34" s="83">
        <v>1</v>
      </c>
      <c r="H34" s="96"/>
      <c r="R34" s="68"/>
    </row>
    <row r="35" spans="1:18" ht="25" customHeight="1">
      <c r="A35" s="83">
        <v>26</v>
      </c>
      <c r="B35" s="1331" t="s">
        <v>143</v>
      </c>
      <c r="C35" s="1332"/>
      <c r="D35" s="83"/>
      <c r="E35" s="95">
        <v>1.89</v>
      </c>
      <c r="F35" s="83"/>
      <c r="G35" s="83"/>
      <c r="H35" s="96"/>
      <c r="R35" s="68"/>
    </row>
    <row r="36" spans="1:18" ht="25" customHeight="1">
      <c r="A36" s="83">
        <v>27</v>
      </c>
      <c r="B36" s="1331" t="s">
        <v>123</v>
      </c>
      <c r="C36" s="1332"/>
      <c r="D36" s="83"/>
      <c r="E36" s="95"/>
      <c r="F36" s="83"/>
      <c r="G36" s="83">
        <v>1</v>
      </c>
      <c r="H36" s="96"/>
      <c r="R36" s="68"/>
    </row>
    <row r="37" spans="1:18" ht="25" customHeight="1">
      <c r="A37" s="83">
        <v>28</v>
      </c>
      <c r="B37" s="1331" t="s">
        <v>144</v>
      </c>
      <c r="C37" s="1332"/>
      <c r="D37" s="83"/>
      <c r="E37" s="95">
        <v>1.25</v>
      </c>
      <c r="F37" s="83"/>
      <c r="G37" s="83"/>
      <c r="H37" s="96"/>
      <c r="R37" s="68"/>
    </row>
    <row r="38" spans="1:18" ht="25" customHeight="1">
      <c r="A38" s="83">
        <v>29</v>
      </c>
      <c r="B38" s="1331" t="s">
        <v>129</v>
      </c>
      <c r="C38" s="1332"/>
      <c r="D38" s="83"/>
      <c r="E38" s="95">
        <v>1.1299999999999999</v>
      </c>
      <c r="F38" s="83"/>
      <c r="G38" s="83"/>
      <c r="H38" s="96"/>
      <c r="R38" s="68"/>
    </row>
    <row r="39" spans="1:18" ht="25" customHeight="1">
      <c r="A39" s="83">
        <v>30</v>
      </c>
      <c r="B39" s="1330" t="s">
        <v>145</v>
      </c>
      <c r="C39" s="1330"/>
      <c r="D39" s="83"/>
      <c r="E39" s="95">
        <v>2.17</v>
      </c>
      <c r="F39" s="83"/>
      <c r="G39" s="83"/>
      <c r="H39" s="96">
        <f>H32+G32+E32</f>
        <v>29.05</v>
      </c>
      <c r="R39" s="68"/>
    </row>
    <row r="40" spans="1:18" ht="25" customHeight="1">
      <c r="A40" s="83">
        <v>31</v>
      </c>
      <c r="B40" s="1330" t="s">
        <v>146</v>
      </c>
      <c r="C40" s="1330"/>
      <c r="D40" s="83"/>
      <c r="E40" s="95">
        <v>1.01</v>
      </c>
      <c r="F40" s="83"/>
      <c r="G40" s="83"/>
      <c r="H40" s="96">
        <f t="shared" si="0"/>
        <v>31.22</v>
      </c>
      <c r="R40" s="68"/>
    </row>
    <row r="41" spans="1:18" ht="25" customHeight="1">
      <c r="A41" s="83">
        <v>32</v>
      </c>
      <c r="B41" s="1330" t="s">
        <v>147</v>
      </c>
      <c r="C41" s="1330"/>
      <c r="D41" s="83"/>
      <c r="E41" s="95"/>
      <c r="F41" s="83"/>
      <c r="G41" s="83">
        <v>1</v>
      </c>
      <c r="H41" s="96">
        <f t="shared" si="0"/>
        <v>32.229999999999997</v>
      </c>
      <c r="R41" s="68"/>
    </row>
    <row r="42" spans="1:18" ht="25" customHeight="1">
      <c r="A42" s="83">
        <v>33</v>
      </c>
      <c r="B42" s="1330" t="s">
        <v>148</v>
      </c>
      <c r="C42" s="1330"/>
      <c r="D42" s="83"/>
      <c r="E42" s="95">
        <v>1.23</v>
      </c>
      <c r="F42" s="83"/>
      <c r="G42" s="83"/>
      <c r="H42" s="96">
        <f t="shared" si="0"/>
        <v>33.229999999999997</v>
      </c>
      <c r="R42" s="68"/>
    </row>
    <row r="43" spans="1:18" ht="25" customHeight="1">
      <c r="A43" s="83">
        <v>34</v>
      </c>
      <c r="B43" s="1330" t="s">
        <v>123</v>
      </c>
      <c r="C43" s="1330"/>
      <c r="D43" s="83"/>
      <c r="E43" s="95"/>
      <c r="F43" s="83"/>
      <c r="G43" s="83">
        <v>1</v>
      </c>
      <c r="H43" s="96">
        <f t="shared" si="0"/>
        <v>34.459999999999994</v>
      </c>
      <c r="R43" s="68"/>
    </row>
    <row r="44" spans="1:18" ht="25" customHeight="1">
      <c r="A44" s="83">
        <v>35</v>
      </c>
      <c r="B44" s="1330" t="s">
        <v>150</v>
      </c>
      <c r="C44" s="1330"/>
      <c r="D44" s="83"/>
      <c r="E44" s="95">
        <v>1.23</v>
      </c>
      <c r="F44" s="83"/>
      <c r="G44" s="83"/>
      <c r="H44" s="96">
        <f t="shared" si="0"/>
        <v>35.459999999999994</v>
      </c>
      <c r="R44" s="68"/>
    </row>
    <row r="45" spans="1:18" ht="25" customHeight="1">
      <c r="A45" s="83">
        <v>36</v>
      </c>
      <c r="B45" s="1330"/>
      <c r="C45" s="1330"/>
      <c r="D45" s="83"/>
      <c r="E45" s="95"/>
      <c r="F45" s="83"/>
      <c r="G45" s="83"/>
      <c r="H45" s="96">
        <f t="shared" si="0"/>
        <v>36.689999999999991</v>
      </c>
      <c r="R45" s="68"/>
    </row>
    <row r="46" spans="1:18" ht="25" customHeight="1">
      <c r="A46" s="98"/>
      <c r="B46" s="196"/>
      <c r="C46" s="99"/>
      <c r="D46" s="97"/>
      <c r="E46" s="93"/>
      <c r="F46" s="83"/>
      <c r="G46" s="97"/>
      <c r="H46" s="100"/>
      <c r="R46" s="68"/>
    </row>
    <row r="47" spans="1:18" ht="25" customHeight="1">
      <c r="A47" s="59"/>
      <c r="D47" s="97"/>
      <c r="E47" s="93">
        <f>SUM($E$10:$E$45)</f>
        <v>34.959999999999994</v>
      </c>
      <c r="F47" s="83"/>
      <c r="G47" s="83">
        <f>SUM($G$10:$G$45)</f>
        <v>8</v>
      </c>
      <c r="H47" s="101" t="s">
        <v>46</v>
      </c>
      <c r="I47" s="101"/>
      <c r="K47" s="102"/>
      <c r="R47" s="68"/>
    </row>
    <row r="48" spans="1:18" ht="25" customHeight="1" thickBot="1">
      <c r="A48" s="103"/>
      <c r="B48" s="104"/>
      <c r="C48" s="104"/>
      <c r="D48" s="105" t="s">
        <v>47</v>
      </c>
      <c r="E48" s="106">
        <f>SUM($E$47,$G$47)</f>
        <v>42.959999999999994</v>
      </c>
      <c r="F48" s="107"/>
      <c r="G48" s="108"/>
      <c r="H48" s="109"/>
      <c r="I48" s="110" t="s">
        <v>48</v>
      </c>
      <c r="J48" s="109"/>
      <c r="K48" s="110"/>
      <c r="L48" s="109"/>
      <c r="M48" s="109"/>
      <c r="N48" s="109"/>
      <c r="O48" s="109"/>
      <c r="P48" s="109"/>
      <c r="Q48" s="109"/>
      <c r="R48" s="111"/>
    </row>
    <row r="49" spans="1:56" ht="32.5" customHeight="1"/>
    <row r="50" spans="1:56" ht="12" customHeight="1"/>
    <row r="51" spans="1:56" ht="12" customHeight="1"/>
    <row r="52" spans="1:56" ht="12" customHeight="1"/>
    <row r="53" spans="1:56" ht="12" customHeight="1"/>
    <row r="54" spans="1:56" ht="12" customHeight="1"/>
    <row r="56" spans="1:56" s="58" customFormat="1">
      <c r="A56" s="56"/>
      <c r="B56" s="56"/>
      <c r="C56" s="56"/>
      <c r="D56" s="81"/>
      <c r="F56" s="56"/>
      <c r="G56" s="56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</row>
    <row r="57" spans="1:56" s="58" customFormat="1" ht="27.25" customHeight="1">
      <c r="A57" s="56"/>
      <c r="B57" s="56"/>
      <c r="C57" s="112"/>
      <c r="D57" s="81"/>
      <c r="F57" s="56"/>
      <c r="G57" s="56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</row>
    <row r="58" spans="1:56" s="58" customFormat="1" ht="27.25" customHeight="1">
      <c r="A58" s="56"/>
      <c r="B58" s="56"/>
      <c r="C58" s="112"/>
      <c r="D58" s="81"/>
      <c r="F58" s="56"/>
      <c r="G58" s="56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</row>
    <row r="59" spans="1:56" s="58" customFormat="1" ht="27.25" customHeight="1">
      <c r="A59" s="56"/>
      <c r="B59" s="56"/>
      <c r="C59" s="112"/>
      <c r="D59" s="81"/>
      <c r="F59" s="56"/>
      <c r="G59" s="56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</row>
    <row r="60" spans="1:56" s="58" customFormat="1">
      <c r="A60" s="56"/>
      <c r="B60" s="56"/>
      <c r="C60" s="112"/>
      <c r="D60" s="57"/>
      <c r="F60" s="56"/>
      <c r="G60" s="56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</row>
  </sheetData>
  <mergeCells count="55">
    <mergeCell ref="A1:B3"/>
    <mergeCell ref="C1:H3"/>
    <mergeCell ref="I1:K1"/>
    <mergeCell ref="L1:N1"/>
    <mergeCell ref="O1:R1"/>
    <mergeCell ref="I2:K3"/>
    <mergeCell ref="L2:N3"/>
    <mergeCell ref="O2:R3"/>
    <mergeCell ref="M4:N4"/>
    <mergeCell ref="A5:C6"/>
    <mergeCell ref="H6:H7"/>
    <mergeCell ref="A7:C8"/>
    <mergeCell ref="D7:E7"/>
    <mergeCell ref="A4:C4"/>
    <mergeCell ref="F4:G5"/>
    <mergeCell ref="H4:H5"/>
    <mergeCell ref="I4:J4"/>
    <mergeCell ref="K4:L4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45:C45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</mergeCells>
  <conditionalFormatting sqref="F47">
    <cfRule type="expression" dxfId="37" priority="1" stopIfTrue="1">
      <formula>"&lt;0"</formula>
    </cfRule>
  </conditionalFormatting>
  <printOptions horizontalCentered="1"/>
  <pageMargins left="0" right="0" top="0.39370078740157483" bottom="0.19685039370078741" header="0.23622047244094491" footer="0.27559055118110237"/>
  <pageSetup paperSize="9" scale="53" orientation="landscape" horizontalDpi="300" verticalDpi="300" r:id="rId1"/>
  <headerFooter alignWithMargins="0">
    <oddFooter>&amp;C&amp;P/&amp;N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AN57"/>
  <sheetViews>
    <sheetView topLeftCell="A26" workbookViewId="0">
      <selection activeCell="E45" sqref="E45"/>
    </sheetView>
  </sheetViews>
  <sheetFormatPr defaultColWidth="5.3046875" defaultRowHeight="10.3"/>
  <cols>
    <col min="1" max="1" width="5.3046875" style="745"/>
    <col min="2" max="2" width="5.3046875" style="790"/>
    <col min="3" max="6" width="5.3046875" style="745"/>
    <col min="7" max="8" width="5.3046875" style="790"/>
    <col min="9" max="9" width="6.53515625" style="790" bestFit="1" customWidth="1"/>
    <col min="10" max="10" width="6" style="745" bestFit="1" customWidth="1"/>
    <col min="11" max="11" width="6.53515625" style="745" bestFit="1" customWidth="1"/>
    <col min="12" max="16" width="5.3046875" style="745"/>
    <col min="17" max="17" width="5.3046875" style="782"/>
    <col min="18" max="39" width="5.3046875" style="745"/>
    <col min="40" max="40" width="5.53515625" style="745" bestFit="1" customWidth="1"/>
    <col min="41" max="16384" width="5.3046875" style="745"/>
  </cols>
  <sheetData>
    <row r="1" spans="1:40" s="708" customFormat="1" ht="15" customHeight="1">
      <c r="A1" s="706"/>
      <c r="B1" s="707"/>
      <c r="C1" s="707"/>
      <c r="D1" s="1202" t="s">
        <v>172</v>
      </c>
      <c r="E1" s="1203"/>
      <c r="F1" s="1203"/>
      <c r="G1" s="1203"/>
      <c r="H1" s="1203"/>
      <c r="I1" s="1203"/>
      <c r="J1" s="1203"/>
      <c r="K1" s="1203"/>
      <c r="L1" s="1189" t="s">
        <v>173</v>
      </c>
      <c r="M1" s="1190"/>
      <c r="N1" s="1190"/>
      <c r="O1" s="1191"/>
      <c r="P1" s="1192" t="s">
        <v>174</v>
      </c>
      <c r="Q1" s="1193"/>
      <c r="R1" s="1192" t="s">
        <v>175</v>
      </c>
      <c r="S1" s="1193"/>
      <c r="T1" s="1192" t="s">
        <v>176</v>
      </c>
      <c r="U1" s="1193"/>
      <c r="V1" s="1194" t="s">
        <v>21</v>
      </c>
      <c r="W1" s="1195"/>
      <c r="X1" s="1192" t="s">
        <v>22</v>
      </c>
      <c r="Y1" s="1208"/>
      <c r="Z1" s="1208"/>
      <c r="AA1" s="1193"/>
      <c r="AB1" s="1208" t="s">
        <v>177</v>
      </c>
      <c r="AC1" s="1208"/>
      <c r="AD1" s="1208"/>
      <c r="AE1" s="1208"/>
      <c r="AF1" s="1208"/>
      <c r="AG1" s="1209"/>
    </row>
    <row r="2" spans="1:40" s="708" customFormat="1" ht="15" customHeight="1">
      <c r="A2" s="709"/>
      <c r="D2" s="1204"/>
      <c r="E2" s="1205"/>
      <c r="F2" s="1205"/>
      <c r="G2" s="1205"/>
      <c r="H2" s="1205"/>
      <c r="I2" s="1205"/>
      <c r="J2" s="1205"/>
      <c r="K2" s="1205"/>
      <c r="L2" s="1210"/>
      <c r="M2" s="1211"/>
      <c r="N2" s="1211"/>
      <c r="O2" s="1212"/>
      <c r="P2" s="1213"/>
      <c r="Q2" s="1214"/>
      <c r="R2" s="1219"/>
      <c r="S2" s="1220"/>
      <c r="T2" s="1225"/>
      <c r="U2" s="1226"/>
      <c r="V2" s="710"/>
      <c r="W2" s="711"/>
      <c r="X2" s="712"/>
      <c r="Y2" s="713"/>
      <c r="Z2" s="712"/>
      <c r="AA2" s="713"/>
      <c r="AB2" s="714"/>
      <c r="AC2" s="715"/>
      <c r="AD2" s="716"/>
      <c r="AE2" s="715"/>
      <c r="AF2" s="716"/>
      <c r="AG2" s="717"/>
    </row>
    <row r="3" spans="1:40" s="708" customFormat="1" ht="15" customHeight="1">
      <c r="A3" s="709"/>
      <c r="D3" s="1204"/>
      <c r="E3" s="1205"/>
      <c r="F3" s="1205"/>
      <c r="G3" s="1205"/>
      <c r="H3" s="1205"/>
      <c r="I3" s="1205"/>
      <c r="J3" s="1205"/>
      <c r="K3" s="1205"/>
      <c r="L3" s="1210"/>
      <c r="M3" s="1211"/>
      <c r="N3" s="1211"/>
      <c r="O3" s="1212"/>
      <c r="P3" s="1215"/>
      <c r="Q3" s="1216"/>
      <c r="R3" s="1221"/>
      <c r="S3" s="1222"/>
      <c r="T3" s="1225"/>
      <c r="U3" s="1226"/>
      <c r="V3" s="718"/>
      <c r="W3" s="719"/>
      <c r="X3" s="720"/>
      <c r="Y3" s="721"/>
      <c r="Z3" s="720"/>
      <c r="AA3" s="721"/>
      <c r="AB3" s="722"/>
      <c r="AC3" s="723"/>
      <c r="AD3" s="724"/>
      <c r="AE3" s="723"/>
      <c r="AF3" s="724"/>
      <c r="AG3" s="725"/>
    </row>
    <row r="4" spans="1:40" s="708" customFormat="1" ht="15" customHeight="1" thickBot="1">
      <c r="A4" s="726"/>
      <c r="B4" s="727"/>
      <c r="C4" s="727"/>
      <c r="D4" s="1206"/>
      <c r="E4" s="1207"/>
      <c r="F4" s="1207"/>
      <c r="G4" s="1207"/>
      <c r="H4" s="1207"/>
      <c r="I4" s="1207"/>
      <c r="J4" s="1207"/>
      <c r="K4" s="1207"/>
      <c r="L4" s="1186"/>
      <c r="M4" s="1188"/>
      <c r="N4" s="1188"/>
      <c r="O4" s="1187"/>
      <c r="P4" s="1217"/>
      <c r="Q4" s="1218"/>
      <c r="R4" s="1223"/>
      <c r="S4" s="1224"/>
      <c r="T4" s="1227"/>
      <c r="U4" s="122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08" customFormat="1" ht="4.5" customHeight="1" thickBot="1">
      <c r="A5" s="728"/>
      <c r="B5" s="729"/>
      <c r="C5" s="729"/>
      <c r="D5" s="730"/>
      <c r="E5" s="730"/>
      <c r="F5" s="730"/>
      <c r="G5" s="730"/>
      <c r="H5" s="730"/>
      <c r="I5" s="730"/>
      <c r="J5" s="730"/>
      <c r="K5" s="730"/>
      <c r="L5" s="731"/>
      <c r="M5" s="731"/>
      <c r="N5" s="731"/>
      <c r="O5" s="731"/>
      <c r="P5" s="731"/>
      <c r="Q5" s="731"/>
      <c r="R5" s="732"/>
      <c r="S5" s="732"/>
      <c r="T5" s="733"/>
      <c r="U5" s="733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08" customFormat="1" ht="18.75" customHeight="1">
      <c r="A6" s="1197" t="s">
        <v>182</v>
      </c>
      <c r="B6" s="1198"/>
      <c r="C6" s="1199"/>
      <c r="D6" s="1200" t="s">
        <v>183</v>
      </c>
      <c r="E6" s="1198"/>
      <c r="F6" s="1199"/>
      <c r="G6" s="1200" t="s">
        <v>184</v>
      </c>
      <c r="H6" s="1198"/>
      <c r="I6" s="1198"/>
      <c r="J6" s="1198"/>
      <c r="K6" s="1199"/>
      <c r="L6" s="1200" t="s">
        <v>185</v>
      </c>
      <c r="M6" s="1198"/>
      <c r="N6" s="1198"/>
      <c r="O6" s="1199"/>
      <c r="P6" s="1200" t="s">
        <v>186</v>
      </c>
      <c r="Q6" s="1198"/>
      <c r="R6" s="1198"/>
      <c r="S6" s="1199"/>
      <c r="T6" s="1200" t="s">
        <v>187</v>
      </c>
      <c r="U6" s="1199"/>
      <c r="V6" s="1200" t="s">
        <v>188</v>
      </c>
      <c r="W6" s="1199"/>
      <c r="X6" s="1200" t="s">
        <v>189</v>
      </c>
      <c r="Y6" s="1201"/>
      <c r="Z6" s="734" t="s">
        <v>190</v>
      </c>
      <c r="AA6" s="707"/>
      <c r="AB6" s="735" t="s">
        <v>191</v>
      </c>
      <c r="AC6" s="735"/>
      <c r="AD6" s="735"/>
      <c r="AE6" s="735" t="s">
        <v>192</v>
      </c>
      <c r="AF6" s="735"/>
      <c r="AG6" s="736"/>
    </row>
    <row r="7" spans="1:40" s="708" customFormat="1" ht="18.75" customHeight="1" thickBot="1">
      <c r="A7" s="1239"/>
      <c r="B7" s="1240"/>
      <c r="C7" s="1241"/>
      <c r="D7" s="1242" t="s">
        <v>168</v>
      </c>
      <c r="E7" s="1243"/>
      <c r="F7" s="1244"/>
      <c r="G7" s="1242"/>
      <c r="H7" s="1243"/>
      <c r="I7" s="1243"/>
      <c r="J7" s="1243"/>
      <c r="K7" s="1244"/>
      <c r="L7" s="1242" t="s">
        <v>215</v>
      </c>
      <c r="M7" s="1240"/>
      <c r="N7" s="1240"/>
      <c r="O7" s="1241"/>
      <c r="P7" s="1242" t="s">
        <v>214</v>
      </c>
      <c r="Q7" s="1240"/>
      <c r="R7" s="1240"/>
      <c r="S7" s="1241"/>
      <c r="T7" s="1245"/>
      <c r="U7" s="1246"/>
      <c r="V7" s="1245">
        <v>171</v>
      </c>
      <c r="W7" s="1246"/>
      <c r="X7" s="1245">
        <f>SUM(I56,J57,K56)</f>
        <v>82.329999999999984</v>
      </c>
      <c r="Y7" s="1247"/>
      <c r="Z7" s="737"/>
      <c r="AA7" s="738"/>
      <c r="AB7" s="739" t="s">
        <v>193</v>
      </c>
      <c r="AC7" s="739"/>
      <c r="AD7" s="739"/>
      <c r="AE7" s="739" t="s">
        <v>194</v>
      </c>
      <c r="AF7" s="739"/>
      <c r="AG7" s="740"/>
    </row>
    <row r="8" spans="1:40" s="708" customFormat="1" ht="4.5" customHeight="1" thickBot="1">
      <c r="A8" s="728"/>
      <c r="B8" s="729"/>
      <c r="C8" s="729"/>
      <c r="D8" s="730"/>
      <c r="E8" s="730"/>
      <c r="F8" s="730"/>
      <c r="G8" s="730"/>
      <c r="H8" s="730"/>
      <c r="I8" s="730"/>
      <c r="J8" s="730"/>
      <c r="K8" s="730"/>
      <c r="L8" s="731"/>
      <c r="M8" s="731"/>
      <c r="N8" s="731"/>
      <c r="O8" s="731"/>
      <c r="P8" s="731"/>
      <c r="Q8" s="731"/>
      <c r="R8" s="732"/>
      <c r="S8" s="732"/>
      <c r="T8" s="733"/>
      <c r="U8" s="733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248" t="s">
        <v>195</v>
      </c>
      <c r="B9" s="1249"/>
      <c r="C9" s="1248" t="s">
        <v>196</v>
      </c>
      <c r="D9" s="1252"/>
      <c r="E9" s="1252"/>
      <c r="F9" s="1252"/>
      <c r="G9" s="1252"/>
      <c r="H9" s="1249"/>
      <c r="I9" s="1254" t="s">
        <v>197</v>
      </c>
      <c r="J9" s="1255"/>
      <c r="K9" s="1256"/>
      <c r="L9" s="741"/>
      <c r="M9" s="742"/>
      <c r="N9" s="742"/>
      <c r="O9" s="742"/>
      <c r="P9" s="742"/>
      <c r="Q9" s="743"/>
      <c r="R9" s="742"/>
      <c r="S9" s="742"/>
      <c r="T9" s="742"/>
      <c r="U9" s="742"/>
      <c r="V9" s="742"/>
      <c r="W9" s="742"/>
      <c r="X9" s="742"/>
      <c r="Y9" s="742"/>
      <c r="Z9" s="742"/>
      <c r="AA9" s="742"/>
      <c r="AB9" s="742"/>
      <c r="AC9" s="742"/>
      <c r="AD9" s="742"/>
      <c r="AE9" s="742"/>
      <c r="AF9" s="742"/>
      <c r="AG9" s="744"/>
    </row>
    <row r="10" spans="1:40" ht="18" customHeight="1" thickBot="1">
      <c r="A10" s="1250"/>
      <c r="B10" s="1251"/>
      <c r="C10" s="1250"/>
      <c r="D10" s="1253"/>
      <c r="E10" s="1253"/>
      <c r="F10" s="1253"/>
      <c r="G10" s="1253"/>
      <c r="H10" s="1251"/>
      <c r="I10" s="746" t="s">
        <v>198</v>
      </c>
      <c r="J10" s="747" t="s">
        <v>193</v>
      </c>
      <c r="K10" s="748" t="s">
        <v>199</v>
      </c>
      <c r="L10" s="749"/>
      <c r="M10" s="750"/>
      <c r="N10" s="750"/>
      <c r="O10" s="750"/>
      <c r="P10" s="750"/>
      <c r="Q10" s="750"/>
      <c r="R10" s="751"/>
      <c r="S10" s="751"/>
      <c r="T10" s="751"/>
      <c r="U10" s="751"/>
      <c r="V10" s="751"/>
      <c r="W10" s="751"/>
      <c r="X10" s="751"/>
      <c r="Y10" s="751"/>
      <c r="Z10" s="751"/>
      <c r="AA10" s="751"/>
      <c r="AB10" s="751"/>
      <c r="AC10" s="751"/>
      <c r="AD10" s="751"/>
      <c r="AE10" s="751"/>
      <c r="AF10" s="751"/>
      <c r="AG10" s="752"/>
      <c r="AI10" s="753" t="s">
        <v>200</v>
      </c>
      <c r="AJ10" s="753" t="s">
        <v>201</v>
      </c>
      <c r="AK10" s="753" t="s">
        <v>191</v>
      </c>
      <c r="AL10" s="753" t="s">
        <v>192</v>
      </c>
      <c r="AM10" s="753" t="s">
        <v>200</v>
      </c>
      <c r="AN10" s="753"/>
    </row>
    <row r="11" spans="1:40" ht="22.5" customHeight="1">
      <c r="A11" s="754"/>
      <c r="B11" s="755">
        <v>1</v>
      </c>
      <c r="C11" s="756" t="s">
        <v>369</v>
      </c>
      <c r="D11" s="292"/>
      <c r="E11" s="292"/>
      <c r="F11" s="292"/>
      <c r="G11" s="292"/>
      <c r="H11" s="293"/>
      <c r="I11" s="757">
        <v>1.6</v>
      </c>
      <c r="J11" s="758"/>
      <c r="K11" s="759"/>
      <c r="L11" s="749"/>
      <c r="M11" s="760"/>
      <c r="N11" s="760"/>
      <c r="O11" s="760"/>
      <c r="P11" s="760"/>
      <c r="Q11" s="750"/>
      <c r="R11" s="751"/>
      <c r="S11" s="751"/>
      <c r="T11" s="751"/>
      <c r="U11" s="751"/>
      <c r="V11" s="751"/>
      <c r="W11" s="751"/>
      <c r="X11" s="751"/>
      <c r="Y11" s="751"/>
      <c r="Z11" s="751"/>
      <c r="AA11" s="751"/>
      <c r="AB11" s="761"/>
      <c r="AC11" s="751"/>
      <c r="AD11" s="751"/>
      <c r="AE11" s="751"/>
      <c r="AF11" s="751"/>
      <c r="AG11" s="752"/>
      <c r="AH11" s="762"/>
      <c r="AI11" s="763">
        <f t="shared" ref="AI11:AI55" si="0">IF(J11&gt;0,J11-AM11,0)</f>
        <v>0</v>
      </c>
      <c r="AJ11" s="763">
        <v>0</v>
      </c>
      <c r="AK11" s="763">
        <f>I11</f>
        <v>1.6</v>
      </c>
      <c r="AL11" s="763">
        <f>K11</f>
        <v>0</v>
      </c>
      <c r="AM11" s="763">
        <f t="shared" ref="AM11:AM55" si="1">IF(J11&gt;0,IF((AN11+J11)&gt;X$7,X$7-AN11,J11),0)</f>
        <v>0</v>
      </c>
      <c r="AN11" s="753">
        <v>0</v>
      </c>
    </row>
    <row r="12" spans="1:40" ht="22.5" customHeight="1">
      <c r="A12" s="754"/>
      <c r="B12" s="755">
        <v>2</v>
      </c>
      <c r="C12" s="764" t="s">
        <v>370</v>
      </c>
      <c r="D12" s="302"/>
      <c r="E12" s="302"/>
      <c r="F12" s="302"/>
      <c r="G12" s="302"/>
      <c r="H12" s="303"/>
      <c r="I12" s="765">
        <v>4.5599999999999996</v>
      </c>
      <c r="J12" s="766"/>
      <c r="K12" s="767"/>
      <c r="L12" s="768"/>
      <c r="M12" s="760"/>
      <c r="N12" s="760"/>
      <c r="O12" s="760"/>
      <c r="P12" s="760"/>
      <c r="Q12" s="750"/>
      <c r="R12" s="751"/>
      <c r="S12" s="751"/>
      <c r="T12" s="751"/>
      <c r="U12" s="751"/>
      <c r="V12" s="751"/>
      <c r="W12" s="751"/>
      <c r="X12" s="751"/>
      <c r="Y12" s="751"/>
      <c r="Z12" s="751"/>
      <c r="AA12" s="751"/>
      <c r="AB12" s="761"/>
      <c r="AC12" s="751"/>
      <c r="AD12" s="751"/>
      <c r="AE12" s="751"/>
      <c r="AF12" s="751"/>
      <c r="AG12" s="752"/>
      <c r="AH12" s="762"/>
      <c r="AI12" s="763">
        <f t="shared" si="0"/>
        <v>0</v>
      </c>
      <c r="AJ12" s="763">
        <f>AK11+AL11-AI12</f>
        <v>1.6</v>
      </c>
      <c r="AK12" s="763">
        <f t="shared" ref="AK12:AK55" si="2">I12</f>
        <v>4.5599999999999996</v>
      </c>
      <c r="AL12" s="763">
        <f t="shared" ref="AL12:AL55" si="3">K12</f>
        <v>0</v>
      </c>
      <c r="AM12" s="763">
        <f t="shared" si="1"/>
        <v>0</v>
      </c>
      <c r="AN12" s="763">
        <f>AN11+AK11+AL11+AK12</f>
        <v>6.16</v>
      </c>
    </row>
    <row r="13" spans="1:40" ht="22.5" customHeight="1">
      <c r="A13" s="754"/>
      <c r="B13" s="755">
        <v>3</v>
      </c>
      <c r="C13" s="764" t="s">
        <v>371</v>
      </c>
      <c r="D13" s="302"/>
      <c r="E13" s="302"/>
      <c r="F13" s="302"/>
      <c r="G13" s="302"/>
      <c r="H13" s="303"/>
      <c r="I13" s="765"/>
      <c r="J13" s="766"/>
      <c r="K13" s="767">
        <v>1</v>
      </c>
      <c r="L13" s="768"/>
      <c r="M13" s="760"/>
      <c r="N13" s="760"/>
      <c r="O13" s="760"/>
      <c r="P13" s="751"/>
      <c r="Q13" s="769"/>
      <c r="R13" s="769"/>
      <c r="S13" s="751"/>
      <c r="T13" s="751"/>
      <c r="U13" s="751"/>
      <c r="V13" s="751"/>
      <c r="W13" s="751"/>
      <c r="X13" s="751"/>
      <c r="Y13" s="751"/>
      <c r="Z13" s="751"/>
      <c r="AA13" s="751"/>
      <c r="AB13" s="761"/>
      <c r="AC13" s="751"/>
      <c r="AD13" s="751"/>
      <c r="AE13" s="751"/>
      <c r="AF13" s="751"/>
      <c r="AG13" s="752"/>
      <c r="AH13" s="762"/>
      <c r="AI13" s="763">
        <f t="shared" si="0"/>
        <v>0</v>
      </c>
      <c r="AJ13" s="763">
        <f t="shared" ref="AJ13:AJ55" si="4">AN12+AL12-AI13</f>
        <v>6.16</v>
      </c>
      <c r="AK13" s="763">
        <f t="shared" si="2"/>
        <v>0</v>
      </c>
      <c r="AL13" s="763">
        <f t="shared" si="3"/>
        <v>1</v>
      </c>
      <c r="AM13" s="763">
        <f t="shared" si="1"/>
        <v>0</v>
      </c>
      <c r="AN13" s="763">
        <f t="shared" ref="AN13:AN55" si="5">AN12+AL12+AK13</f>
        <v>6.16</v>
      </c>
    </row>
    <row r="14" spans="1:40" ht="22.5" customHeight="1">
      <c r="A14" s="754"/>
      <c r="B14" s="755">
        <v>4</v>
      </c>
      <c r="C14" s="764" t="s">
        <v>372</v>
      </c>
      <c r="D14" s="302"/>
      <c r="E14" s="302"/>
      <c r="F14" s="302"/>
      <c r="G14" s="302"/>
      <c r="H14" s="303"/>
      <c r="I14" s="765">
        <v>1.6</v>
      </c>
      <c r="J14" s="766"/>
      <c r="K14" s="767"/>
      <c r="L14" s="768"/>
      <c r="M14" s="760"/>
      <c r="N14" s="760"/>
      <c r="O14" s="760"/>
      <c r="P14" s="751"/>
      <c r="Q14" s="750"/>
      <c r="R14" s="751"/>
      <c r="S14" s="751"/>
      <c r="T14" s="751"/>
      <c r="U14" s="751"/>
      <c r="V14" s="770"/>
      <c r="W14" s="770"/>
      <c r="X14" s="770"/>
      <c r="Y14" s="751"/>
      <c r="Z14" s="751"/>
      <c r="AA14" s="751"/>
      <c r="AB14" s="761"/>
      <c r="AC14" s="751"/>
      <c r="AD14" s="751"/>
      <c r="AE14" s="751"/>
      <c r="AF14" s="751"/>
      <c r="AG14" s="752"/>
      <c r="AH14" s="762"/>
      <c r="AI14" s="763">
        <f t="shared" si="0"/>
        <v>0</v>
      </c>
      <c r="AJ14" s="763">
        <f t="shared" si="4"/>
        <v>7.16</v>
      </c>
      <c r="AK14" s="763">
        <f t="shared" si="2"/>
        <v>1.6</v>
      </c>
      <c r="AL14" s="763">
        <f t="shared" si="3"/>
        <v>0</v>
      </c>
      <c r="AM14" s="763">
        <f t="shared" si="1"/>
        <v>0</v>
      </c>
      <c r="AN14" s="763">
        <f>AN13+AL13+AK14</f>
        <v>8.76</v>
      </c>
    </row>
    <row r="15" spans="1:40" ht="22.5" customHeight="1">
      <c r="A15" s="754"/>
      <c r="B15" s="755">
        <v>5</v>
      </c>
      <c r="C15" s="764" t="s">
        <v>373</v>
      </c>
      <c r="D15" s="302"/>
      <c r="E15" s="302"/>
      <c r="F15" s="302"/>
      <c r="G15" s="302"/>
      <c r="H15" s="303"/>
      <c r="I15" s="765">
        <v>1.5</v>
      </c>
      <c r="J15" s="766"/>
      <c r="K15" s="767"/>
      <c r="L15" s="768"/>
      <c r="M15" s="760"/>
      <c r="N15" s="760"/>
      <c r="O15" s="760"/>
      <c r="P15" s="760"/>
      <c r="Q15" s="750"/>
      <c r="R15" s="751"/>
      <c r="S15" s="751"/>
      <c r="T15" s="751"/>
      <c r="U15" s="751"/>
      <c r="V15" s="751"/>
      <c r="W15" s="751"/>
      <c r="X15" s="751"/>
      <c r="Y15" s="751"/>
      <c r="Z15" s="751"/>
      <c r="AA15" s="751"/>
      <c r="AB15" s="761"/>
      <c r="AC15" s="751"/>
      <c r="AD15" s="751"/>
      <c r="AE15" s="751"/>
      <c r="AF15" s="751"/>
      <c r="AG15" s="752"/>
      <c r="AH15" s="762"/>
      <c r="AI15" s="763">
        <f t="shared" si="0"/>
        <v>0</v>
      </c>
      <c r="AJ15" s="763">
        <f>AN14+AL14-AI15</f>
        <v>8.76</v>
      </c>
      <c r="AK15" s="763">
        <f t="shared" si="2"/>
        <v>1.5</v>
      </c>
      <c r="AL15" s="763">
        <f t="shared" si="3"/>
        <v>0</v>
      </c>
      <c r="AM15" s="763">
        <f t="shared" si="1"/>
        <v>0</v>
      </c>
      <c r="AN15" s="763">
        <f>AN14+AL14+AK15</f>
        <v>10.26</v>
      </c>
    </row>
    <row r="16" spans="1:40" ht="22.5" customHeight="1">
      <c r="A16" s="754"/>
      <c r="B16" s="755">
        <v>6</v>
      </c>
      <c r="C16" s="764" t="s">
        <v>374</v>
      </c>
      <c r="D16" s="302"/>
      <c r="E16" s="302"/>
      <c r="F16" s="302"/>
      <c r="G16" s="302"/>
      <c r="H16" s="303"/>
      <c r="I16" s="765">
        <v>2.2999999999999998</v>
      </c>
      <c r="J16" s="766"/>
      <c r="K16" s="767"/>
      <c r="L16" s="768"/>
      <c r="M16" s="760"/>
      <c r="N16" s="760"/>
      <c r="O16" s="760"/>
      <c r="P16" s="760"/>
      <c r="Q16" s="750"/>
      <c r="R16" s="751"/>
      <c r="S16" s="751"/>
      <c r="T16" s="751"/>
      <c r="U16" s="751"/>
      <c r="V16" s="751"/>
      <c r="W16" s="751"/>
      <c r="X16" s="751"/>
      <c r="Y16" s="751"/>
      <c r="Z16" s="751"/>
      <c r="AA16" s="751"/>
      <c r="AB16" s="761"/>
      <c r="AC16" s="751"/>
      <c r="AD16" s="751"/>
      <c r="AE16" s="751"/>
      <c r="AF16" s="751"/>
      <c r="AG16" s="752"/>
      <c r="AH16" s="762"/>
      <c r="AI16" s="763">
        <f t="shared" si="0"/>
        <v>0</v>
      </c>
      <c r="AJ16" s="763">
        <f t="shared" si="4"/>
        <v>10.26</v>
      </c>
      <c r="AK16" s="763">
        <f t="shared" si="2"/>
        <v>2.2999999999999998</v>
      </c>
      <c r="AL16" s="763">
        <f t="shared" si="3"/>
        <v>0</v>
      </c>
      <c r="AM16" s="763">
        <f t="shared" si="1"/>
        <v>0</v>
      </c>
      <c r="AN16" s="763">
        <f t="shared" si="5"/>
        <v>12.559999999999999</v>
      </c>
    </row>
    <row r="17" spans="1:40" ht="22.5" customHeight="1">
      <c r="A17" s="754"/>
      <c r="B17" s="755">
        <v>7</v>
      </c>
      <c r="C17" s="764" t="s">
        <v>375</v>
      </c>
      <c r="D17" s="302"/>
      <c r="E17" s="302"/>
      <c r="F17" s="302"/>
      <c r="G17" s="302"/>
      <c r="H17" s="303"/>
      <c r="I17" s="765">
        <v>10.199999999999999</v>
      </c>
      <c r="J17" s="766"/>
      <c r="K17" s="767"/>
      <c r="L17" s="768"/>
      <c r="M17" s="760"/>
      <c r="N17" s="760"/>
      <c r="O17" s="760"/>
      <c r="P17" s="760"/>
      <c r="Q17" s="750"/>
      <c r="R17" s="751"/>
      <c r="S17" s="751"/>
      <c r="T17" s="751"/>
      <c r="U17" s="751"/>
      <c r="V17" s="751"/>
      <c r="W17" s="751"/>
      <c r="X17" s="751"/>
      <c r="Y17" s="751"/>
      <c r="Z17" s="751"/>
      <c r="AA17" s="751"/>
      <c r="AB17" s="761"/>
      <c r="AC17" s="751"/>
      <c r="AD17" s="751"/>
      <c r="AE17" s="751"/>
      <c r="AF17" s="751"/>
      <c r="AG17" s="752"/>
      <c r="AH17" s="762"/>
      <c r="AI17" s="763">
        <f t="shared" si="0"/>
        <v>0</v>
      </c>
      <c r="AJ17" s="763">
        <f t="shared" si="4"/>
        <v>12.559999999999999</v>
      </c>
      <c r="AK17" s="763">
        <f t="shared" si="2"/>
        <v>10.199999999999999</v>
      </c>
      <c r="AL17" s="763">
        <f t="shared" si="3"/>
        <v>0</v>
      </c>
      <c r="AM17" s="763">
        <f t="shared" si="1"/>
        <v>0</v>
      </c>
      <c r="AN17" s="763">
        <f t="shared" si="5"/>
        <v>22.759999999999998</v>
      </c>
    </row>
    <row r="18" spans="1:40" ht="22.5" customHeight="1">
      <c r="A18" s="754"/>
      <c r="B18" s="755">
        <v>8</v>
      </c>
      <c r="C18" s="764" t="s">
        <v>329</v>
      </c>
      <c r="D18" s="302"/>
      <c r="E18" s="302"/>
      <c r="F18" s="302"/>
      <c r="G18" s="302"/>
      <c r="H18" s="303"/>
      <c r="I18" s="765">
        <v>2.2999999999999998</v>
      </c>
      <c r="J18" s="766"/>
      <c r="K18" s="767"/>
      <c r="L18" s="768"/>
      <c r="M18" s="760"/>
      <c r="N18" s="760"/>
      <c r="O18" s="760"/>
      <c r="P18" s="760"/>
      <c r="Q18" s="750"/>
      <c r="R18" s="751"/>
      <c r="S18" s="751"/>
      <c r="T18" s="751"/>
      <c r="U18" s="751"/>
      <c r="V18" s="751"/>
      <c r="W18" s="751"/>
      <c r="X18" s="751"/>
      <c r="Y18" s="751"/>
      <c r="Z18" s="751"/>
      <c r="AA18" s="751"/>
      <c r="AB18" s="761"/>
      <c r="AC18" s="751"/>
      <c r="AD18" s="751"/>
      <c r="AE18" s="751"/>
      <c r="AF18" s="751"/>
      <c r="AG18" s="752"/>
      <c r="AH18" s="762"/>
      <c r="AI18" s="763">
        <f t="shared" si="0"/>
        <v>0</v>
      </c>
      <c r="AJ18" s="763">
        <f t="shared" si="4"/>
        <v>22.759999999999998</v>
      </c>
      <c r="AK18" s="763">
        <f t="shared" si="2"/>
        <v>2.2999999999999998</v>
      </c>
      <c r="AL18" s="763">
        <f t="shared" si="3"/>
        <v>0</v>
      </c>
      <c r="AM18" s="763">
        <f t="shared" si="1"/>
        <v>0</v>
      </c>
      <c r="AN18" s="763">
        <f t="shared" si="5"/>
        <v>25.06</v>
      </c>
    </row>
    <row r="19" spans="1:40" ht="22.5" customHeight="1">
      <c r="A19" s="754"/>
      <c r="B19" s="755">
        <v>9</v>
      </c>
      <c r="C19" s="764" t="s">
        <v>376</v>
      </c>
      <c r="D19" s="302"/>
      <c r="E19" s="302"/>
      <c r="F19" s="302"/>
      <c r="G19" s="302"/>
      <c r="H19" s="303"/>
      <c r="I19" s="765">
        <v>4.6100000000000003</v>
      </c>
      <c r="J19" s="766"/>
      <c r="K19" s="767"/>
      <c r="L19" s="768"/>
      <c r="M19" s="760"/>
      <c r="N19" s="760"/>
      <c r="O19" s="760"/>
      <c r="P19" s="760"/>
      <c r="Q19" s="750"/>
      <c r="R19" s="751"/>
      <c r="S19" s="751"/>
      <c r="T19" s="751"/>
      <c r="U19" s="751"/>
      <c r="V19" s="751"/>
      <c r="W19" s="751"/>
      <c r="X19" s="751"/>
      <c r="Y19" s="751"/>
      <c r="Z19" s="751"/>
      <c r="AA19" s="751"/>
      <c r="AB19" s="761"/>
      <c r="AC19" s="751"/>
      <c r="AD19" s="751"/>
      <c r="AE19" s="751"/>
      <c r="AF19" s="751"/>
      <c r="AG19" s="752"/>
      <c r="AH19" s="762"/>
      <c r="AI19" s="763">
        <f t="shared" si="0"/>
        <v>0</v>
      </c>
      <c r="AJ19" s="763">
        <f t="shared" si="4"/>
        <v>25.06</v>
      </c>
      <c r="AK19" s="763">
        <f t="shared" si="2"/>
        <v>4.6100000000000003</v>
      </c>
      <c r="AL19" s="763">
        <f t="shared" si="3"/>
        <v>0</v>
      </c>
      <c r="AM19" s="763">
        <f t="shared" si="1"/>
        <v>0</v>
      </c>
      <c r="AN19" s="763">
        <f t="shared" si="5"/>
        <v>29.669999999999998</v>
      </c>
    </row>
    <row r="20" spans="1:40" ht="22.5" customHeight="1">
      <c r="A20" s="754"/>
      <c r="B20" s="755">
        <v>10</v>
      </c>
      <c r="C20" s="764" t="s">
        <v>377</v>
      </c>
      <c r="D20" s="302"/>
      <c r="E20" s="302"/>
      <c r="F20" s="302"/>
      <c r="G20" s="302"/>
      <c r="H20" s="303"/>
      <c r="I20" s="765">
        <v>2.4</v>
      </c>
      <c r="J20" s="766"/>
      <c r="K20" s="767"/>
      <c r="L20" s="768"/>
      <c r="M20" s="760"/>
      <c r="N20" s="760"/>
      <c r="O20" s="760"/>
      <c r="P20" s="760"/>
      <c r="Q20" s="750"/>
      <c r="R20" s="751"/>
      <c r="S20" s="751"/>
      <c r="T20" s="751"/>
      <c r="U20" s="751"/>
      <c r="V20" s="751"/>
      <c r="W20" s="751"/>
      <c r="X20" s="751"/>
      <c r="Y20" s="751"/>
      <c r="Z20" s="751"/>
      <c r="AA20" s="751"/>
      <c r="AB20" s="761"/>
      <c r="AC20" s="751"/>
      <c r="AD20" s="751"/>
      <c r="AE20" s="751"/>
      <c r="AF20" s="751"/>
      <c r="AG20" s="752"/>
      <c r="AH20" s="762"/>
      <c r="AI20" s="763">
        <f t="shared" si="0"/>
        <v>0</v>
      </c>
      <c r="AJ20" s="763">
        <f t="shared" si="4"/>
        <v>29.669999999999998</v>
      </c>
      <c r="AK20" s="763">
        <f t="shared" si="2"/>
        <v>2.4</v>
      </c>
      <c r="AL20" s="763">
        <f t="shared" si="3"/>
        <v>0</v>
      </c>
      <c r="AM20" s="763">
        <f t="shared" si="1"/>
        <v>0</v>
      </c>
      <c r="AN20" s="763">
        <f t="shared" si="5"/>
        <v>32.07</v>
      </c>
    </row>
    <row r="21" spans="1:40" ht="22.5" customHeight="1">
      <c r="A21" s="754"/>
      <c r="B21" s="755">
        <v>11</v>
      </c>
      <c r="C21" s="764" t="s">
        <v>378</v>
      </c>
      <c r="D21" s="302"/>
      <c r="E21" s="302"/>
      <c r="F21" s="302"/>
      <c r="G21" s="302"/>
      <c r="H21" s="303"/>
      <c r="I21" s="757">
        <v>1.5</v>
      </c>
      <c r="J21" s="758"/>
      <c r="K21" s="759"/>
      <c r="L21" s="768"/>
      <c r="M21" s="760"/>
      <c r="N21" s="760"/>
      <c r="O21" s="760"/>
      <c r="P21" s="760"/>
      <c r="Q21" s="750"/>
      <c r="R21" s="751"/>
      <c r="S21" s="751"/>
      <c r="T21" s="751"/>
      <c r="U21" s="751"/>
      <c r="V21" s="751"/>
      <c r="W21" s="751"/>
      <c r="X21" s="751"/>
      <c r="Y21" s="751"/>
      <c r="Z21" s="751"/>
      <c r="AA21" s="751"/>
      <c r="AB21" s="761"/>
      <c r="AC21" s="751"/>
      <c r="AD21" s="751"/>
      <c r="AE21" s="751"/>
      <c r="AF21" s="751"/>
      <c r="AG21" s="752"/>
      <c r="AH21" s="762"/>
      <c r="AI21" s="763">
        <f t="shared" si="0"/>
        <v>0</v>
      </c>
      <c r="AJ21" s="763">
        <f t="shared" si="4"/>
        <v>32.07</v>
      </c>
      <c r="AK21" s="763">
        <f t="shared" si="2"/>
        <v>1.5</v>
      </c>
      <c r="AL21" s="763">
        <f t="shared" si="3"/>
        <v>0</v>
      </c>
      <c r="AM21" s="763">
        <f t="shared" si="1"/>
        <v>0</v>
      </c>
      <c r="AN21" s="763">
        <f t="shared" si="5"/>
        <v>33.57</v>
      </c>
    </row>
    <row r="22" spans="1:40" ht="22.5" customHeight="1">
      <c r="A22" s="754"/>
      <c r="B22" s="755">
        <v>12</v>
      </c>
      <c r="C22" s="764" t="s">
        <v>379</v>
      </c>
      <c r="D22" s="302"/>
      <c r="E22" s="302"/>
      <c r="F22" s="302"/>
      <c r="G22" s="302"/>
      <c r="H22" s="303"/>
      <c r="I22" s="765">
        <v>2.4</v>
      </c>
      <c r="J22" s="766"/>
      <c r="K22" s="767"/>
      <c r="L22" s="768"/>
      <c r="M22" s="760"/>
      <c r="N22" s="760"/>
      <c r="O22" s="760"/>
      <c r="P22" s="760"/>
      <c r="Q22" s="750"/>
      <c r="R22" s="751"/>
      <c r="S22" s="751"/>
      <c r="T22" s="751"/>
      <c r="U22" s="751"/>
      <c r="V22" s="751"/>
      <c r="W22" s="751"/>
      <c r="X22" s="751"/>
      <c r="Y22" s="751"/>
      <c r="Z22" s="751"/>
      <c r="AA22" s="751"/>
      <c r="AB22" s="761"/>
      <c r="AC22" s="751"/>
      <c r="AD22" s="751"/>
      <c r="AE22" s="751"/>
      <c r="AF22" s="751"/>
      <c r="AG22" s="752"/>
      <c r="AI22" s="763">
        <f t="shared" si="0"/>
        <v>0</v>
      </c>
      <c r="AJ22" s="763">
        <f t="shared" si="4"/>
        <v>33.57</v>
      </c>
      <c r="AK22" s="763">
        <f t="shared" si="2"/>
        <v>2.4</v>
      </c>
      <c r="AL22" s="763">
        <f t="shared" si="3"/>
        <v>0</v>
      </c>
      <c r="AM22" s="763">
        <f t="shared" si="1"/>
        <v>0</v>
      </c>
      <c r="AN22" s="763">
        <f t="shared" si="5"/>
        <v>35.97</v>
      </c>
    </row>
    <row r="23" spans="1:40" ht="22.5" customHeight="1">
      <c r="A23" s="754"/>
      <c r="B23" s="755">
        <v>13</v>
      </c>
      <c r="C23" s="771" t="s">
        <v>380</v>
      </c>
      <c r="D23" s="302"/>
      <c r="E23" s="302"/>
      <c r="F23" s="302"/>
      <c r="G23" s="302"/>
      <c r="H23" s="303"/>
      <c r="I23" s="765">
        <v>1.3</v>
      </c>
      <c r="J23" s="766"/>
      <c r="K23" s="767"/>
      <c r="L23" s="768"/>
      <c r="M23" s="760"/>
      <c r="N23" s="760"/>
      <c r="O23" s="760"/>
      <c r="P23" s="760"/>
      <c r="Q23" s="750"/>
      <c r="R23" s="751"/>
      <c r="S23" s="751"/>
      <c r="T23" s="751"/>
      <c r="U23" s="751"/>
      <c r="V23" s="751"/>
      <c r="W23" s="751"/>
      <c r="X23" s="751"/>
      <c r="Y23" s="751"/>
      <c r="Z23" s="751"/>
      <c r="AA23" s="751"/>
      <c r="AB23" s="761"/>
      <c r="AC23" s="751"/>
      <c r="AD23" s="751"/>
      <c r="AE23" s="751"/>
      <c r="AF23" s="751"/>
      <c r="AG23" s="752"/>
      <c r="AI23" s="763">
        <f t="shared" si="0"/>
        <v>0</v>
      </c>
      <c r="AJ23" s="763">
        <f t="shared" si="4"/>
        <v>35.97</v>
      </c>
      <c r="AK23" s="763">
        <f t="shared" si="2"/>
        <v>1.3</v>
      </c>
      <c r="AL23" s="763">
        <f t="shared" si="3"/>
        <v>0</v>
      </c>
      <c r="AM23" s="763">
        <f t="shared" si="1"/>
        <v>0</v>
      </c>
      <c r="AN23" s="763">
        <f t="shared" si="5"/>
        <v>37.269999999999996</v>
      </c>
    </row>
    <row r="24" spans="1:40" ht="22.5" customHeight="1">
      <c r="A24" s="754"/>
      <c r="B24" s="755">
        <v>14</v>
      </c>
      <c r="C24" s="301" t="s">
        <v>378</v>
      </c>
      <c r="D24" s="302"/>
      <c r="E24" s="302"/>
      <c r="F24" s="302"/>
      <c r="G24" s="302"/>
      <c r="H24" s="303"/>
      <c r="I24" s="765">
        <v>1.4</v>
      </c>
      <c r="J24" s="766"/>
      <c r="K24" s="767"/>
      <c r="L24" s="768"/>
      <c r="M24" s="760"/>
      <c r="N24" s="760"/>
      <c r="O24" s="760"/>
      <c r="P24" s="760"/>
      <c r="Q24" s="750"/>
      <c r="R24" s="751"/>
      <c r="S24" s="751"/>
      <c r="T24" s="751"/>
      <c r="U24" s="751"/>
      <c r="V24" s="751"/>
      <c r="W24" s="751"/>
      <c r="X24" s="751"/>
      <c r="Y24" s="751"/>
      <c r="Z24" s="751"/>
      <c r="AA24" s="751"/>
      <c r="AB24" s="761"/>
      <c r="AC24" s="751"/>
      <c r="AD24" s="751"/>
      <c r="AE24" s="751"/>
      <c r="AF24" s="751"/>
      <c r="AG24" s="752"/>
      <c r="AI24" s="763">
        <f t="shared" si="0"/>
        <v>0</v>
      </c>
      <c r="AJ24" s="763">
        <f t="shared" si="4"/>
        <v>37.269999999999996</v>
      </c>
      <c r="AK24" s="763">
        <f t="shared" si="2"/>
        <v>1.4</v>
      </c>
      <c r="AL24" s="763">
        <f t="shared" si="3"/>
        <v>0</v>
      </c>
      <c r="AM24" s="763">
        <f t="shared" si="1"/>
        <v>0</v>
      </c>
      <c r="AN24" s="763">
        <f t="shared" si="5"/>
        <v>38.669999999999995</v>
      </c>
    </row>
    <row r="25" spans="1:40" ht="22.5" customHeight="1">
      <c r="A25" s="754"/>
      <c r="B25" s="755">
        <v>15</v>
      </c>
      <c r="C25" s="301" t="s">
        <v>381</v>
      </c>
      <c r="D25" s="302"/>
      <c r="E25" s="302"/>
      <c r="F25" s="302"/>
      <c r="G25" s="302"/>
      <c r="H25" s="303"/>
      <c r="I25" s="765">
        <v>1.1000000000000001</v>
      </c>
      <c r="J25" s="766"/>
      <c r="K25" s="767"/>
      <c r="L25" s="768"/>
      <c r="M25" s="760"/>
      <c r="N25" s="760"/>
      <c r="O25" s="760"/>
      <c r="P25" s="760"/>
      <c r="Q25" s="750"/>
      <c r="R25" s="751"/>
      <c r="S25" s="751"/>
      <c r="T25" s="751"/>
      <c r="U25" s="751"/>
      <c r="V25" s="751"/>
      <c r="W25" s="751"/>
      <c r="X25" s="751"/>
      <c r="Y25" s="751"/>
      <c r="Z25" s="751"/>
      <c r="AA25" s="751"/>
      <c r="AB25" s="761"/>
      <c r="AC25" s="751"/>
      <c r="AD25" s="751"/>
      <c r="AE25" s="751"/>
      <c r="AF25" s="751"/>
      <c r="AG25" s="752"/>
      <c r="AI25" s="763">
        <f t="shared" si="0"/>
        <v>0</v>
      </c>
      <c r="AJ25" s="763">
        <f t="shared" si="4"/>
        <v>38.669999999999995</v>
      </c>
      <c r="AK25" s="763">
        <f t="shared" si="2"/>
        <v>1.1000000000000001</v>
      </c>
      <c r="AL25" s="763">
        <f t="shared" si="3"/>
        <v>0</v>
      </c>
      <c r="AM25" s="763">
        <f t="shared" si="1"/>
        <v>0</v>
      </c>
      <c r="AN25" s="763">
        <f t="shared" si="5"/>
        <v>39.769999999999996</v>
      </c>
    </row>
    <row r="26" spans="1:40" ht="22.5" customHeight="1">
      <c r="A26" s="754"/>
      <c r="B26" s="755">
        <v>16</v>
      </c>
      <c r="C26" s="301" t="s">
        <v>378</v>
      </c>
      <c r="D26" s="302"/>
      <c r="E26" s="302"/>
      <c r="F26" s="302"/>
      <c r="G26" s="302"/>
      <c r="H26" s="303"/>
      <c r="I26" s="765">
        <v>1.1000000000000001</v>
      </c>
      <c r="J26" s="766"/>
      <c r="K26" s="767"/>
      <c r="L26" s="768"/>
      <c r="M26" s="760"/>
      <c r="N26" s="760"/>
      <c r="O26" s="760"/>
      <c r="P26" s="760"/>
      <c r="Q26" s="750"/>
      <c r="R26" s="751"/>
      <c r="S26" s="751"/>
      <c r="T26" s="751"/>
      <c r="U26" s="751"/>
      <c r="V26" s="751"/>
      <c r="W26" s="751"/>
      <c r="X26" s="751"/>
      <c r="Y26" s="751"/>
      <c r="Z26" s="751"/>
      <c r="AA26" s="751"/>
      <c r="AB26" s="761"/>
      <c r="AC26" s="751"/>
      <c r="AD26" s="751"/>
      <c r="AE26" s="751"/>
      <c r="AF26" s="751"/>
      <c r="AG26" s="752"/>
      <c r="AI26" s="763">
        <f t="shared" si="0"/>
        <v>0</v>
      </c>
      <c r="AJ26" s="763">
        <f t="shared" si="4"/>
        <v>39.769999999999996</v>
      </c>
      <c r="AK26" s="763">
        <f t="shared" si="2"/>
        <v>1.1000000000000001</v>
      </c>
      <c r="AL26" s="763">
        <f t="shared" si="3"/>
        <v>0</v>
      </c>
      <c r="AM26" s="763">
        <f t="shared" si="1"/>
        <v>0</v>
      </c>
      <c r="AN26" s="763">
        <f t="shared" si="5"/>
        <v>40.869999999999997</v>
      </c>
    </row>
    <row r="27" spans="1:40" ht="22.5" customHeight="1">
      <c r="A27" s="754"/>
      <c r="B27" s="755">
        <v>17</v>
      </c>
      <c r="C27" s="301" t="s">
        <v>382</v>
      </c>
      <c r="D27" s="301"/>
      <c r="E27" s="302"/>
      <c r="F27" s="302"/>
      <c r="G27" s="302"/>
      <c r="H27" s="303"/>
      <c r="I27" s="765">
        <v>1.2</v>
      </c>
      <c r="J27" s="766"/>
      <c r="K27" s="767"/>
      <c r="L27" s="768"/>
      <c r="M27" s="760"/>
      <c r="N27" s="760"/>
      <c r="O27" s="760"/>
      <c r="P27" s="760"/>
      <c r="Q27" s="750"/>
      <c r="R27" s="751"/>
      <c r="S27" s="751"/>
      <c r="T27" s="751"/>
      <c r="U27" s="751"/>
      <c r="V27" s="751"/>
      <c r="W27" s="751"/>
      <c r="X27" s="751"/>
      <c r="Y27" s="751"/>
      <c r="Z27" s="751"/>
      <c r="AA27" s="751"/>
      <c r="AB27" s="761"/>
      <c r="AC27" s="751"/>
      <c r="AD27" s="751"/>
      <c r="AE27" s="751"/>
      <c r="AF27" s="751"/>
      <c r="AG27" s="752"/>
      <c r="AI27" s="763">
        <f t="shared" si="0"/>
        <v>0</v>
      </c>
      <c r="AJ27" s="763">
        <f t="shared" si="4"/>
        <v>40.869999999999997</v>
      </c>
      <c r="AK27" s="763">
        <f t="shared" si="2"/>
        <v>1.2</v>
      </c>
      <c r="AL27" s="763">
        <f t="shared" si="3"/>
        <v>0</v>
      </c>
      <c r="AM27" s="763">
        <f t="shared" si="1"/>
        <v>0</v>
      </c>
      <c r="AN27" s="763">
        <f t="shared" si="5"/>
        <v>42.07</v>
      </c>
    </row>
    <row r="28" spans="1:40" ht="22.5" customHeight="1">
      <c r="A28" s="754"/>
      <c r="B28" s="755">
        <v>18</v>
      </c>
      <c r="C28" s="301" t="s">
        <v>378</v>
      </c>
      <c r="D28" s="302"/>
      <c r="E28" s="302"/>
      <c r="F28" s="302"/>
      <c r="G28" s="302"/>
      <c r="H28" s="303"/>
      <c r="I28" s="765">
        <v>1.4</v>
      </c>
      <c r="J28" s="766"/>
      <c r="K28" s="767"/>
      <c r="L28" s="768"/>
      <c r="M28" s="760"/>
      <c r="N28" s="760"/>
      <c r="O28" s="760"/>
      <c r="P28" s="760"/>
      <c r="Q28" s="750"/>
      <c r="R28" s="751"/>
      <c r="S28" s="751"/>
      <c r="T28" s="751"/>
      <c r="U28" s="751"/>
      <c r="V28" s="751"/>
      <c r="W28" s="751"/>
      <c r="X28" s="751"/>
      <c r="Y28" s="751"/>
      <c r="Z28" s="751"/>
      <c r="AA28" s="751"/>
      <c r="AB28" s="761"/>
      <c r="AC28" s="751"/>
      <c r="AD28" s="751"/>
      <c r="AE28" s="751"/>
      <c r="AF28" s="751"/>
      <c r="AG28" s="752"/>
      <c r="AI28" s="763">
        <f t="shared" si="0"/>
        <v>0</v>
      </c>
      <c r="AJ28" s="763">
        <f t="shared" si="4"/>
        <v>42.07</v>
      </c>
      <c r="AK28" s="763">
        <f t="shared" si="2"/>
        <v>1.4</v>
      </c>
      <c r="AL28" s="763">
        <f t="shared" si="3"/>
        <v>0</v>
      </c>
      <c r="AM28" s="763">
        <f t="shared" si="1"/>
        <v>0</v>
      </c>
      <c r="AN28" s="763">
        <f t="shared" si="5"/>
        <v>43.47</v>
      </c>
    </row>
    <row r="29" spans="1:40" ht="22.5" customHeight="1">
      <c r="A29" s="754"/>
      <c r="B29" s="755">
        <v>19</v>
      </c>
      <c r="C29" s="301" t="s">
        <v>383</v>
      </c>
      <c r="D29" s="301"/>
      <c r="E29" s="302"/>
      <c r="F29" s="302"/>
      <c r="G29" s="302"/>
      <c r="H29" s="303"/>
      <c r="I29" s="765">
        <v>4.2</v>
      </c>
      <c r="J29" s="766"/>
      <c r="K29" s="767"/>
      <c r="L29" s="768"/>
      <c r="M29" s="760"/>
      <c r="N29" s="760"/>
      <c r="O29" s="760"/>
      <c r="P29" s="760"/>
      <c r="Q29" s="750"/>
      <c r="R29" s="751"/>
      <c r="S29" s="751"/>
      <c r="T29" s="751"/>
      <c r="U29" s="751"/>
      <c r="V29" s="751"/>
      <c r="W29" s="751"/>
      <c r="X29" s="751"/>
      <c r="Y29" s="751"/>
      <c r="Z29" s="751"/>
      <c r="AA29" s="751"/>
      <c r="AB29" s="761"/>
      <c r="AC29" s="751"/>
      <c r="AD29" s="751"/>
      <c r="AE29" s="751"/>
      <c r="AF29" s="751"/>
      <c r="AG29" s="752"/>
      <c r="AI29" s="763">
        <f t="shared" si="0"/>
        <v>0</v>
      </c>
      <c r="AJ29" s="763">
        <f t="shared" si="4"/>
        <v>43.47</v>
      </c>
      <c r="AK29" s="763">
        <f t="shared" si="2"/>
        <v>4.2</v>
      </c>
      <c r="AL29" s="763">
        <f t="shared" si="3"/>
        <v>0</v>
      </c>
      <c r="AM29" s="763">
        <f t="shared" si="1"/>
        <v>0</v>
      </c>
      <c r="AN29" s="763">
        <f t="shared" si="5"/>
        <v>47.67</v>
      </c>
    </row>
    <row r="30" spans="1:40" ht="22.5" customHeight="1">
      <c r="A30" s="754"/>
      <c r="B30" s="883">
        <v>20</v>
      </c>
      <c r="C30" s="302" t="s">
        <v>384</v>
      </c>
      <c r="D30" s="302"/>
      <c r="E30" s="302"/>
      <c r="F30" s="302"/>
      <c r="G30" s="302"/>
      <c r="H30" s="303"/>
      <c r="I30" s="765">
        <v>2.4</v>
      </c>
      <c r="J30" s="766"/>
      <c r="K30" s="767"/>
      <c r="L30" s="768"/>
      <c r="M30" s="760"/>
      <c r="N30" s="760"/>
      <c r="O30" s="760"/>
      <c r="P30" s="760"/>
      <c r="Q30" s="750"/>
      <c r="R30" s="751"/>
      <c r="S30" s="751"/>
      <c r="T30" s="751"/>
      <c r="U30" s="751"/>
      <c r="V30" s="751"/>
      <c r="W30" s="751"/>
      <c r="X30" s="751"/>
      <c r="Y30" s="751"/>
      <c r="Z30" s="751"/>
      <c r="AA30" s="751"/>
      <c r="AB30" s="761"/>
      <c r="AC30" s="751"/>
      <c r="AD30" s="751"/>
      <c r="AE30" s="751"/>
      <c r="AF30" s="751"/>
      <c r="AG30" s="752"/>
      <c r="AI30" s="763">
        <f t="shared" si="0"/>
        <v>0</v>
      </c>
      <c r="AJ30" s="763">
        <f t="shared" si="4"/>
        <v>47.67</v>
      </c>
      <c r="AK30" s="763">
        <f t="shared" si="2"/>
        <v>2.4</v>
      </c>
      <c r="AL30" s="763">
        <f t="shared" si="3"/>
        <v>0</v>
      </c>
      <c r="AM30" s="763">
        <f t="shared" si="1"/>
        <v>0</v>
      </c>
      <c r="AN30" s="763">
        <f t="shared" si="5"/>
        <v>50.07</v>
      </c>
    </row>
    <row r="31" spans="1:40" ht="22.5" customHeight="1">
      <c r="A31" s="754"/>
      <c r="B31" s="884">
        <v>21</v>
      </c>
      <c r="C31" s="302" t="s">
        <v>385</v>
      </c>
      <c r="D31" s="302"/>
      <c r="E31" s="302"/>
      <c r="F31" s="302"/>
      <c r="G31" s="302"/>
      <c r="H31" s="303"/>
      <c r="I31" s="765">
        <v>4.4000000000000004</v>
      </c>
      <c r="J31" s="766"/>
      <c r="K31" s="767"/>
      <c r="L31" s="768"/>
      <c r="M31" s="760"/>
      <c r="N31" s="760"/>
      <c r="O31" s="760"/>
      <c r="P31" s="760"/>
      <c r="Q31" s="750"/>
      <c r="R31" s="751"/>
      <c r="S31" s="751"/>
      <c r="T31" s="751"/>
      <c r="U31" s="751"/>
      <c r="V31" s="751"/>
      <c r="W31" s="751"/>
      <c r="X31" s="751"/>
      <c r="Y31" s="751"/>
      <c r="Z31" s="751"/>
      <c r="AA31" s="751"/>
      <c r="AB31" s="761"/>
      <c r="AC31" s="751"/>
      <c r="AD31" s="751"/>
      <c r="AE31" s="751"/>
      <c r="AF31" s="751"/>
      <c r="AG31" s="752"/>
      <c r="AI31" s="763">
        <f t="shared" si="0"/>
        <v>0</v>
      </c>
      <c r="AJ31" s="763">
        <f t="shared" si="4"/>
        <v>50.07</v>
      </c>
      <c r="AK31" s="763">
        <f t="shared" si="2"/>
        <v>4.4000000000000004</v>
      </c>
      <c r="AL31" s="763">
        <f t="shared" si="3"/>
        <v>0</v>
      </c>
      <c r="AM31" s="763">
        <f t="shared" si="1"/>
        <v>0</v>
      </c>
      <c r="AN31" s="763">
        <f t="shared" si="5"/>
        <v>54.47</v>
      </c>
    </row>
    <row r="32" spans="1:40" ht="22.5" customHeight="1">
      <c r="A32" s="754"/>
      <c r="B32" s="859">
        <v>22</v>
      </c>
      <c r="C32" s="756" t="s">
        <v>386</v>
      </c>
      <c r="D32" s="630"/>
      <c r="E32" s="630"/>
      <c r="F32" s="630"/>
      <c r="G32" s="630"/>
      <c r="H32" s="885"/>
      <c r="I32" s="765">
        <v>11.3</v>
      </c>
      <c r="J32" s="766"/>
      <c r="K32" s="767"/>
      <c r="L32" s="768"/>
      <c r="M32" s="760"/>
      <c r="N32" s="760"/>
      <c r="O32" s="760"/>
      <c r="P32" s="760"/>
      <c r="Q32" s="750"/>
      <c r="R32" s="751"/>
      <c r="S32" s="751"/>
      <c r="T32" s="751"/>
      <c r="U32" s="751"/>
      <c r="V32" s="751"/>
      <c r="W32" s="751"/>
      <c r="X32" s="751"/>
      <c r="Y32" s="751"/>
      <c r="Z32" s="751"/>
      <c r="AA32" s="751"/>
      <c r="AB32" s="761"/>
      <c r="AC32" s="751"/>
      <c r="AD32" s="751"/>
      <c r="AE32" s="751"/>
      <c r="AF32" s="751"/>
      <c r="AG32" s="752"/>
      <c r="AI32" s="763">
        <f t="shared" si="0"/>
        <v>0</v>
      </c>
      <c r="AJ32" s="763">
        <f t="shared" si="4"/>
        <v>54.47</v>
      </c>
      <c r="AK32" s="763">
        <f t="shared" si="2"/>
        <v>11.3</v>
      </c>
      <c r="AL32" s="763">
        <f>K32</f>
        <v>0</v>
      </c>
      <c r="AM32" s="763">
        <f t="shared" si="1"/>
        <v>0</v>
      </c>
      <c r="AN32" s="763">
        <f t="shared" si="5"/>
        <v>65.77</v>
      </c>
    </row>
    <row r="33" spans="1:40" ht="22.5" customHeight="1">
      <c r="A33" s="754"/>
      <c r="B33" s="755">
        <v>23</v>
      </c>
      <c r="C33" s="301" t="s">
        <v>376</v>
      </c>
      <c r="D33" s="302"/>
      <c r="E33" s="302"/>
      <c r="F33" s="302"/>
      <c r="G33" s="302"/>
      <c r="H33" s="303"/>
      <c r="I33" s="765">
        <v>8.9600000000000009</v>
      </c>
      <c r="J33" s="766"/>
      <c r="K33" s="767"/>
      <c r="L33" s="768"/>
      <c r="M33" s="760"/>
      <c r="N33" s="760"/>
      <c r="O33" s="760"/>
      <c r="P33" s="760"/>
      <c r="Q33" s="750"/>
      <c r="R33" s="751"/>
      <c r="S33" s="751"/>
      <c r="T33" s="751"/>
      <c r="U33" s="751"/>
      <c r="V33" s="751"/>
      <c r="W33" s="751"/>
      <c r="X33" s="751"/>
      <c r="Y33" s="751"/>
      <c r="Z33" s="751"/>
      <c r="AA33" s="751"/>
      <c r="AB33" s="761"/>
      <c r="AC33" s="751"/>
      <c r="AD33" s="751"/>
      <c r="AE33" s="751"/>
      <c r="AF33" s="751"/>
      <c r="AG33" s="752"/>
      <c r="AI33" s="763">
        <f t="shared" si="0"/>
        <v>0</v>
      </c>
      <c r="AJ33" s="763">
        <f t="shared" si="4"/>
        <v>65.77</v>
      </c>
      <c r="AK33" s="763">
        <f t="shared" si="2"/>
        <v>8.9600000000000009</v>
      </c>
      <c r="AL33" s="763">
        <f t="shared" si="3"/>
        <v>0</v>
      </c>
      <c r="AM33" s="763">
        <f t="shared" si="1"/>
        <v>0</v>
      </c>
      <c r="AN33" s="763">
        <f t="shared" si="5"/>
        <v>74.72999999999999</v>
      </c>
    </row>
    <row r="34" spans="1:40" ht="22.5" customHeight="1">
      <c r="A34" s="754"/>
      <c r="B34" s="755">
        <v>24</v>
      </c>
      <c r="C34" s="301" t="s">
        <v>387</v>
      </c>
      <c r="D34" s="302"/>
      <c r="E34" s="302"/>
      <c r="F34" s="302"/>
      <c r="G34" s="302"/>
      <c r="H34" s="303"/>
      <c r="I34" s="765">
        <v>2.8</v>
      </c>
      <c r="J34" s="766"/>
      <c r="K34" s="767"/>
      <c r="L34" s="768"/>
      <c r="M34" s="760"/>
      <c r="N34" s="760"/>
      <c r="O34" s="760"/>
      <c r="P34" s="760"/>
      <c r="Q34" s="750"/>
      <c r="R34" s="751"/>
      <c r="S34" s="751"/>
      <c r="T34" s="751"/>
      <c r="U34" s="751"/>
      <c r="V34" s="751"/>
      <c r="W34" s="751"/>
      <c r="X34" s="751"/>
      <c r="Y34" s="751"/>
      <c r="Z34" s="751"/>
      <c r="AA34" s="751"/>
      <c r="AB34" s="761"/>
      <c r="AC34" s="751"/>
      <c r="AD34" s="751"/>
      <c r="AE34" s="751"/>
      <c r="AF34" s="751"/>
      <c r="AG34" s="752"/>
      <c r="AI34" s="763">
        <f t="shared" si="0"/>
        <v>0</v>
      </c>
      <c r="AJ34" s="763">
        <f>AN33+AL33-AI34</f>
        <v>74.72999999999999</v>
      </c>
      <c r="AK34" s="763">
        <f t="shared" si="2"/>
        <v>2.8</v>
      </c>
      <c r="AL34" s="763">
        <f t="shared" si="3"/>
        <v>0</v>
      </c>
      <c r="AM34" s="763">
        <f>IF(J34&gt;0,IF((AN34+J34)&gt;X$7,X$7-AN34,J34),0)</f>
        <v>0</v>
      </c>
      <c r="AN34" s="763">
        <f t="shared" si="5"/>
        <v>77.529999999999987</v>
      </c>
    </row>
    <row r="35" spans="1:40" ht="22.5" customHeight="1">
      <c r="A35" s="754"/>
      <c r="B35" s="755">
        <v>25</v>
      </c>
      <c r="C35" s="301" t="s">
        <v>388</v>
      </c>
      <c r="D35" s="302"/>
      <c r="E35" s="302"/>
      <c r="F35" s="302"/>
      <c r="G35" s="302"/>
      <c r="H35" s="303"/>
      <c r="I35" s="765">
        <v>2.8</v>
      </c>
      <c r="J35" s="766"/>
      <c r="K35" s="767"/>
      <c r="L35" s="768"/>
      <c r="M35" s="760"/>
      <c r="N35" s="760"/>
      <c r="O35" s="760"/>
      <c r="P35" s="760"/>
      <c r="Q35" s="750"/>
      <c r="R35" s="751"/>
      <c r="S35" s="751"/>
      <c r="T35" s="751"/>
      <c r="U35" s="751"/>
      <c r="V35" s="751"/>
      <c r="W35" s="751"/>
      <c r="X35" s="751"/>
      <c r="Y35" s="751"/>
      <c r="Z35" s="751"/>
      <c r="AA35" s="751"/>
      <c r="AB35" s="761"/>
      <c r="AC35" s="751"/>
      <c r="AD35" s="751"/>
      <c r="AE35" s="751"/>
      <c r="AF35" s="751"/>
      <c r="AG35" s="752"/>
      <c r="AI35" s="763">
        <f t="shared" si="0"/>
        <v>0</v>
      </c>
      <c r="AJ35" s="763">
        <f>AN34+AM34+AL34-AI35</f>
        <v>77.529999999999987</v>
      </c>
      <c r="AK35" s="763">
        <f t="shared" si="2"/>
        <v>2.8</v>
      </c>
      <c r="AL35" s="763">
        <f t="shared" si="3"/>
        <v>0</v>
      </c>
      <c r="AM35" s="763">
        <f t="shared" si="1"/>
        <v>0</v>
      </c>
      <c r="AN35" s="763">
        <f>AN34+AM34+AL34+AK35</f>
        <v>80.329999999999984</v>
      </c>
    </row>
    <row r="36" spans="1:40" ht="22.5" customHeight="1">
      <c r="A36" s="754"/>
      <c r="B36" s="755">
        <v>26</v>
      </c>
      <c r="C36" s="301" t="s">
        <v>389</v>
      </c>
      <c r="D36" s="302"/>
      <c r="E36" s="302"/>
      <c r="F36" s="302"/>
      <c r="G36" s="302"/>
      <c r="H36" s="303"/>
      <c r="I36" s="765"/>
      <c r="J36" s="766"/>
      <c r="K36" s="767">
        <v>2</v>
      </c>
      <c r="L36" s="768"/>
      <c r="M36" s="760"/>
      <c r="N36" s="760"/>
      <c r="O36" s="760"/>
      <c r="P36" s="760"/>
      <c r="Q36" s="750"/>
      <c r="R36" s="751"/>
      <c r="S36" s="751"/>
      <c r="T36" s="751"/>
      <c r="U36" s="751"/>
      <c r="V36" s="751"/>
      <c r="W36" s="751"/>
      <c r="X36" s="751"/>
      <c r="Y36" s="751"/>
      <c r="Z36" s="751"/>
      <c r="AA36" s="751"/>
      <c r="AB36" s="761"/>
      <c r="AC36" s="751"/>
      <c r="AD36" s="751"/>
      <c r="AE36" s="751"/>
      <c r="AF36" s="751"/>
      <c r="AG36" s="752"/>
      <c r="AI36" s="763">
        <f t="shared" si="0"/>
        <v>0</v>
      </c>
      <c r="AJ36" s="763">
        <f>AN35+AM35+AL35-AI36</f>
        <v>80.329999999999984</v>
      </c>
      <c r="AK36" s="763">
        <f t="shared" si="2"/>
        <v>0</v>
      </c>
      <c r="AL36" s="763">
        <f t="shared" si="3"/>
        <v>2</v>
      </c>
      <c r="AM36" s="763">
        <f t="shared" si="1"/>
        <v>0</v>
      </c>
      <c r="AN36" s="763">
        <f t="shared" ref="AN36:AN50" si="6">AN35+AL35+AK36</f>
        <v>80.329999999999984</v>
      </c>
    </row>
    <row r="37" spans="1:40" ht="22.5" customHeight="1">
      <c r="A37" s="754"/>
      <c r="B37" s="755">
        <v>27</v>
      </c>
      <c r="C37" s="301"/>
      <c r="D37" s="302"/>
      <c r="E37" s="302"/>
      <c r="F37" s="302"/>
      <c r="G37" s="302"/>
      <c r="H37" s="303"/>
      <c r="I37" s="765"/>
      <c r="J37" s="766"/>
      <c r="K37" s="767"/>
      <c r="L37" s="768"/>
      <c r="M37" s="760"/>
      <c r="N37" s="760"/>
      <c r="O37" s="760"/>
      <c r="P37" s="760"/>
      <c r="Q37" s="750"/>
      <c r="R37" s="751"/>
      <c r="S37" s="751"/>
      <c r="T37" s="751"/>
      <c r="U37" s="751"/>
      <c r="V37" s="751"/>
      <c r="W37" s="751"/>
      <c r="X37" s="751"/>
      <c r="Y37" s="751"/>
      <c r="Z37" s="751"/>
      <c r="AA37" s="751"/>
      <c r="AB37" s="761"/>
      <c r="AC37" s="751"/>
      <c r="AD37" s="751"/>
      <c r="AE37" s="751"/>
      <c r="AF37" s="751"/>
      <c r="AG37" s="752"/>
      <c r="AI37" s="763">
        <f t="shared" si="0"/>
        <v>0</v>
      </c>
      <c r="AJ37" s="763">
        <f t="shared" ref="AJ37:AJ50" si="7">AN36+AM36+AL36-AI37</f>
        <v>82.329999999999984</v>
      </c>
      <c r="AK37" s="763">
        <f t="shared" si="2"/>
        <v>0</v>
      </c>
      <c r="AL37" s="763">
        <f t="shared" si="3"/>
        <v>0</v>
      </c>
      <c r="AM37" s="763">
        <f t="shared" si="1"/>
        <v>0</v>
      </c>
      <c r="AN37" s="763">
        <f t="shared" si="6"/>
        <v>82.329999999999984</v>
      </c>
    </row>
    <row r="38" spans="1:40" ht="22.5" customHeight="1">
      <c r="A38" s="754"/>
      <c r="B38" s="755">
        <v>28</v>
      </c>
      <c r="C38" s="301"/>
      <c r="D38" s="302"/>
      <c r="E38" s="302"/>
      <c r="F38" s="302"/>
      <c r="G38" s="302"/>
      <c r="H38" s="303"/>
      <c r="I38" s="765"/>
      <c r="J38" s="766"/>
      <c r="K38" s="767"/>
      <c r="L38" s="768"/>
      <c r="M38" s="760"/>
      <c r="N38" s="760"/>
      <c r="O38" s="760"/>
      <c r="P38" s="760"/>
      <c r="Q38" s="750"/>
      <c r="R38" s="751"/>
      <c r="S38" s="751"/>
      <c r="T38" s="751"/>
      <c r="U38" s="751"/>
      <c r="V38" s="751"/>
      <c r="W38" s="751"/>
      <c r="X38" s="751"/>
      <c r="Y38" s="751"/>
      <c r="Z38" s="751"/>
      <c r="AA38" s="751"/>
      <c r="AB38" s="761"/>
      <c r="AC38" s="751"/>
      <c r="AD38" s="751"/>
      <c r="AE38" s="751"/>
      <c r="AF38" s="751"/>
      <c r="AG38" s="752"/>
      <c r="AI38" s="763">
        <f t="shared" si="0"/>
        <v>0</v>
      </c>
      <c r="AJ38" s="763">
        <f t="shared" si="7"/>
        <v>82.329999999999984</v>
      </c>
      <c r="AK38" s="763">
        <f t="shared" si="2"/>
        <v>0</v>
      </c>
      <c r="AL38" s="763">
        <f t="shared" si="3"/>
        <v>0</v>
      </c>
      <c r="AM38" s="763">
        <f t="shared" si="1"/>
        <v>0</v>
      </c>
      <c r="AN38" s="763">
        <f t="shared" si="6"/>
        <v>82.329999999999984</v>
      </c>
    </row>
    <row r="39" spans="1:40" ht="22.5" customHeight="1">
      <c r="A39" s="754"/>
      <c r="B39" s="755">
        <v>29</v>
      </c>
      <c r="C39" s="301"/>
      <c r="D39" s="302"/>
      <c r="E39" s="302"/>
      <c r="F39" s="302"/>
      <c r="G39" s="302"/>
      <c r="H39" s="303"/>
      <c r="I39" s="765"/>
      <c r="J39" s="766"/>
      <c r="K39" s="767"/>
      <c r="L39" s="768"/>
      <c r="M39" s="760"/>
      <c r="N39" s="760"/>
      <c r="O39" s="760"/>
      <c r="P39" s="760"/>
      <c r="Q39" s="750"/>
      <c r="R39" s="751"/>
      <c r="S39" s="751"/>
      <c r="T39" s="751"/>
      <c r="U39" s="751"/>
      <c r="V39" s="751"/>
      <c r="W39" s="751"/>
      <c r="X39" s="751"/>
      <c r="Y39" s="751"/>
      <c r="Z39" s="751"/>
      <c r="AA39" s="751"/>
      <c r="AB39" s="761"/>
      <c r="AC39" s="751"/>
      <c r="AD39" s="751"/>
      <c r="AE39" s="751"/>
      <c r="AF39" s="751"/>
      <c r="AG39" s="752"/>
      <c r="AI39" s="763">
        <f t="shared" si="0"/>
        <v>0</v>
      </c>
      <c r="AJ39" s="763">
        <f t="shared" si="7"/>
        <v>82.329999999999984</v>
      </c>
      <c r="AK39" s="763">
        <f t="shared" si="2"/>
        <v>0</v>
      </c>
      <c r="AL39" s="763">
        <f t="shared" si="3"/>
        <v>0</v>
      </c>
      <c r="AM39" s="763">
        <f t="shared" si="1"/>
        <v>0</v>
      </c>
      <c r="AN39" s="763">
        <f t="shared" si="6"/>
        <v>82.329999999999984</v>
      </c>
    </row>
    <row r="40" spans="1:40" ht="22.5" customHeight="1">
      <c r="A40" s="754"/>
      <c r="B40" s="755">
        <v>30</v>
      </c>
      <c r="C40" s="301"/>
      <c r="D40" s="302"/>
      <c r="E40" s="302"/>
      <c r="F40" s="302"/>
      <c r="G40" s="302"/>
      <c r="H40" s="303"/>
      <c r="I40" s="765"/>
      <c r="J40" s="766"/>
      <c r="K40" s="767"/>
      <c r="L40" s="768"/>
      <c r="M40" s="760"/>
      <c r="N40" s="760"/>
      <c r="O40" s="760"/>
      <c r="P40" s="760"/>
      <c r="Q40" s="750"/>
      <c r="R40" s="751"/>
      <c r="S40" s="751"/>
      <c r="T40" s="751"/>
      <c r="U40" s="751"/>
      <c r="V40" s="751"/>
      <c r="W40" s="751"/>
      <c r="X40" s="751"/>
      <c r="Y40" s="751"/>
      <c r="Z40" s="751"/>
      <c r="AA40" s="751"/>
      <c r="AB40" s="761"/>
      <c r="AC40" s="751"/>
      <c r="AD40" s="751"/>
      <c r="AE40" s="751"/>
      <c r="AF40" s="751"/>
      <c r="AG40" s="752"/>
      <c r="AI40" s="763">
        <f t="shared" si="0"/>
        <v>0</v>
      </c>
      <c r="AJ40" s="763">
        <f t="shared" si="7"/>
        <v>82.329999999999984</v>
      </c>
      <c r="AK40" s="763">
        <f t="shared" si="2"/>
        <v>0</v>
      </c>
      <c r="AL40" s="763">
        <f t="shared" si="3"/>
        <v>0</v>
      </c>
      <c r="AM40" s="763">
        <f t="shared" si="1"/>
        <v>0</v>
      </c>
      <c r="AN40" s="763">
        <f t="shared" si="6"/>
        <v>82.329999999999984</v>
      </c>
    </row>
    <row r="41" spans="1:40" ht="22.5" customHeight="1">
      <c r="A41" s="754"/>
      <c r="B41" s="755">
        <v>31</v>
      </c>
      <c r="C41" s="301"/>
      <c r="D41" s="302"/>
      <c r="E41" s="302"/>
      <c r="F41" s="302"/>
      <c r="G41" s="302"/>
      <c r="H41" s="303"/>
      <c r="I41" s="765"/>
      <c r="J41" s="766"/>
      <c r="K41" s="767"/>
      <c r="L41" s="768"/>
      <c r="M41" s="760"/>
      <c r="N41" s="760"/>
      <c r="O41" s="760"/>
      <c r="P41" s="760"/>
      <c r="Q41" s="750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61"/>
      <c r="AC41" s="751"/>
      <c r="AD41" s="751"/>
      <c r="AE41" s="751"/>
      <c r="AF41" s="751"/>
      <c r="AG41" s="752"/>
      <c r="AI41" s="763">
        <f t="shared" si="0"/>
        <v>0</v>
      </c>
      <c r="AJ41" s="763">
        <f t="shared" si="7"/>
        <v>82.329999999999984</v>
      </c>
      <c r="AK41" s="763">
        <f t="shared" si="2"/>
        <v>0</v>
      </c>
      <c r="AL41" s="763">
        <f t="shared" si="3"/>
        <v>0</v>
      </c>
      <c r="AM41" s="763">
        <f t="shared" si="1"/>
        <v>0</v>
      </c>
      <c r="AN41" s="763">
        <f t="shared" si="6"/>
        <v>82.329999999999984</v>
      </c>
    </row>
    <row r="42" spans="1:40" ht="22.5" customHeight="1">
      <c r="A42" s="754"/>
      <c r="B42" s="755">
        <v>32</v>
      </c>
      <c r="C42" s="301"/>
      <c r="D42" s="302"/>
      <c r="E42" s="302"/>
      <c r="F42" s="302"/>
      <c r="G42" s="302"/>
      <c r="H42" s="303"/>
      <c r="I42" s="765"/>
      <c r="J42" s="766"/>
      <c r="K42" s="767"/>
      <c r="L42" s="768"/>
      <c r="M42" s="760"/>
      <c r="N42" s="760"/>
      <c r="O42" s="760"/>
      <c r="P42" s="760"/>
      <c r="Q42" s="750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61"/>
      <c r="AC42" s="751"/>
      <c r="AD42" s="751"/>
      <c r="AE42" s="751"/>
      <c r="AF42" s="751"/>
      <c r="AG42" s="752"/>
      <c r="AI42" s="763">
        <f t="shared" si="0"/>
        <v>0</v>
      </c>
      <c r="AJ42" s="763">
        <f t="shared" si="7"/>
        <v>82.329999999999984</v>
      </c>
      <c r="AK42" s="763">
        <f t="shared" si="2"/>
        <v>0</v>
      </c>
      <c r="AL42" s="763">
        <f t="shared" si="3"/>
        <v>0</v>
      </c>
      <c r="AM42" s="763">
        <f t="shared" si="1"/>
        <v>0</v>
      </c>
      <c r="AN42" s="763">
        <f t="shared" si="6"/>
        <v>82.329999999999984</v>
      </c>
    </row>
    <row r="43" spans="1:40" ht="22.5" customHeight="1">
      <c r="A43" s="754"/>
      <c r="B43" s="755">
        <v>33</v>
      </c>
      <c r="C43" s="301"/>
      <c r="D43" s="302"/>
      <c r="E43" s="302"/>
      <c r="F43" s="302"/>
      <c r="G43" s="302"/>
      <c r="H43" s="303"/>
      <c r="I43" s="765"/>
      <c r="J43" s="766"/>
      <c r="K43" s="767"/>
      <c r="L43" s="768"/>
      <c r="M43" s="760"/>
      <c r="N43" s="760"/>
      <c r="O43" s="760"/>
      <c r="P43" s="760"/>
      <c r="Q43" s="750"/>
      <c r="R43" s="751"/>
      <c r="S43" s="751"/>
      <c r="T43" s="751"/>
      <c r="U43" s="751"/>
      <c r="V43" s="751"/>
      <c r="W43" s="751"/>
      <c r="X43" s="751"/>
      <c r="Y43" s="751"/>
      <c r="Z43" s="751"/>
      <c r="AA43" s="751"/>
      <c r="AB43" s="761"/>
      <c r="AC43" s="751"/>
      <c r="AD43" s="751"/>
      <c r="AE43" s="751"/>
      <c r="AF43" s="751"/>
      <c r="AG43" s="752"/>
      <c r="AI43" s="763">
        <f t="shared" si="0"/>
        <v>0</v>
      </c>
      <c r="AJ43" s="763">
        <f t="shared" si="7"/>
        <v>82.329999999999984</v>
      </c>
      <c r="AK43" s="763">
        <f t="shared" si="2"/>
        <v>0</v>
      </c>
      <c r="AL43" s="763">
        <f t="shared" si="3"/>
        <v>0</v>
      </c>
      <c r="AM43" s="763">
        <f t="shared" si="1"/>
        <v>0</v>
      </c>
      <c r="AN43" s="763">
        <f t="shared" si="6"/>
        <v>82.329999999999984</v>
      </c>
    </row>
    <row r="44" spans="1:40" ht="22.5" customHeight="1">
      <c r="A44" s="754"/>
      <c r="B44" s="755">
        <v>34</v>
      </c>
      <c r="C44" s="301"/>
      <c r="D44" s="302"/>
      <c r="E44" s="302"/>
      <c r="F44" s="302"/>
      <c r="G44" s="302"/>
      <c r="H44" s="303"/>
      <c r="I44" s="765"/>
      <c r="J44" s="766"/>
      <c r="K44" s="767"/>
      <c r="L44" s="768"/>
      <c r="M44" s="760"/>
      <c r="N44" s="760"/>
      <c r="O44" s="760"/>
      <c r="P44" s="760"/>
      <c r="Q44" s="750"/>
      <c r="R44" s="751"/>
      <c r="S44" s="751"/>
      <c r="T44" s="751"/>
      <c r="U44" s="751"/>
      <c r="V44" s="751"/>
      <c r="W44" s="751"/>
      <c r="X44" s="751"/>
      <c r="Y44" s="751"/>
      <c r="Z44" s="751"/>
      <c r="AA44" s="751"/>
      <c r="AB44" s="761"/>
      <c r="AC44" s="751"/>
      <c r="AD44" s="751"/>
      <c r="AE44" s="751"/>
      <c r="AF44" s="751"/>
      <c r="AG44" s="752"/>
      <c r="AI44" s="763">
        <f t="shared" si="0"/>
        <v>0</v>
      </c>
      <c r="AJ44" s="763">
        <f t="shared" si="7"/>
        <v>82.329999999999984</v>
      </c>
      <c r="AK44" s="763">
        <f t="shared" si="2"/>
        <v>0</v>
      </c>
      <c r="AL44" s="763">
        <f t="shared" si="3"/>
        <v>0</v>
      </c>
      <c r="AM44" s="763">
        <f t="shared" si="1"/>
        <v>0</v>
      </c>
      <c r="AN44" s="763">
        <f t="shared" si="6"/>
        <v>82.329999999999984</v>
      </c>
    </row>
    <row r="45" spans="1:40" ht="22.5" customHeight="1">
      <c r="A45" s="754"/>
      <c r="B45" s="755">
        <v>35</v>
      </c>
      <c r="C45" s="301"/>
      <c r="D45" s="302"/>
      <c r="E45" s="302"/>
      <c r="F45" s="302"/>
      <c r="G45" s="302"/>
      <c r="H45" s="303"/>
      <c r="I45" s="765"/>
      <c r="J45" s="766"/>
      <c r="K45" s="767"/>
      <c r="L45" s="768"/>
      <c r="M45" s="760"/>
      <c r="N45" s="760"/>
      <c r="O45" s="760"/>
      <c r="P45" s="760"/>
      <c r="Q45" s="750"/>
      <c r="R45" s="751"/>
      <c r="S45" s="751"/>
      <c r="T45" s="751"/>
      <c r="U45" s="751"/>
      <c r="V45" s="751"/>
      <c r="W45" s="751"/>
      <c r="X45" s="751"/>
      <c r="Y45" s="751"/>
      <c r="Z45" s="751"/>
      <c r="AA45" s="751"/>
      <c r="AB45" s="761"/>
      <c r="AC45" s="751"/>
      <c r="AD45" s="751"/>
      <c r="AE45" s="751"/>
      <c r="AF45" s="751"/>
      <c r="AG45" s="752"/>
      <c r="AI45" s="763">
        <f t="shared" si="0"/>
        <v>0</v>
      </c>
      <c r="AJ45" s="763">
        <f>AN44+AM44+AL44-AI45</f>
        <v>82.329999999999984</v>
      </c>
      <c r="AK45" s="763">
        <f t="shared" si="2"/>
        <v>0</v>
      </c>
      <c r="AL45" s="763">
        <f t="shared" si="3"/>
        <v>0</v>
      </c>
      <c r="AM45" s="763">
        <f t="shared" si="1"/>
        <v>0</v>
      </c>
      <c r="AN45" s="763">
        <f t="shared" si="6"/>
        <v>82.329999999999984</v>
      </c>
    </row>
    <row r="46" spans="1:40" ht="22.5" customHeight="1">
      <c r="A46" s="754"/>
      <c r="B46" s="755">
        <v>36</v>
      </c>
      <c r="C46" s="301"/>
      <c r="D46" s="302"/>
      <c r="E46" s="302"/>
      <c r="F46" s="302"/>
      <c r="G46" s="302"/>
      <c r="H46" s="303"/>
      <c r="I46" s="765"/>
      <c r="J46" s="766"/>
      <c r="K46" s="767"/>
      <c r="L46" s="768"/>
      <c r="M46" s="760"/>
      <c r="N46" s="760"/>
      <c r="O46" s="760"/>
      <c r="P46" s="760"/>
      <c r="Q46" s="750"/>
      <c r="R46" s="751"/>
      <c r="S46" s="751"/>
      <c r="T46" s="751"/>
      <c r="U46" s="751"/>
      <c r="V46" s="751"/>
      <c r="W46" s="751"/>
      <c r="X46" s="751"/>
      <c r="Y46" s="751"/>
      <c r="Z46" s="751"/>
      <c r="AA46" s="751"/>
      <c r="AB46" s="761"/>
      <c r="AC46" s="751"/>
      <c r="AD46" s="751"/>
      <c r="AE46" s="751"/>
      <c r="AF46" s="751"/>
      <c r="AG46" s="752"/>
      <c r="AI46" s="763">
        <f t="shared" si="0"/>
        <v>0</v>
      </c>
      <c r="AJ46" s="763">
        <f t="shared" si="7"/>
        <v>82.329999999999984</v>
      </c>
      <c r="AK46" s="763">
        <f t="shared" si="2"/>
        <v>0</v>
      </c>
      <c r="AL46" s="763">
        <f t="shared" si="3"/>
        <v>0</v>
      </c>
      <c r="AM46" s="763">
        <f t="shared" si="1"/>
        <v>0</v>
      </c>
      <c r="AN46" s="772">
        <f t="shared" si="6"/>
        <v>82.329999999999984</v>
      </c>
    </row>
    <row r="47" spans="1:40" ht="22.5" customHeight="1">
      <c r="A47" s="754"/>
      <c r="B47" s="755">
        <v>37</v>
      </c>
      <c r="C47" s="301"/>
      <c r="D47" s="302"/>
      <c r="E47" s="302"/>
      <c r="F47" s="302"/>
      <c r="G47" s="302"/>
      <c r="H47" s="303"/>
      <c r="I47" s="765"/>
      <c r="J47" s="766"/>
      <c r="K47" s="767"/>
      <c r="L47" s="768"/>
      <c r="M47" s="760"/>
      <c r="N47" s="760"/>
      <c r="O47" s="760"/>
      <c r="P47" s="760"/>
      <c r="Q47" s="750"/>
      <c r="R47" s="751"/>
      <c r="S47" s="751"/>
      <c r="T47" s="751"/>
      <c r="U47" s="751"/>
      <c r="V47" s="751"/>
      <c r="W47" s="751"/>
      <c r="X47" s="751"/>
      <c r="Y47" s="751"/>
      <c r="Z47" s="751"/>
      <c r="AA47" s="751"/>
      <c r="AB47" s="761"/>
      <c r="AC47" s="751"/>
      <c r="AD47" s="751"/>
      <c r="AE47" s="751"/>
      <c r="AF47" s="751"/>
      <c r="AG47" s="752"/>
      <c r="AI47" s="763">
        <f t="shared" si="0"/>
        <v>0</v>
      </c>
      <c r="AJ47" s="763">
        <f t="shared" si="7"/>
        <v>82.329999999999984</v>
      </c>
      <c r="AK47" s="763">
        <f t="shared" si="2"/>
        <v>0</v>
      </c>
      <c r="AL47" s="763">
        <f t="shared" si="3"/>
        <v>0</v>
      </c>
      <c r="AM47" s="763">
        <f t="shared" si="1"/>
        <v>0</v>
      </c>
      <c r="AN47" s="763">
        <f t="shared" si="6"/>
        <v>82.329999999999984</v>
      </c>
    </row>
    <row r="48" spans="1:40" ht="22.5" customHeight="1">
      <c r="A48" s="754"/>
      <c r="B48" s="755">
        <v>38</v>
      </c>
      <c r="C48" s="301"/>
      <c r="D48" s="302"/>
      <c r="E48" s="302"/>
      <c r="F48" s="302"/>
      <c r="G48" s="302"/>
      <c r="H48" s="303"/>
      <c r="I48" s="765"/>
      <c r="J48" s="766"/>
      <c r="K48" s="767"/>
      <c r="L48" s="768"/>
      <c r="M48" s="760"/>
      <c r="N48" s="760"/>
      <c r="O48" s="760"/>
      <c r="P48" s="760"/>
      <c r="Q48" s="750"/>
      <c r="R48" s="751"/>
      <c r="S48" s="751"/>
      <c r="T48" s="751"/>
      <c r="U48" s="751"/>
      <c r="V48" s="751"/>
      <c r="W48" s="751"/>
      <c r="X48" s="751"/>
      <c r="Y48" s="751"/>
      <c r="Z48" s="751"/>
      <c r="AA48" s="751"/>
      <c r="AB48" s="761"/>
      <c r="AC48" s="751"/>
      <c r="AD48" s="751"/>
      <c r="AE48" s="751"/>
      <c r="AF48" s="751"/>
      <c r="AG48" s="752"/>
      <c r="AI48" s="763">
        <f t="shared" si="0"/>
        <v>0</v>
      </c>
      <c r="AJ48" s="763">
        <f t="shared" si="7"/>
        <v>82.329999999999984</v>
      </c>
      <c r="AK48" s="763">
        <f t="shared" si="2"/>
        <v>0</v>
      </c>
      <c r="AL48" s="763">
        <f t="shared" si="3"/>
        <v>0</v>
      </c>
      <c r="AM48" s="763">
        <f t="shared" si="1"/>
        <v>0</v>
      </c>
      <c r="AN48" s="763">
        <f t="shared" si="6"/>
        <v>82.329999999999984</v>
      </c>
    </row>
    <row r="49" spans="1:40" ht="22.5" customHeight="1">
      <c r="A49" s="754"/>
      <c r="B49" s="755">
        <v>39</v>
      </c>
      <c r="C49" s="301"/>
      <c r="D49" s="302"/>
      <c r="E49" s="302"/>
      <c r="F49" s="302"/>
      <c r="G49" s="302"/>
      <c r="H49" s="303"/>
      <c r="I49" s="765"/>
      <c r="J49" s="766"/>
      <c r="K49" s="767"/>
      <c r="L49" s="768"/>
      <c r="M49" s="760"/>
      <c r="N49" s="760"/>
      <c r="O49" s="760"/>
      <c r="P49" s="760"/>
      <c r="Q49" s="750"/>
      <c r="R49" s="751"/>
      <c r="S49" s="751"/>
      <c r="T49" s="751"/>
      <c r="U49" s="751"/>
      <c r="V49" s="751"/>
      <c r="W49" s="751"/>
      <c r="X49" s="751"/>
      <c r="Y49" s="751"/>
      <c r="Z49" s="751"/>
      <c r="AA49" s="751"/>
      <c r="AB49" s="761"/>
      <c r="AC49" s="751"/>
      <c r="AD49" s="751"/>
      <c r="AE49" s="751"/>
      <c r="AF49" s="751"/>
      <c r="AG49" s="752"/>
      <c r="AI49" s="763">
        <f t="shared" si="0"/>
        <v>0</v>
      </c>
      <c r="AJ49" s="763">
        <f t="shared" si="7"/>
        <v>82.329999999999984</v>
      </c>
      <c r="AK49" s="763">
        <f t="shared" si="2"/>
        <v>0</v>
      </c>
      <c r="AL49" s="763">
        <f t="shared" si="3"/>
        <v>0</v>
      </c>
      <c r="AM49" s="763">
        <f t="shared" si="1"/>
        <v>0</v>
      </c>
      <c r="AN49" s="763">
        <f t="shared" si="6"/>
        <v>82.329999999999984</v>
      </c>
    </row>
    <row r="50" spans="1:40" ht="22.5" customHeight="1" thickBot="1">
      <c r="A50" s="754"/>
      <c r="B50" s="755">
        <v>40</v>
      </c>
      <c r="C50" s="301"/>
      <c r="D50" s="302"/>
      <c r="E50" s="302"/>
      <c r="F50" s="302"/>
      <c r="G50" s="302"/>
      <c r="H50" s="303"/>
      <c r="I50" s="765"/>
      <c r="J50" s="766"/>
      <c r="K50" s="767"/>
      <c r="L50" s="768"/>
      <c r="M50" s="760"/>
      <c r="N50" s="760"/>
      <c r="O50" s="760"/>
      <c r="P50" s="760"/>
      <c r="Q50" s="750"/>
      <c r="R50" s="751"/>
      <c r="S50" s="751"/>
      <c r="T50" s="751"/>
      <c r="U50" s="751"/>
      <c r="V50" s="751"/>
      <c r="W50" s="751"/>
      <c r="X50" s="751"/>
      <c r="Y50" s="751"/>
      <c r="Z50" s="751"/>
      <c r="AA50" s="751"/>
      <c r="AB50" s="761"/>
      <c r="AC50" s="751"/>
      <c r="AD50" s="751"/>
      <c r="AE50" s="751"/>
      <c r="AF50" s="751"/>
      <c r="AG50" s="752"/>
      <c r="AI50" s="763">
        <f t="shared" si="0"/>
        <v>0</v>
      </c>
      <c r="AJ50" s="763">
        <f t="shared" si="7"/>
        <v>82.329999999999984</v>
      </c>
      <c r="AK50" s="763">
        <f t="shared" si="2"/>
        <v>0</v>
      </c>
      <c r="AL50" s="763">
        <f t="shared" si="3"/>
        <v>0</v>
      </c>
      <c r="AM50" s="763">
        <f t="shared" si="1"/>
        <v>0</v>
      </c>
      <c r="AN50" s="763">
        <f t="shared" si="6"/>
        <v>82.329999999999984</v>
      </c>
    </row>
    <row r="51" spans="1:40" ht="22.5" hidden="1" customHeight="1">
      <c r="A51" s="754"/>
      <c r="B51" s="755">
        <v>41</v>
      </c>
      <c r="C51" s="301"/>
      <c r="D51" s="302"/>
      <c r="E51" s="302"/>
      <c r="F51" s="302"/>
      <c r="G51" s="302"/>
      <c r="H51" s="303"/>
      <c r="I51" s="765"/>
      <c r="J51" s="766"/>
      <c r="K51" s="767"/>
      <c r="L51" s="768"/>
      <c r="M51" s="760"/>
      <c r="N51" s="760"/>
      <c r="O51" s="760"/>
      <c r="P51" s="760"/>
      <c r="Q51" s="750"/>
      <c r="R51" s="751"/>
      <c r="S51" s="751"/>
      <c r="T51" s="751"/>
      <c r="U51" s="751"/>
      <c r="V51" s="751"/>
      <c r="W51" s="751"/>
      <c r="X51" s="751"/>
      <c r="Y51" s="751"/>
      <c r="Z51" s="751"/>
      <c r="AA51" s="751"/>
      <c r="AB51" s="761"/>
      <c r="AC51" s="751"/>
      <c r="AD51" s="751"/>
      <c r="AE51" s="751"/>
      <c r="AF51" s="751"/>
      <c r="AG51" s="752"/>
      <c r="AI51" s="763">
        <f t="shared" si="0"/>
        <v>0</v>
      </c>
      <c r="AJ51" s="763">
        <f t="shared" si="4"/>
        <v>82.329999999999984</v>
      </c>
      <c r="AK51" s="763">
        <f t="shared" si="2"/>
        <v>0</v>
      </c>
      <c r="AL51" s="763">
        <f t="shared" si="3"/>
        <v>0</v>
      </c>
      <c r="AM51" s="763">
        <f t="shared" si="1"/>
        <v>0</v>
      </c>
      <c r="AN51" s="763">
        <f t="shared" si="5"/>
        <v>82.329999999999984</v>
      </c>
    </row>
    <row r="52" spans="1:40" ht="22.5" hidden="1" customHeight="1">
      <c r="A52" s="754"/>
      <c r="B52" s="755">
        <v>42</v>
      </c>
      <c r="C52" s="301"/>
      <c r="D52" s="302"/>
      <c r="E52" s="302"/>
      <c r="F52" s="302"/>
      <c r="G52" s="302"/>
      <c r="H52" s="303"/>
      <c r="I52" s="765"/>
      <c r="J52" s="766"/>
      <c r="K52" s="767"/>
      <c r="L52" s="768"/>
      <c r="M52" s="760"/>
      <c r="N52" s="760"/>
      <c r="O52" s="760"/>
      <c r="P52" s="760"/>
      <c r="Q52" s="750"/>
      <c r="R52" s="751"/>
      <c r="S52" s="751"/>
      <c r="T52" s="751"/>
      <c r="U52" s="751"/>
      <c r="V52" s="751"/>
      <c r="W52" s="751"/>
      <c r="X52" s="751"/>
      <c r="Y52" s="751"/>
      <c r="Z52" s="751"/>
      <c r="AA52" s="751"/>
      <c r="AB52" s="761"/>
      <c r="AC52" s="751"/>
      <c r="AD52" s="751"/>
      <c r="AE52" s="751"/>
      <c r="AF52" s="751"/>
      <c r="AG52" s="752"/>
      <c r="AI52" s="763">
        <f t="shared" si="0"/>
        <v>0</v>
      </c>
      <c r="AJ52" s="763">
        <f t="shared" si="4"/>
        <v>82.329999999999984</v>
      </c>
      <c r="AK52" s="763">
        <f t="shared" si="2"/>
        <v>0</v>
      </c>
      <c r="AL52" s="763">
        <f t="shared" si="3"/>
        <v>0</v>
      </c>
      <c r="AM52" s="763">
        <f t="shared" si="1"/>
        <v>0</v>
      </c>
      <c r="AN52" s="763">
        <f t="shared" si="5"/>
        <v>82.329999999999984</v>
      </c>
    </row>
    <row r="53" spans="1:40" ht="22.5" hidden="1" customHeight="1">
      <c r="A53" s="754"/>
      <c r="B53" s="755">
        <v>43</v>
      </c>
      <c r="C53" s="301"/>
      <c r="D53" s="302"/>
      <c r="E53" s="302"/>
      <c r="F53" s="302"/>
      <c r="G53" s="302"/>
      <c r="H53" s="303"/>
      <c r="I53" s="765"/>
      <c r="J53" s="766"/>
      <c r="K53" s="767"/>
      <c r="L53" s="768"/>
      <c r="M53" s="760"/>
      <c r="N53" s="760"/>
      <c r="O53" s="760"/>
      <c r="P53" s="760"/>
      <c r="Q53" s="750"/>
      <c r="R53" s="751"/>
      <c r="S53" s="751"/>
      <c r="T53" s="751"/>
      <c r="U53" s="751"/>
      <c r="V53" s="751"/>
      <c r="W53" s="751"/>
      <c r="X53" s="751"/>
      <c r="Y53" s="751"/>
      <c r="Z53" s="751"/>
      <c r="AA53" s="751"/>
      <c r="AB53" s="761"/>
      <c r="AC53" s="751"/>
      <c r="AD53" s="751"/>
      <c r="AE53" s="751"/>
      <c r="AF53" s="751"/>
      <c r="AG53" s="752"/>
      <c r="AI53" s="763">
        <f t="shared" si="0"/>
        <v>0</v>
      </c>
      <c r="AJ53" s="763">
        <f t="shared" si="4"/>
        <v>82.329999999999984</v>
      </c>
      <c r="AK53" s="763">
        <f t="shared" si="2"/>
        <v>0</v>
      </c>
      <c r="AL53" s="763">
        <f t="shared" si="3"/>
        <v>0</v>
      </c>
      <c r="AM53" s="763">
        <f t="shared" si="1"/>
        <v>0</v>
      </c>
      <c r="AN53" s="763">
        <f t="shared" si="5"/>
        <v>82.329999999999984</v>
      </c>
    </row>
    <row r="54" spans="1:40" ht="22.5" hidden="1" customHeight="1">
      <c r="A54" s="754"/>
      <c r="B54" s="755">
        <v>44</v>
      </c>
      <c r="C54" s="301"/>
      <c r="D54" s="302"/>
      <c r="E54" s="302"/>
      <c r="F54" s="302"/>
      <c r="G54" s="302"/>
      <c r="H54" s="303"/>
      <c r="I54" s="765"/>
      <c r="J54" s="766"/>
      <c r="K54" s="767"/>
      <c r="L54" s="768"/>
      <c r="M54" s="760"/>
      <c r="N54" s="760"/>
      <c r="O54" s="760"/>
      <c r="P54" s="760"/>
      <c r="Q54" s="750"/>
      <c r="R54" s="751"/>
      <c r="S54" s="751"/>
      <c r="T54" s="751"/>
      <c r="U54" s="751"/>
      <c r="V54" s="751"/>
      <c r="W54" s="751"/>
      <c r="X54" s="751"/>
      <c r="Y54" s="751"/>
      <c r="Z54" s="751"/>
      <c r="AA54" s="751"/>
      <c r="AB54" s="761"/>
      <c r="AC54" s="751"/>
      <c r="AD54" s="751"/>
      <c r="AE54" s="751"/>
      <c r="AF54" s="751"/>
      <c r="AG54" s="752"/>
      <c r="AI54" s="763">
        <f t="shared" si="0"/>
        <v>0</v>
      </c>
      <c r="AJ54" s="763">
        <f t="shared" si="4"/>
        <v>82.329999999999984</v>
      </c>
      <c r="AK54" s="763">
        <f t="shared" si="2"/>
        <v>0</v>
      </c>
      <c r="AL54" s="763">
        <f t="shared" si="3"/>
        <v>0</v>
      </c>
      <c r="AM54" s="763">
        <f t="shared" si="1"/>
        <v>0</v>
      </c>
      <c r="AN54" s="763">
        <f t="shared" si="5"/>
        <v>82.329999999999984</v>
      </c>
    </row>
    <row r="55" spans="1:40" ht="22.5" hidden="1" customHeight="1">
      <c r="A55" s="773"/>
      <c r="B55" s="755">
        <v>45</v>
      </c>
      <c r="C55" s="311"/>
      <c r="D55" s="312"/>
      <c r="E55" s="312"/>
      <c r="F55" s="312"/>
      <c r="G55" s="312"/>
      <c r="H55" s="313"/>
      <c r="I55" s="774"/>
      <c r="J55" s="775"/>
      <c r="K55" s="776"/>
      <c r="L55" s="768"/>
      <c r="M55" s="760"/>
      <c r="N55" s="760"/>
      <c r="O55" s="760"/>
      <c r="P55" s="760"/>
      <c r="Q55" s="750"/>
      <c r="R55" s="751"/>
      <c r="S55" s="751"/>
      <c r="T55" s="751"/>
      <c r="U55" s="751"/>
      <c r="V55" s="751"/>
      <c r="W55" s="751"/>
      <c r="X55" s="751"/>
      <c r="Y55" s="751"/>
      <c r="Z55" s="751"/>
      <c r="AA55" s="751"/>
      <c r="AB55" s="761"/>
      <c r="AC55" s="751"/>
      <c r="AD55" s="751"/>
      <c r="AE55" s="751"/>
      <c r="AF55" s="751"/>
      <c r="AG55" s="752"/>
      <c r="AI55" s="763">
        <f t="shared" si="0"/>
        <v>0</v>
      </c>
      <c r="AJ55" s="763">
        <f t="shared" si="4"/>
        <v>82.329999999999984</v>
      </c>
      <c r="AK55" s="763">
        <f t="shared" si="2"/>
        <v>0</v>
      </c>
      <c r="AL55" s="763">
        <f t="shared" si="3"/>
        <v>0</v>
      </c>
      <c r="AM55" s="763">
        <f t="shared" si="1"/>
        <v>0</v>
      </c>
      <c r="AN55" s="763">
        <f t="shared" si="5"/>
        <v>82.329999999999984</v>
      </c>
    </row>
    <row r="56" spans="1:40" s="782" customFormat="1" ht="14.25" customHeight="1">
      <c r="A56" s="1229" t="s">
        <v>20</v>
      </c>
      <c r="B56" s="1230"/>
      <c r="C56" s="1230"/>
      <c r="D56" s="1230"/>
      <c r="E56" s="1230"/>
      <c r="F56" s="1230"/>
      <c r="G56" s="1230"/>
      <c r="H56" s="1231"/>
      <c r="I56" s="1235">
        <f>SUM(I11:I35)</f>
        <v>79.329999999999984</v>
      </c>
      <c r="J56" s="777" t="s">
        <v>213</v>
      </c>
      <c r="K56" s="1237">
        <f>SUM(K13:K36)</f>
        <v>3</v>
      </c>
      <c r="L56" s="778"/>
      <c r="M56" s="769"/>
      <c r="N56" s="750"/>
      <c r="O56" s="779"/>
      <c r="P56" s="779"/>
      <c r="Q56" s="780"/>
      <c r="R56" s="780"/>
      <c r="S56" s="780"/>
      <c r="T56" s="779"/>
      <c r="U56" s="779"/>
      <c r="V56" s="780"/>
      <c r="W56" s="780"/>
      <c r="X56" s="780"/>
      <c r="Y56" s="779"/>
      <c r="Z56" s="779"/>
      <c r="AA56" s="780"/>
      <c r="AB56" s="780"/>
      <c r="AC56" s="780"/>
      <c r="AD56" s="779"/>
      <c r="AE56" s="779"/>
      <c r="AF56" s="780"/>
      <c r="AG56" s="781"/>
    </row>
    <row r="57" spans="1:40" s="782" customFormat="1" ht="14.25" customHeight="1" thickBot="1">
      <c r="A57" s="1232"/>
      <c r="B57" s="1233"/>
      <c r="C57" s="1233"/>
      <c r="D57" s="1233"/>
      <c r="E57" s="1233"/>
      <c r="F57" s="1233"/>
      <c r="G57" s="1233"/>
      <c r="H57" s="1234"/>
      <c r="I57" s="1236"/>
      <c r="J57" s="783"/>
      <c r="K57" s="1238"/>
      <c r="L57" s="784"/>
      <c r="M57" s="785"/>
      <c r="N57" s="786"/>
      <c r="O57" s="787"/>
      <c r="P57" s="787"/>
      <c r="Q57" s="788"/>
      <c r="R57" s="788"/>
      <c r="S57" s="788"/>
      <c r="T57" s="787"/>
      <c r="U57" s="787"/>
      <c r="V57" s="788"/>
      <c r="W57" s="788"/>
      <c r="X57" s="788"/>
      <c r="Y57" s="787"/>
      <c r="Z57" s="787"/>
      <c r="AA57" s="788"/>
      <c r="AB57" s="788"/>
      <c r="AC57" s="788"/>
      <c r="AD57" s="787"/>
      <c r="AE57" s="787"/>
      <c r="AF57" s="788"/>
      <c r="AG57" s="789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55">
    <cfRule type="cellIs" dxfId="36" priority="1" operator="equal">
      <formula>0</formula>
    </cfRule>
  </conditionalFormatting>
  <conditionalFormatting sqref="D27">
    <cfRule type="cellIs" dxfId="35" priority="4" operator="equal">
      <formula>0</formula>
    </cfRule>
  </conditionalFormatting>
  <conditionalFormatting sqref="D29">
    <cfRule type="cellIs" dxfId="34" priority="2" operator="equal">
      <formula>0</formula>
    </cfRule>
  </conditionalFormatting>
  <conditionalFormatting sqref="I11:K55">
    <cfRule type="cellIs" dxfId="33" priority="11" stopIfTrue="1" operator="equal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A1:AN43"/>
  <sheetViews>
    <sheetView showGridLines="0" view="pageBreakPreview" zoomScaleNormal="100" zoomScaleSheetLayoutView="100" workbookViewId="0">
      <selection activeCell="AI58" sqref="AI58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171" t="s">
        <v>440</v>
      </c>
      <c r="E7" s="1172"/>
      <c r="F7" s="1173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SUM(I42,J43,K42)</f>
        <v>141.55000000000001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755">
        <v>1</v>
      </c>
      <c r="C11" s="291" t="s">
        <v>390</v>
      </c>
      <c r="D11" s="292"/>
      <c r="E11" s="292"/>
      <c r="F11" s="292"/>
      <c r="G11" s="292"/>
      <c r="H11" s="293"/>
      <c r="I11" s="910">
        <v>1.8</v>
      </c>
      <c r="J11" s="911"/>
      <c r="K11" s="912">
        <v>1</v>
      </c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0" si="0">IF(J11&gt;0,J11-AM11,0)</f>
        <v>0</v>
      </c>
      <c r="AJ11" s="612">
        <v>0</v>
      </c>
      <c r="AK11" s="612">
        <f>I11</f>
        <v>1.8</v>
      </c>
      <c r="AL11" s="612">
        <f>K11</f>
        <v>1</v>
      </c>
      <c r="AM11" s="612">
        <f t="shared" ref="AM11:AM30" si="1">IF(J11&gt;0,IF((AN11+J11)&gt;X$7,X$7-AN11,J11),0)</f>
        <v>0</v>
      </c>
      <c r="AN11" s="606">
        <v>0</v>
      </c>
    </row>
    <row r="12" spans="1:40" ht="12.75" customHeight="1">
      <c r="A12" s="607"/>
      <c r="B12" s="755">
        <v>2</v>
      </c>
      <c r="C12" s="301" t="s">
        <v>391</v>
      </c>
      <c r="D12" s="302"/>
      <c r="E12" s="302"/>
      <c r="F12" s="302"/>
      <c r="G12" s="302"/>
      <c r="H12" s="303"/>
      <c r="I12" s="913">
        <v>2.2999999999999998</v>
      </c>
      <c r="J12" s="763"/>
      <c r="K12" s="914">
        <v>1</v>
      </c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2.8</v>
      </c>
      <c r="AK12" s="612">
        <f t="shared" ref="AK12:AK30" si="2">I12</f>
        <v>2.2999999999999998</v>
      </c>
      <c r="AL12" s="612">
        <f t="shared" ref="AL12:AL30" si="3">K12</f>
        <v>1</v>
      </c>
      <c r="AM12" s="612">
        <f t="shared" si="1"/>
        <v>0</v>
      </c>
      <c r="AN12" s="612">
        <f>AN11+AK11+AL11+AK12</f>
        <v>5.0999999999999996</v>
      </c>
    </row>
    <row r="13" spans="1:40" ht="12.75" customHeight="1">
      <c r="A13" s="607"/>
      <c r="B13" s="755">
        <v>3</v>
      </c>
      <c r="C13" s="301" t="s">
        <v>392</v>
      </c>
      <c r="D13" s="302"/>
      <c r="E13" s="302"/>
      <c r="F13" s="302"/>
      <c r="G13" s="302"/>
      <c r="H13" s="303"/>
      <c r="I13" s="913">
        <v>2.2000000000000002</v>
      </c>
      <c r="J13" s="763"/>
      <c r="K13" s="914">
        <v>1</v>
      </c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0" si="4">AN12+AL12-AI13</f>
        <v>6.1</v>
      </c>
      <c r="AK13" s="612">
        <f t="shared" si="2"/>
        <v>2.2000000000000002</v>
      </c>
      <c r="AL13" s="612">
        <f t="shared" si="3"/>
        <v>1</v>
      </c>
      <c r="AM13" s="612">
        <f t="shared" si="1"/>
        <v>0</v>
      </c>
      <c r="AN13" s="612">
        <f t="shared" ref="AN13:AN30" si="5">AN12+AL12+AK13</f>
        <v>8.3000000000000007</v>
      </c>
    </row>
    <row r="14" spans="1:40" ht="12.75" customHeight="1">
      <c r="A14" s="607"/>
      <c r="B14" s="755">
        <v>4</v>
      </c>
      <c r="C14" s="301" t="s">
        <v>393</v>
      </c>
      <c r="D14" s="302"/>
      <c r="E14" s="302"/>
      <c r="F14" s="302"/>
      <c r="G14" s="302"/>
      <c r="H14" s="303"/>
      <c r="I14" s="913">
        <v>2.4</v>
      </c>
      <c r="J14" s="763"/>
      <c r="K14" s="914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9.3000000000000007</v>
      </c>
      <c r="AK14" s="612">
        <f t="shared" si="2"/>
        <v>2.4</v>
      </c>
      <c r="AL14" s="612">
        <f t="shared" si="3"/>
        <v>0</v>
      </c>
      <c r="AM14" s="612">
        <f t="shared" si="1"/>
        <v>0</v>
      </c>
      <c r="AN14" s="612">
        <f>AN13+AL13+AK14</f>
        <v>11.700000000000001</v>
      </c>
    </row>
    <row r="15" spans="1:40" ht="12.75" customHeight="1">
      <c r="A15" s="607"/>
      <c r="B15" s="755">
        <v>5</v>
      </c>
      <c r="C15" s="301" t="s">
        <v>441</v>
      </c>
      <c r="D15" s="302"/>
      <c r="E15" s="302"/>
      <c r="F15" s="302"/>
      <c r="G15" s="302"/>
      <c r="H15" s="303"/>
      <c r="I15" s="913">
        <v>1</v>
      </c>
      <c r="J15" s="763">
        <v>60</v>
      </c>
      <c r="K15" s="914">
        <v>1</v>
      </c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11.700000000000001</v>
      </c>
      <c r="AK15" s="612">
        <f t="shared" si="2"/>
        <v>1</v>
      </c>
      <c r="AL15" s="612">
        <f t="shared" si="3"/>
        <v>1</v>
      </c>
      <c r="AM15" s="612">
        <f t="shared" si="1"/>
        <v>60</v>
      </c>
      <c r="AN15" s="612">
        <f>AN14+AL14+AK15</f>
        <v>12.700000000000001</v>
      </c>
    </row>
    <row r="16" spans="1:40" ht="12.75" customHeight="1">
      <c r="A16" s="607"/>
      <c r="B16" s="755">
        <v>6</v>
      </c>
      <c r="C16" s="301" t="s">
        <v>376</v>
      </c>
      <c r="D16" s="302"/>
      <c r="E16" s="302"/>
      <c r="F16" s="302"/>
      <c r="G16" s="302"/>
      <c r="H16" s="303"/>
      <c r="I16" s="913">
        <v>18.7</v>
      </c>
      <c r="J16" s="763"/>
      <c r="K16" s="914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>AN15+AL15-AI16</f>
        <v>13.700000000000001</v>
      </c>
      <c r="AK16" s="612">
        <f t="shared" si="2"/>
        <v>18.7</v>
      </c>
      <c r="AL16" s="612">
        <f t="shared" si="3"/>
        <v>0</v>
      </c>
      <c r="AM16" s="612">
        <f t="shared" si="1"/>
        <v>0</v>
      </c>
      <c r="AN16" s="612">
        <f>AN15+AL15+AK16</f>
        <v>32.4</v>
      </c>
    </row>
    <row r="17" spans="1:40" ht="12.75" customHeight="1">
      <c r="A17" s="607"/>
      <c r="B17" s="755">
        <v>7</v>
      </c>
      <c r="C17" s="301" t="s">
        <v>395</v>
      </c>
      <c r="D17" s="302"/>
      <c r="E17" s="302"/>
      <c r="F17" s="302"/>
      <c r="G17" s="302"/>
      <c r="H17" s="303"/>
      <c r="I17" s="913">
        <v>5.9</v>
      </c>
      <c r="J17" s="763"/>
      <c r="K17" s="914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32.4</v>
      </c>
      <c r="AK17" s="612">
        <f t="shared" si="2"/>
        <v>5.9</v>
      </c>
      <c r="AL17" s="612">
        <f t="shared" si="3"/>
        <v>0</v>
      </c>
      <c r="AM17" s="612">
        <f t="shared" si="1"/>
        <v>0</v>
      </c>
      <c r="AN17" s="612">
        <f t="shared" si="5"/>
        <v>38.299999999999997</v>
      </c>
    </row>
    <row r="18" spans="1:40" ht="12.75" customHeight="1">
      <c r="A18" s="607"/>
      <c r="B18" s="755">
        <v>8</v>
      </c>
      <c r="C18" s="301" t="s">
        <v>396</v>
      </c>
      <c r="D18" s="302"/>
      <c r="E18" s="302"/>
      <c r="F18" s="302"/>
      <c r="G18" s="302"/>
      <c r="H18" s="303"/>
      <c r="I18" s="913">
        <v>16.55</v>
      </c>
      <c r="J18" s="763"/>
      <c r="K18" s="914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38.299999999999997</v>
      </c>
      <c r="AK18" s="612">
        <f t="shared" si="2"/>
        <v>16.55</v>
      </c>
      <c r="AL18" s="612">
        <f t="shared" si="3"/>
        <v>0</v>
      </c>
      <c r="AM18" s="612">
        <f t="shared" si="1"/>
        <v>0</v>
      </c>
      <c r="AN18" s="612">
        <f t="shared" si="5"/>
        <v>54.849999999999994</v>
      </c>
    </row>
    <row r="19" spans="1:40" ht="12.75" customHeight="1">
      <c r="A19" s="607"/>
      <c r="B19" s="755">
        <v>9</v>
      </c>
      <c r="C19" s="301" t="s">
        <v>376</v>
      </c>
      <c r="D19" s="302"/>
      <c r="E19" s="302"/>
      <c r="F19" s="302"/>
      <c r="G19" s="302"/>
      <c r="H19" s="303"/>
      <c r="I19" s="913">
        <v>5.3</v>
      </c>
      <c r="J19" s="763"/>
      <c r="K19" s="914">
        <v>2</v>
      </c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54.849999999999994</v>
      </c>
      <c r="AK19" s="612">
        <f t="shared" si="2"/>
        <v>5.3</v>
      </c>
      <c r="AL19" s="612">
        <f t="shared" si="3"/>
        <v>2</v>
      </c>
      <c r="AM19" s="612">
        <f t="shared" si="1"/>
        <v>0</v>
      </c>
      <c r="AN19" s="612">
        <f t="shared" si="5"/>
        <v>60.149999999999991</v>
      </c>
    </row>
    <row r="20" spans="1:40" ht="12.75" customHeight="1" thickBot="1">
      <c r="A20" s="607"/>
      <c r="B20" s="755">
        <v>10</v>
      </c>
      <c r="C20" s="301" t="s">
        <v>397</v>
      </c>
      <c r="D20" s="302"/>
      <c r="E20" s="302"/>
      <c r="F20" s="302"/>
      <c r="G20" s="302"/>
      <c r="H20" s="303"/>
      <c r="I20" s="913">
        <v>1.4</v>
      </c>
      <c r="J20" s="763"/>
      <c r="K20" s="914">
        <v>1</v>
      </c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62.149999999999991</v>
      </c>
      <c r="AK20" s="612">
        <f t="shared" si="2"/>
        <v>1.4</v>
      </c>
      <c r="AL20" s="612">
        <f t="shared" si="3"/>
        <v>1</v>
      </c>
      <c r="AM20" s="612">
        <f t="shared" si="1"/>
        <v>0</v>
      </c>
      <c r="AN20" s="612">
        <f t="shared" si="5"/>
        <v>63.54999999999999</v>
      </c>
    </row>
    <row r="21" spans="1:40" ht="12.75" customHeight="1">
      <c r="A21" s="607"/>
      <c r="B21" s="755">
        <v>11</v>
      </c>
      <c r="C21" s="291" t="s">
        <v>398</v>
      </c>
      <c r="D21" s="302"/>
      <c r="E21" s="302"/>
      <c r="F21" s="302"/>
      <c r="G21" s="302"/>
      <c r="H21" s="303"/>
      <c r="I21" s="910">
        <v>3.6</v>
      </c>
      <c r="J21" s="911"/>
      <c r="K21" s="912"/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0</v>
      </c>
      <c r="AJ21" s="612">
        <f t="shared" si="4"/>
        <v>64.549999999999983</v>
      </c>
      <c r="AK21" s="612">
        <f t="shared" si="2"/>
        <v>3.6</v>
      </c>
      <c r="AL21" s="612">
        <f t="shared" si="3"/>
        <v>0</v>
      </c>
      <c r="AM21" s="612">
        <f t="shared" si="1"/>
        <v>0</v>
      </c>
      <c r="AN21" s="612">
        <f t="shared" si="5"/>
        <v>68.149999999999977</v>
      </c>
    </row>
    <row r="22" spans="1:40" ht="12.75" customHeight="1">
      <c r="A22" s="607"/>
      <c r="B22" s="755">
        <v>12</v>
      </c>
      <c r="C22" s="301" t="s">
        <v>376</v>
      </c>
      <c r="D22" s="302"/>
      <c r="E22" s="302"/>
      <c r="F22" s="302"/>
      <c r="G22" s="302"/>
      <c r="H22" s="303"/>
      <c r="I22" s="913">
        <v>6</v>
      </c>
      <c r="J22" s="763"/>
      <c r="K22" s="914">
        <v>2</v>
      </c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68.149999999999977</v>
      </c>
      <c r="AK22" s="612">
        <f t="shared" si="2"/>
        <v>6</v>
      </c>
      <c r="AL22" s="612">
        <f t="shared" si="3"/>
        <v>2</v>
      </c>
      <c r="AM22" s="612">
        <f t="shared" si="1"/>
        <v>0</v>
      </c>
      <c r="AN22" s="612">
        <f t="shared" si="5"/>
        <v>74.149999999999977</v>
      </c>
    </row>
    <row r="23" spans="1:40" ht="12.75" customHeight="1">
      <c r="A23" s="607"/>
      <c r="B23" s="755">
        <v>13</v>
      </c>
      <c r="C23" s="301" t="s">
        <v>352</v>
      </c>
      <c r="D23" s="302"/>
      <c r="E23" s="302"/>
      <c r="F23" s="302"/>
      <c r="G23" s="302"/>
      <c r="H23" s="303"/>
      <c r="I23" s="913">
        <v>2.4</v>
      </c>
      <c r="J23" s="763"/>
      <c r="K23" s="914"/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76.149999999999977</v>
      </c>
      <c r="AK23" s="612">
        <f t="shared" si="2"/>
        <v>2.4</v>
      </c>
      <c r="AL23" s="612">
        <f t="shared" si="3"/>
        <v>0</v>
      </c>
      <c r="AM23" s="612">
        <f t="shared" si="1"/>
        <v>0</v>
      </c>
      <c r="AN23" s="612">
        <f t="shared" si="5"/>
        <v>78.549999999999983</v>
      </c>
    </row>
    <row r="24" spans="1:40" ht="12.75" customHeight="1">
      <c r="A24" s="607"/>
      <c r="B24" s="755">
        <v>14</v>
      </c>
      <c r="C24" s="301" t="s">
        <v>399</v>
      </c>
      <c r="D24" s="302"/>
      <c r="E24" s="302"/>
      <c r="F24" s="302"/>
      <c r="G24" s="302"/>
      <c r="H24" s="303"/>
      <c r="I24" s="913">
        <v>1.6</v>
      </c>
      <c r="J24" s="763"/>
      <c r="K24" s="914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78.549999999999983</v>
      </c>
      <c r="AK24" s="612">
        <f t="shared" si="2"/>
        <v>1.6</v>
      </c>
      <c r="AL24" s="612">
        <f t="shared" si="3"/>
        <v>0</v>
      </c>
      <c r="AM24" s="612">
        <f t="shared" si="1"/>
        <v>0</v>
      </c>
      <c r="AN24" s="612">
        <f t="shared" si="5"/>
        <v>80.149999999999977</v>
      </c>
    </row>
    <row r="25" spans="1:40" ht="12.75" customHeight="1">
      <c r="A25" s="607"/>
      <c r="B25" s="755">
        <v>15</v>
      </c>
      <c r="C25" s="301" t="s">
        <v>400</v>
      </c>
      <c r="D25" s="302"/>
      <c r="E25" s="302"/>
      <c r="F25" s="302"/>
      <c r="G25" s="302"/>
      <c r="H25" s="303"/>
      <c r="I25" s="913">
        <v>5</v>
      </c>
      <c r="J25" s="763"/>
      <c r="K25" s="914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80.149999999999977</v>
      </c>
      <c r="AK25" s="612">
        <f t="shared" si="2"/>
        <v>5</v>
      </c>
      <c r="AL25" s="612">
        <f t="shared" si="3"/>
        <v>0</v>
      </c>
      <c r="AM25" s="612">
        <f t="shared" si="1"/>
        <v>0</v>
      </c>
      <c r="AN25" s="612">
        <f t="shared" si="5"/>
        <v>85.149999999999977</v>
      </c>
    </row>
    <row r="26" spans="1:40" ht="12.75" customHeight="1">
      <c r="A26" s="607"/>
      <c r="B26" s="755">
        <v>16</v>
      </c>
      <c r="C26" s="301" t="s">
        <v>376</v>
      </c>
      <c r="D26" s="302"/>
      <c r="E26" s="302"/>
      <c r="F26" s="302"/>
      <c r="G26" s="302"/>
      <c r="H26" s="303"/>
      <c r="I26" s="913">
        <v>3.5</v>
      </c>
      <c r="J26" s="763"/>
      <c r="K26" s="914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85.149999999999977</v>
      </c>
      <c r="AK26" s="612">
        <f t="shared" si="2"/>
        <v>3.5</v>
      </c>
      <c r="AL26" s="612">
        <f t="shared" si="3"/>
        <v>0</v>
      </c>
      <c r="AM26" s="612">
        <f t="shared" si="1"/>
        <v>0</v>
      </c>
      <c r="AN26" s="612">
        <f t="shared" si="5"/>
        <v>88.649999999999977</v>
      </c>
    </row>
    <row r="27" spans="1:40" ht="12.75" customHeight="1">
      <c r="A27" s="607"/>
      <c r="B27" s="755">
        <v>17</v>
      </c>
      <c r="C27" s="301" t="s">
        <v>401</v>
      </c>
      <c r="D27" s="302"/>
      <c r="E27" s="302"/>
      <c r="F27" s="302"/>
      <c r="G27" s="302"/>
      <c r="H27" s="303"/>
      <c r="I27" s="913">
        <v>2.2000000000000002</v>
      </c>
      <c r="J27" s="763"/>
      <c r="K27" s="914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88.649999999999977</v>
      </c>
      <c r="AK27" s="612">
        <f t="shared" si="2"/>
        <v>2.2000000000000002</v>
      </c>
      <c r="AL27" s="612">
        <f t="shared" si="3"/>
        <v>0</v>
      </c>
      <c r="AM27" s="612">
        <f t="shared" si="1"/>
        <v>0</v>
      </c>
      <c r="AN27" s="612">
        <f t="shared" si="5"/>
        <v>90.84999999999998</v>
      </c>
    </row>
    <row r="28" spans="1:40" ht="12.75" customHeight="1">
      <c r="A28" s="607"/>
      <c r="B28" s="755">
        <v>18</v>
      </c>
      <c r="C28" s="301" t="s">
        <v>402</v>
      </c>
      <c r="D28" s="302"/>
      <c r="E28" s="302"/>
      <c r="F28" s="302"/>
      <c r="G28" s="302"/>
      <c r="H28" s="303"/>
      <c r="I28" s="913">
        <v>1</v>
      </c>
      <c r="J28" s="763"/>
      <c r="K28" s="914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90.84999999999998</v>
      </c>
      <c r="AK28" s="612">
        <f t="shared" si="2"/>
        <v>1</v>
      </c>
      <c r="AL28" s="612">
        <f t="shared" si="3"/>
        <v>0</v>
      </c>
      <c r="AM28" s="612">
        <f t="shared" si="1"/>
        <v>0</v>
      </c>
      <c r="AN28" s="612">
        <f t="shared" si="5"/>
        <v>91.84999999999998</v>
      </c>
    </row>
    <row r="29" spans="1:40" ht="12.75" customHeight="1">
      <c r="A29" s="607"/>
      <c r="B29" s="755">
        <v>19</v>
      </c>
      <c r="C29" s="301" t="s">
        <v>403</v>
      </c>
      <c r="D29" s="302"/>
      <c r="E29" s="302"/>
      <c r="F29" s="302"/>
      <c r="G29" s="302"/>
      <c r="H29" s="303"/>
      <c r="I29" s="913">
        <v>3.2</v>
      </c>
      <c r="J29" s="763"/>
      <c r="K29" s="914">
        <v>1</v>
      </c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91.84999999999998</v>
      </c>
      <c r="AK29" s="612">
        <f t="shared" si="2"/>
        <v>3.2</v>
      </c>
      <c r="AL29" s="612">
        <f t="shared" si="3"/>
        <v>1</v>
      </c>
      <c r="AM29" s="612">
        <f t="shared" si="1"/>
        <v>0</v>
      </c>
      <c r="AN29" s="612">
        <f t="shared" si="5"/>
        <v>95.049999999999983</v>
      </c>
    </row>
    <row r="30" spans="1:40" ht="12.75" customHeight="1">
      <c r="A30" s="607"/>
      <c r="B30" s="755">
        <v>20</v>
      </c>
      <c r="C30" s="301" t="s">
        <v>404</v>
      </c>
      <c r="D30" s="302"/>
      <c r="E30" s="302"/>
      <c r="F30" s="302"/>
      <c r="G30" s="302"/>
      <c r="H30" s="303"/>
      <c r="I30" s="913">
        <v>2.2000000000000002</v>
      </c>
      <c r="J30" s="763"/>
      <c r="K30" s="914">
        <v>1</v>
      </c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96.049999999999983</v>
      </c>
      <c r="AK30" s="612">
        <f t="shared" si="2"/>
        <v>2.2000000000000002</v>
      </c>
      <c r="AL30" s="612">
        <f t="shared" si="3"/>
        <v>1</v>
      </c>
      <c r="AM30" s="612">
        <f t="shared" si="1"/>
        <v>0</v>
      </c>
      <c r="AN30" s="612">
        <f t="shared" si="5"/>
        <v>98.249999999999986</v>
      </c>
    </row>
    <row r="31" spans="1:40" ht="12.75" customHeight="1">
      <c r="A31" s="607"/>
      <c r="B31" s="755">
        <v>21</v>
      </c>
      <c r="C31" s="301" t="s">
        <v>405</v>
      </c>
      <c r="D31" s="302"/>
      <c r="E31" s="302"/>
      <c r="F31" s="302"/>
      <c r="G31" s="302"/>
      <c r="H31" s="303"/>
      <c r="I31" s="913">
        <v>3.7</v>
      </c>
      <c r="J31" s="763"/>
      <c r="K31" s="914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ref="AI31:AI35" si="6">IF(J31&gt;0,J31-AM31,0)</f>
        <v>0</v>
      </c>
      <c r="AJ31" s="612">
        <f t="shared" ref="AJ31:AJ33" si="7">AN30+AL30-AI31</f>
        <v>99.249999999999986</v>
      </c>
      <c r="AK31" s="612">
        <f t="shared" ref="AK31:AK35" si="8">I31</f>
        <v>3.7</v>
      </c>
      <c r="AL31" s="612">
        <f t="shared" ref="AL31:AL35" si="9">K31</f>
        <v>0</v>
      </c>
      <c r="AM31" s="612">
        <f t="shared" ref="AM31:AM35" si="10">IF(J31&gt;0,IF((AN31+J31)&gt;X$7,X$7-AN31,J31),0)</f>
        <v>0</v>
      </c>
      <c r="AN31" s="612">
        <f t="shared" ref="AN31:AN34" si="11">AN30+AL30+AK31</f>
        <v>102.94999999999999</v>
      </c>
    </row>
    <row r="32" spans="1:40" ht="12.75" customHeight="1">
      <c r="A32" s="607"/>
      <c r="B32" s="755">
        <v>22</v>
      </c>
      <c r="C32" s="301" t="s">
        <v>376</v>
      </c>
      <c r="D32" s="302"/>
      <c r="E32" s="302"/>
      <c r="F32" s="302"/>
      <c r="G32" s="302"/>
      <c r="H32" s="303"/>
      <c r="I32" s="913">
        <v>5.5</v>
      </c>
      <c r="J32" s="763"/>
      <c r="K32" s="914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6"/>
        <v>0</v>
      </c>
      <c r="AJ32" s="612">
        <f t="shared" si="7"/>
        <v>102.94999999999999</v>
      </c>
      <c r="AK32" s="612">
        <f t="shared" si="8"/>
        <v>5.5</v>
      </c>
      <c r="AL32" s="612">
        <f>K32</f>
        <v>0</v>
      </c>
      <c r="AM32" s="612">
        <f t="shared" si="10"/>
        <v>0</v>
      </c>
      <c r="AN32" s="612">
        <f t="shared" si="11"/>
        <v>108.44999999999999</v>
      </c>
    </row>
    <row r="33" spans="1:40" ht="12.75" customHeight="1">
      <c r="A33" s="607"/>
      <c r="B33" s="755">
        <v>23</v>
      </c>
      <c r="C33" s="301" t="s">
        <v>406</v>
      </c>
      <c r="D33" s="302"/>
      <c r="E33" s="302"/>
      <c r="F33" s="302"/>
      <c r="G33" s="302"/>
      <c r="H33" s="303"/>
      <c r="I33" s="913">
        <v>1.1000000000000001</v>
      </c>
      <c r="J33" s="763"/>
      <c r="K33" s="914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6"/>
        <v>0</v>
      </c>
      <c r="AJ33" s="612">
        <f t="shared" si="7"/>
        <v>108.44999999999999</v>
      </c>
      <c r="AK33" s="612">
        <f t="shared" si="8"/>
        <v>1.1000000000000001</v>
      </c>
      <c r="AL33" s="612">
        <f t="shared" si="9"/>
        <v>0</v>
      </c>
      <c r="AM33" s="612">
        <f t="shared" si="10"/>
        <v>0</v>
      </c>
      <c r="AN33" s="612">
        <f t="shared" si="11"/>
        <v>109.54999999999998</v>
      </c>
    </row>
    <row r="34" spans="1:40" ht="12.75" customHeight="1">
      <c r="A34" s="607"/>
      <c r="B34" s="755">
        <v>24</v>
      </c>
      <c r="C34" s="301" t="s">
        <v>407</v>
      </c>
      <c r="D34" s="302"/>
      <c r="E34" s="302"/>
      <c r="F34" s="302"/>
      <c r="G34" s="302"/>
      <c r="H34" s="303"/>
      <c r="I34" s="913">
        <v>14.3</v>
      </c>
      <c r="J34" s="763"/>
      <c r="K34" s="914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6"/>
        <v>0</v>
      </c>
      <c r="AJ34" s="612">
        <f>AN33+AL33-AI34</f>
        <v>109.54999999999998</v>
      </c>
      <c r="AK34" s="612">
        <f t="shared" si="8"/>
        <v>14.3</v>
      </c>
      <c r="AL34" s="612">
        <f t="shared" si="9"/>
        <v>0</v>
      </c>
      <c r="AM34" s="612">
        <f>IF(J34&gt;0,IF((AN34+J34)&gt;X$7,X$7-AN34,J34),0)</f>
        <v>0</v>
      </c>
      <c r="AN34" s="612">
        <f t="shared" si="11"/>
        <v>123.84999999999998</v>
      </c>
    </row>
    <row r="35" spans="1:40" ht="12.75" customHeight="1">
      <c r="A35" s="607"/>
      <c r="B35" s="755">
        <v>25</v>
      </c>
      <c r="C35" s="301" t="s">
        <v>376</v>
      </c>
      <c r="D35" s="302"/>
      <c r="E35" s="302"/>
      <c r="F35" s="302"/>
      <c r="G35" s="302"/>
      <c r="H35" s="303"/>
      <c r="I35" s="913">
        <v>6.2</v>
      </c>
      <c r="J35" s="763"/>
      <c r="K35" s="914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6"/>
        <v>0</v>
      </c>
      <c r="AJ35" s="612">
        <f>AN34+AM34+AL34-AI35</f>
        <v>123.84999999999998</v>
      </c>
      <c r="AK35" s="612">
        <f t="shared" si="8"/>
        <v>6.2</v>
      </c>
      <c r="AL35" s="612">
        <f t="shared" si="9"/>
        <v>0</v>
      </c>
      <c r="AM35" s="612">
        <f t="shared" si="10"/>
        <v>0</v>
      </c>
      <c r="AN35" s="612">
        <f>AN34+AM34+AL34+AK35</f>
        <v>130.04999999999998</v>
      </c>
    </row>
    <row r="36" spans="1:40" ht="12.75" customHeight="1">
      <c r="A36" s="607"/>
      <c r="B36" s="755">
        <v>26</v>
      </c>
      <c r="C36" s="301" t="s">
        <v>408</v>
      </c>
      <c r="D36" s="302"/>
      <c r="E36" s="302"/>
      <c r="F36" s="302"/>
      <c r="G36" s="302"/>
      <c r="H36" s="303"/>
      <c r="I36" s="913">
        <v>1.7</v>
      </c>
      <c r="J36" s="763"/>
      <c r="K36" s="914"/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 t="shared" ref="AI36" si="12">IF(J36&gt;0,J36-AM36,0)</f>
        <v>0</v>
      </c>
      <c r="AJ36" s="612">
        <f>AN35+AM35+AL35-AI36</f>
        <v>130.04999999999998</v>
      </c>
      <c r="AK36" s="612">
        <f t="shared" ref="AK36" si="13">I36</f>
        <v>1.7</v>
      </c>
      <c r="AL36" s="612">
        <f t="shared" ref="AL36" si="14">K36</f>
        <v>0</v>
      </c>
      <c r="AM36" s="612">
        <f t="shared" ref="AM36" si="15">IF(J36&gt;0,IF((AN36+J36)&gt;X$7,X$7-AN36,J36),0)</f>
        <v>0</v>
      </c>
      <c r="AN36" s="612">
        <f t="shared" ref="AN36:AN40" si="16">AN35+AL35+AK36</f>
        <v>131.74999999999997</v>
      </c>
    </row>
    <row r="37" spans="1:40" ht="12.75" customHeight="1">
      <c r="A37" s="607"/>
      <c r="B37" s="755">
        <v>27</v>
      </c>
      <c r="C37" s="301" t="s">
        <v>409</v>
      </c>
      <c r="D37" s="302"/>
      <c r="E37" s="302"/>
      <c r="F37" s="302"/>
      <c r="G37" s="302"/>
      <c r="H37" s="303"/>
      <c r="I37" s="913">
        <v>3.9</v>
      </c>
      <c r="J37" s="763"/>
      <c r="K37" s="914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ref="AI37:AI40" si="17">IF(J37&gt;0,J37-AM37,0)</f>
        <v>0</v>
      </c>
      <c r="AJ37" s="612">
        <f t="shared" ref="AJ37:AJ40" si="18">AN36+AM36+AL36-AI37</f>
        <v>131.74999999999997</v>
      </c>
      <c r="AK37" s="612">
        <f t="shared" ref="AK37:AK40" si="19">I37</f>
        <v>3.9</v>
      </c>
      <c r="AL37" s="612">
        <f t="shared" ref="AL37:AL40" si="20">K37</f>
        <v>0</v>
      </c>
      <c r="AM37" s="612">
        <f t="shared" ref="AM37:AM40" si="21">IF(J37&gt;0,IF((AN37+J37)&gt;X$7,X$7-AN37,J37),0)</f>
        <v>0</v>
      </c>
      <c r="AN37" s="612">
        <f t="shared" si="16"/>
        <v>135.64999999999998</v>
      </c>
    </row>
    <row r="38" spans="1:40" ht="12.75" customHeight="1">
      <c r="A38" s="607"/>
      <c r="B38" s="755">
        <v>28</v>
      </c>
      <c r="C38" s="301" t="s">
        <v>376</v>
      </c>
      <c r="D38" s="302"/>
      <c r="E38" s="302"/>
      <c r="F38" s="302"/>
      <c r="G38" s="302"/>
      <c r="H38" s="303"/>
      <c r="I38" s="913">
        <v>2.1</v>
      </c>
      <c r="J38" s="763"/>
      <c r="K38" s="914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si="17"/>
        <v>0</v>
      </c>
      <c r="AJ38" s="612">
        <f t="shared" si="18"/>
        <v>135.64999999999998</v>
      </c>
      <c r="AK38" s="612">
        <f t="shared" si="19"/>
        <v>2.1</v>
      </c>
      <c r="AL38" s="612">
        <f>K38</f>
        <v>0</v>
      </c>
      <c r="AM38" s="612">
        <f t="shared" si="21"/>
        <v>0</v>
      </c>
      <c r="AN38" s="612">
        <f t="shared" si="16"/>
        <v>137.74999999999997</v>
      </c>
    </row>
    <row r="39" spans="1:40" ht="12.75" customHeight="1">
      <c r="A39" s="607"/>
      <c r="B39" s="755">
        <v>28</v>
      </c>
      <c r="C39" s="301" t="s">
        <v>388</v>
      </c>
      <c r="D39" s="302"/>
      <c r="E39" s="302"/>
      <c r="F39" s="302"/>
      <c r="G39" s="302"/>
      <c r="H39" s="303"/>
      <c r="I39" s="913">
        <v>2.8</v>
      </c>
      <c r="J39" s="612"/>
      <c r="K39" s="612">
        <v>1</v>
      </c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si="17"/>
        <v>0</v>
      </c>
      <c r="AJ39" s="612">
        <f t="shared" si="18"/>
        <v>137.74999999999997</v>
      </c>
      <c r="AK39" s="612">
        <f t="shared" si="19"/>
        <v>2.8</v>
      </c>
      <c r="AL39" s="612">
        <f>K39</f>
        <v>1</v>
      </c>
      <c r="AM39" s="612">
        <f t="shared" si="21"/>
        <v>0</v>
      </c>
      <c r="AN39" s="612">
        <f t="shared" si="16"/>
        <v>140.54999999999998</v>
      </c>
    </row>
    <row r="40" spans="1:40" ht="12.75" customHeight="1">
      <c r="A40" s="607"/>
      <c r="B40" s="608"/>
      <c r="C40" s="301"/>
      <c r="D40" s="644"/>
      <c r="E40" s="644"/>
      <c r="F40" s="644"/>
      <c r="G40" s="644"/>
      <c r="H40" s="644"/>
      <c r="I40" s="612"/>
      <c r="J40" s="612"/>
      <c r="K40" s="612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si="17"/>
        <v>0</v>
      </c>
      <c r="AJ40" s="612">
        <f t="shared" si="18"/>
        <v>141.54999999999998</v>
      </c>
      <c r="AK40" s="612">
        <f t="shared" si="19"/>
        <v>0</v>
      </c>
      <c r="AL40" s="612">
        <f t="shared" si="20"/>
        <v>0</v>
      </c>
      <c r="AM40" s="612">
        <f t="shared" si="21"/>
        <v>0</v>
      </c>
      <c r="AN40" s="612">
        <f t="shared" si="16"/>
        <v>141.54999999999998</v>
      </c>
    </row>
    <row r="41" spans="1:40" ht="12.75" customHeight="1" thickBot="1">
      <c r="A41" s="615"/>
      <c r="B41" s="608"/>
      <c r="C41" s="643"/>
      <c r="D41" s="312"/>
      <c r="E41" s="312"/>
      <c r="F41" s="312"/>
      <c r="G41" s="312"/>
      <c r="H41" s="312"/>
      <c r="I41" s="915"/>
      <c r="J41" s="915"/>
      <c r="K41" s="915"/>
      <c r="L41" s="629"/>
      <c r="M41" s="609"/>
      <c r="N41" s="609"/>
      <c r="O41" s="609"/>
      <c r="P41" s="609"/>
      <c r="Q41" s="282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10"/>
      <c r="AC41" s="604"/>
      <c r="AD41" s="604"/>
      <c r="AE41" s="604"/>
      <c r="AF41" s="604"/>
      <c r="AG41" s="605"/>
      <c r="AI41" s="612">
        <f t="shared" ref="AI41" si="22">IF(J41&gt;0,J41-AM41,0)</f>
        <v>0</v>
      </c>
      <c r="AJ41" s="612">
        <f t="shared" ref="AJ41" si="23">AN40+AM40+AL40-AI41</f>
        <v>141.54999999999998</v>
      </c>
      <c r="AK41" s="612">
        <f t="shared" ref="AK41" si="24">I41</f>
        <v>0</v>
      </c>
      <c r="AL41" s="612">
        <f t="shared" ref="AL41" si="25">K41</f>
        <v>0</v>
      </c>
      <c r="AM41" s="612">
        <f t="shared" ref="AM41" si="26">IF(J41&gt;0,IF((AN41+J41)&gt;X$7,X$7-AN41,J41),0)</f>
        <v>0</v>
      </c>
      <c r="AN41" s="612">
        <f t="shared" ref="AN41" si="27">AN40+AL40+AK41</f>
        <v>141.54999999999998</v>
      </c>
    </row>
    <row r="42" spans="1:40" s="333" customFormat="1" ht="12.75" customHeight="1">
      <c r="A42" s="1158" t="s">
        <v>20</v>
      </c>
      <c r="B42" s="1159"/>
      <c r="C42" s="1159"/>
      <c r="D42" s="1159"/>
      <c r="E42" s="1159"/>
      <c r="F42" s="1159"/>
      <c r="G42" s="1159"/>
      <c r="H42" s="1160"/>
      <c r="I42" s="1164">
        <f>SUM(I11:I40)</f>
        <v>129.55000000000001</v>
      </c>
      <c r="J42" s="916" t="s">
        <v>213</v>
      </c>
      <c r="K42" s="1166">
        <f>SUM(K11:K40)</f>
        <v>12</v>
      </c>
      <c r="L42" s="617"/>
      <c r="M42" s="613"/>
      <c r="N42" s="282"/>
      <c r="O42" s="618"/>
      <c r="P42" s="618"/>
      <c r="Q42" s="619"/>
      <c r="R42" s="619"/>
      <c r="S42" s="619"/>
      <c r="T42" s="618"/>
      <c r="U42" s="618"/>
      <c r="V42" s="619"/>
      <c r="W42" s="619"/>
      <c r="X42" s="619"/>
      <c r="Y42" s="618"/>
      <c r="Z42" s="618"/>
      <c r="AA42" s="619"/>
      <c r="AB42" s="619"/>
      <c r="AC42" s="619"/>
      <c r="AD42" s="618"/>
      <c r="AE42" s="618"/>
      <c r="AF42" s="619"/>
      <c r="AG42" s="620"/>
    </row>
    <row r="43" spans="1:40" s="333" customFormat="1" ht="12.75" customHeight="1" thickBot="1">
      <c r="A43" s="1161"/>
      <c r="B43" s="1162"/>
      <c r="C43" s="1162"/>
      <c r="D43" s="1162"/>
      <c r="E43" s="1162"/>
      <c r="F43" s="1162"/>
      <c r="G43" s="1162"/>
      <c r="H43" s="1163"/>
      <c r="I43" s="1165"/>
      <c r="J43" s="917">
        <f>SUM(J34)</f>
        <v>0</v>
      </c>
      <c r="K43" s="1167"/>
      <c r="L43" s="622"/>
      <c r="M43" s="623"/>
      <c r="N43" s="624"/>
      <c r="O43" s="625"/>
      <c r="P43" s="625"/>
      <c r="Q43" s="626"/>
      <c r="R43" s="626"/>
      <c r="S43" s="626"/>
      <c r="T43" s="625"/>
      <c r="U43" s="625"/>
      <c r="V43" s="626"/>
      <c r="W43" s="626"/>
      <c r="X43" s="626"/>
      <c r="Y43" s="625"/>
      <c r="Z43" s="625"/>
      <c r="AA43" s="626"/>
      <c r="AB43" s="626"/>
      <c r="AC43" s="626"/>
      <c r="AD43" s="625"/>
      <c r="AE43" s="625"/>
      <c r="AF43" s="626"/>
      <c r="AG43" s="627"/>
    </row>
  </sheetData>
  <mergeCells count="40">
    <mergeCell ref="AD4:AE4"/>
    <mergeCell ref="V4:W4"/>
    <mergeCell ref="X4:Y4"/>
    <mergeCell ref="Z4:AA4"/>
    <mergeCell ref="AB4:AC4"/>
    <mergeCell ref="L1:O1"/>
    <mergeCell ref="P1:Q1"/>
    <mergeCell ref="R1:S1"/>
    <mergeCell ref="T1:U1"/>
    <mergeCell ref="V1:W1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A42:H43"/>
    <mergeCell ref="I42:I43"/>
    <mergeCell ref="K42:K43"/>
    <mergeCell ref="A7:C7"/>
    <mergeCell ref="D7:F7"/>
    <mergeCell ref="G7:K7"/>
    <mergeCell ref="V7:W7"/>
    <mergeCell ref="X7:Y7"/>
    <mergeCell ref="A9:B10"/>
    <mergeCell ref="C9:H10"/>
    <mergeCell ref="I9:K9"/>
    <mergeCell ref="L7:O7"/>
    <mergeCell ref="P7:S7"/>
    <mergeCell ref="T7:U7"/>
  </mergeCells>
  <conditionalFormatting sqref="C11:C41">
    <cfRule type="cellIs" dxfId="32" priority="1" operator="equal">
      <formula>0</formula>
    </cfRule>
  </conditionalFormatting>
  <conditionalFormatting sqref="I11:K41">
    <cfRule type="cellIs" dxfId="31" priority="2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3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N57"/>
  <sheetViews>
    <sheetView topLeftCell="A36" workbookViewId="0">
      <selection activeCell="S61" sqref="S61"/>
    </sheetView>
  </sheetViews>
  <sheetFormatPr defaultColWidth="5.3046875" defaultRowHeight="10.3"/>
  <cols>
    <col min="1" max="1" width="5.3046875" style="745"/>
    <col min="2" max="2" width="5.3046875" style="790"/>
    <col min="3" max="6" width="5.3046875" style="745"/>
    <col min="7" max="8" width="5.3046875" style="790"/>
    <col min="9" max="9" width="6.53515625" style="790" bestFit="1" customWidth="1"/>
    <col min="10" max="10" width="6" style="745" bestFit="1" customWidth="1"/>
    <col min="11" max="11" width="6.53515625" style="745" bestFit="1" customWidth="1"/>
    <col min="12" max="16" width="5.3046875" style="745"/>
    <col min="17" max="17" width="5.3046875" style="782"/>
    <col min="18" max="39" width="5.3046875" style="745"/>
    <col min="40" max="40" width="5.53515625" style="745" bestFit="1" customWidth="1"/>
    <col min="41" max="16384" width="5.3046875" style="745"/>
  </cols>
  <sheetData>
    <row r="1" spans="1:40" s="708" customFormat="1" ht="15" customHeight="1">
      <c r="A1" s="706"/>
      <c r="B1" s="707"/>
      <c r="C1" s="707"/>
      <c r="D1" s="1202" t="s">
        <v>172</v>
      </c>
      <c r="E1" s="1203"/>
      <c r="F1" s="1203"/>
      <c r="G1" s="1203"/>
      <c r="H1" s="1203"/>
      <c r="I1" s="1203"/>
      <c r="J1" s="1203"/>
      <c r="K1" s="1203"/>
      <c r="L1" s="1189" t="s">
        <v>173</v>
      </c>
      <c r="M1" s="1190"/>
      <c r="N1" s="1190"/>
      <c r="O1" s="1191"/>
      <c r="P1" s="1192" t="s">
        <v>174</v>
      </c>
      <c r="Q1" s="1193"/>
      <c r="R1" s="1192" t="s">
        <v>175</v>
      </c>
      <c r="S1" s="1193"/>
      <c r="T1" s="1192" t="s">
        <v>176</v>
      </c>
      <c r="U1" s="1193"/>
      <c r="V1" s="1194" t="s">
        <v>21</v>
      </c>
      <c r="W1" s="1195"/>
      <c r="X1" s="1192" t="s">
        <v>22</v>
      </c>
      <c r="Y1" s="1208"/>
      <c r="Z1" s="1208"/>
      <c r="AA1" s="1193"/>
      <c r="AB1" s="1208" t="s">
        <v>177</v>
      </c>
      <c r="AC1" s="1208"/>
      <c r="AD1" s="1208"/>
      <c r="AE1" s="1208"/>
      <c r="AF1" s="1208"/>
      <c r="AG1" s="1209"/>
    </row>
    <row r="2" spans="1:40" s="708" customFormat="1" ht="15" customHeight="1">
      <c r="A2" s="709"/>
      <c r="D2" s="1204"/>
      <c r="E2" s="1205"/>
      <c r="F2" s="1205"/>
      <c r="G2" s="1205"/>
      <c r="H2" s="1205"/>
      <c r="I2" s="1205"/>
      <c r="J2" s="1205"/>
      <c r="K2" s="1205"/>
      <c r="L2" s="1210"/>
      <c r="M2" s="1211"/>
      <c r="N2" s="1211"/>
      <c r="O2" s="1212"/>
      <c r="P2" s="1213"/>
      <c r="Q2" s="1214"/>
      <c r="R2" s="1219"/>
      <c r="S2" s="1220"/>
      <c r="T2" s="1225"/>
      <c r="U2" s="1226"/>
      <c r="V2" s="710"/>
      <c r="W2" s="711"/>
      <c r="X2" s="712"/>
      <c r="Y2" s="713"/>
      <c r="Z2" s="712"/>
      <c r="AA2" s="713"/>
      <c r="AB2" s="714"/>
      <c r="AC2" s="715"/>
      <c r="AD2" s="716"/>
      <c r="AE2" s="715"/>
      <c r="AF2" s="716"/>
      <c r="AG2" s="717"/>
    </row>
    <row r="3" spans="1:40" s="708" customFormat="1" ht="15" customHeight="1">
      <c r="A3" s="709"/>
      <c r="D3" s="1204"/>
      <c r="E3" s="1205"/>
      <c r="F3" s="1205"/>
      <c r="G3" s="1205"/>
      <c r="H3" s="1205"/>
      <c r="I3" s="1205"/>
      <c r="J3" s="1205"/>
      <c r="K3" s="1205"/>
      <c r="L3" s="1210"/>
      <c r="M3" s="1211"/>
      <c r="N3" s="1211"/>
      <c r="O3" s="1212"/>
      <c r="P3" s="1215"/>
      <c r="Q3" s="1216"/>
      <c r="R3" s="1221"/>
      <c r="S3" s="1222"/>
      <c r="T3" s="1225"/>
      <c r="U3" s="1226"/>
      <c r="V3" s="718"/>
      <c r="W3" s="719"/>
      <c r="X3" s="720"/>
      <c r="Y3" s="721"/>
      <c r="Z3" s="720"/>
      <c r="AA3" s="721"/>
      <c r="AB3" s="722"/>
      <c r="AC3" s="723"/>
      <c r="AD3" s="724"/>
      <c r="AE3" s="723"/>
      <c r="AF3" s="724"/>
      <c r="AG3" s="725"/>
    </row>
    <row r="4" spans="1:40" s="708" customFormat="1" ht="15" customHeight="1" thickBot="1">
      <c r="A4" s="726"/>
      <c r="B4" s="727"/>
      <c r="C4" s="727"/>
      <c r="D4" s="1206"/>
      <c r="E4" s="1207"/>
      <c r="F4" s="1207"/>
      <c r="G4" s="1207"/>
      <c r="H4" s="1207"/>
      <c r="I4" s="1207"/>
      <c r="J4" s="1207"/>
      <c r="K4" s="1207"/>
      <c r="L4" s="1186"/>
      <c r="M4" s="1188"/>
      <c r="N4" s="1188"/>
      <c r="O4" s="1187"/>
      <c r="P4" s="1217"/>
      <c r="Q4" s="1218"/>
      <c r="R4" s="1223"/>
      <c r="S4" s="1224"/>
      <c r="T4" s="1227"/>
      <c r="U4" s="122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08" customFormat="1" ht="4.5" customHeight="1" thickBot="1">
      <c r="A5" s="728"/>
      <c r="B5" s="729"/>
      <c r="C5" s="729"/>
      <c r="D5" s="730"/>
      <c r="E5" s="730"/>
      <c r="F5" s="730"/>
      <c r="G5" s="730"/>
      <c r="H5" s="730"/>
      <c r="I5" s="730"/>
      <c r="J5" s="730"/>
      <c r="K5" s="730"/>
      <c r="L5" s="731"/>
      <c r="M5" s="731"/>
      <c r="N5" s="731"/>
      <c r="O5" s="731"/>
      <c r="P5" s="731"/>
      <c r="Q5" s="731"/>
      <c r="R5" s="732"/>
      <c r="S5" s="732"/>
      <c r="T5" s="733"/>
      <c r="U5" s="733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08" customFormat="1" ht="18.75" customHeight="1">
      <c r="A6" s="1197" t="s">
        <v>182</v>
      </c>
      <c r="B6" s="1198"/>
      <c r="C6" s="1199"/>
      <c r="D6" s="1200" t="s">
        <v>183</v>
      </c>
      <c r="E6" s="1198"/>
      <c r="F6" s="1199"/>
      <c r="G6" s="1200" t="s">
        <v>184</v>
      </c>
      <c r="H6" s="1198"/>
      <c r="I6" s="1198"/>
      <c r="J6" s="1198"/>
      <c r="K6" s="1199"/>
      <c r="L6" s="1200" t="s">
        <v>185</v>
      </c>
      <c r="M6" s="1198"/>
      <c r="N6" s="1198"/>
      <c r="O6" s="1199"/>
      <c r="P6" s="1200" t="s">
        <v>186</v>
      </c>
      <c r="Q6" s="1198"/>
      <c r="R6" s="1198"/>
      <c r="S6" s="1199"/>
      <c r="T6" s="1200" t="s">
        <v>187</v>
      </c>
      <c r="U6" s="1199"/>
      <c r="V6" s="1200" t="s">
        <v>188</v>
      </c>
      <c r="W6" s="1199"/>
      <c r="X6" s="1200" t="s">
        <v>189</v>
      </c>
      <c r="Y6" s="1201"/>
      <c r="Z6" s="734" t="s">
        <v>190</v>
      </c>
      <c r="AA6" s="707"/>
      <c r="AB6" s="735" t="s">
        <v>191</v>
      </c>
      <c r="AC6" s="735"/>
      <c r="AD6" s="735"/>
      <c r="AE6" s="735" t="s">
        <v>192</v>
      </c>
      <c r="AF6" s="735"/>
      <c r="AG6" s="736"/>
    </row>
    <row r="7" spans="1:40" s="708" customFormat="1" ht="18.75" customHeight="1" thickBot="1">
      <c r="A7" s="1239"/>
      <c r="B7" s="1240"/>
      <c r="C7" s="1241"/>
      <c r="D7" s="1242" t="s">
        <v>168</v>
      </c>
      <c r="E7" s="1243"/>
      <c r="F7" s="1244"/>
      <c r="G7" s="1242"/>
      <c r="H7" s="1243"/>
      <c r="I7" s="1243"/>
      <c r="J7" s="1243"/>
      <c r="K7" s="1244"/>
      <c r="L7" s="1242" t="s">
        <v>215</v>
      </c>
      <c r="M7" s="1240"/>
      <c r="N7" s="1240"/>
      <c r="O7" s="1241"/>
      <c r="P7" s="1242" t="s">
        <v>214</v>
      </c>
      <c r="Q7" s="1240"/>
      <c r="R7" s="1240"/>
      <c r="S7" s="1241"/>
      <c r="T7" s="1245"/>
      <c r="U7" s="1246"/>
      <c r="V7" s="1245">
        <v>171</v>
      </c>
      <c r="W7" s="1246"/>
      <c r="X7" s="1245">
        <f>SUM(I56,J57,K56)</f>
        <v>138.25</v>
      </c>
      <c r="Y7" s="1247"/>
      <c r="Z7" s="737"/>
      <c r="AA7" s="738"/>
      <c r="AB7" s="739" t="s">
        <v>193</v>
      </c>
      <c r="AC7" s="739"/>
      <c r="AD7" s="739"/>
      <c r="AE7" s="739" t="s">
        <v>194</v>
      </c>
      <c r="AF7" s="739"/>
      <c r="AG7" s="740"/>
    </row>
    <row r="8" spans="1:40" s="708" customFormat="1" ht="4.5" customHeight="1" thickBot="1">
      <c r="A8" s="728"/>
      <c r="B8" s="729"/>
      <c r="C8" s="729"/>
      <c r="D8" s="730"/>
      <c r="E8" s="730"/>
      <c r="F8" s="730"/>
      <c r="G8" s="730"/>
      <c r="H8" s="730"/>
      <c r="I8" s="730"/>
      <c r="J8" s="730"/>
      <c r="K8" s="730"/>
      <c r="L8" s="731"/>
      <c r="M8" s="731"/>
      <c r="N8" s="731"/>
      <c r="O8" s="731"/>
      <c r="P8" s="731"/>
      <c r="Q8" s="731"/>
      <c r="R8" s="732"/>
      <c r="S8" s="732"/>
      <c r="T8" s="733"/>
      <c r="U8" s="733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248" t="s">
        <v>195</v>
      </c>
      <c r="B9" s="1249"/>
      <c r="C9" s="1248" t="s">
        <v>196</v>
      </c>
      <c r="D9" s="1252"/>
      <c r="E9" s="1252"/>
      <c r="F9" s="1252"/>
      <c r="G9" s="1252"/>
      <c r="H9" s="1249"/>
      <c r="I9" s="1254" t="s">
        <v>197</v>
      </c>
      <c r="J9" s="1255"/>
      <c r="K9" s="1256"/>
      <c r="L9" s="741"/>
      <c r="M9" s="742"/>
      <c r="N9" s="742"/>
      <c r="O9" s="742"/>
      <c r="P9" s="742"/>
      <c r="Q9" s="743"/>
      <c r="R9" s="742"/>
      <c r="S9" s="742"/>
      <c r="T9" s="742"/>
      <c r="U9" s="742"/>
      <c r="V9" s="742"/>
      <c r="W9" s="742"/>
      <c r="X9" s="742"/>
      <c r="Y9" s="742"/>
      <c r="Z9" s="742"/>
      <c r="AA9" s="742"/>
      <c r="AB9" s="742"/>
      <c r="AC9" s="742"/>
      <c r="AD9" s="742"/>
      <c r="AE9" s="742"/>
      <c r="AF9" s="742"/>
      <c r="AG9" s="744"/>
    </row>
    <row r="10" spans="1:40" ht="18" customHeight="1" thickBot="1">
      <c r="A10" s="1250"/>
      <c r="B10" s="1251"/>
      <c r="C10" s="1250"/>
      <c r="D10" s="1253"/>
      <c r="E10" s="1253"/>
      <c r="F10" s="1253"/>
      <c r="G10" s="1253"/>
      <c r="H10" s="1251"/>
      <c r="I10" s="746" t="s">
        <v>198</v>
      </c>
      <c r="J10" s="747" t="s">
        <v>193</v>
      </c>
      <c r="K10" s="748" t="s">
        <v>199</v>
      </c>
      <c r="L10" s="749"/>
      <c r="M10" s="750"/>
      <c r="N10" s="750"/>
      <c r="O10" s="750"/>
      <c r="P10" s="750"/>
      <c r="Q10" s="750"/>
      <c r="R10" s="751"/>
      <c r="S10" s="751"/>
      <c r="T10" s="751"/>
      <c r="U10" s="751"/>
      <c r="V10" s="751"/>
      <c r="W10" s="751"/>
      <c r="X10" s="751"/>
      <c r="Y10" s="751"/>
      <c r="Z10" s="751"/>
      <c r="AA10" s="751"/>
      <c r="AB10" s="751"/>
      <c r="AC10" s="751"/>
      <c r="AD10" s="751"/>
      <c r="AE10" s="751"/>
      <c r="AF10" s="751"/>
      <c r="AG10" s="752"/>
      <c r="AI10" s="753" t="s">
        <v>200</v>
      </c>
      <c r="AJ10" s="753" t="s">
        <v>201</v>
      </c>
      <c r="AK10" s="753" t="s">
        <v>191</v>
      </c>
      <c r="AL10" s="753" t="s">
        <v>192</v>
      </c>
      <c r="AM10" s="753" t="s">
        <v>200</v>
      </c>
      <c r="AN10" s="753"/>
    </row>
    <row r="11" spans="1:40" ht="22.5" customHeight="1">
      <c r="A11" s="754"/>
      <c r="B11" s="755">
        <v>1</v>
      </c>
      <c r="C11" s="291" t="s">
        <v>390</v>
      </c>
      <c r="D11" s="292"/>
      <c r="E11" s="292"/>
      <c r="F11" s="292"/>
      <c r="G11" s="292"/>
      <c r="H11" s="293"/>
      <c r="I11" s="757">
        <v>1.8</v>
      </c>
      <c r="J11" s="758"/>
      <c r="K11" s="759">
        <v>1</v>
      </c>
      <c r="L11" s="749"/>
      <c r="M11" s="760"/>
      <c r="N11" s="760"/>
      <c r="O11" s="760"/>
      <c r="P11" s="760"/>
      <c r="Q11" s="750"/>
      <c r="R11" s="751"/>
      <c r="S11" s="751"/>
      <c r="T11" s="751"/>
      <c r="U11" s="751"/>
      <c r="V11" s="751"/>
      <c r="W11" s="751"/>
      <c r="X11" s="751"/>
      <c r="Y11" s="751"/>
      <c r="Z11" s="751"/>
      <c r="AA11" s="751"/>
      <c r="AB11" s="761"/>
      <c r="AC11" s="751"/>
      <c r="AD11" s="751"/>
      <c r="AE11" s="751"/>
      <c r="AF11" s="751"/>
      <c r="AG11" s="752"/>
      <c r="AH11" s="762"/>
      <c r="AI11" s="763">
        <f t="shared" ref="AI11:AI55" si="0">IF(J11&gt;0,J11-AM11,0)</f>
        <v>0</v>
      </c>
      <c r="AJ11" s="763">
        <v>0</v>
      </c>
      <c r="AK11" s="763">
        <f>I11</f>
        <v>1.8</v>
      </c>
      <c r="AL11" s="763">
        <f>K11</f>
        <v>1</v>
      </c>
      <c r="AM11" s="763">
        <f t="shared" ref="AM11:AM55" si="1">IF(J11&gt;0,IF((AN11+J11)&gt;X$7,X$7-AN11,J11),0)</f>
        <v>0</v>
      </c>
      <c r="AN11" s="753">
        <v>0</v>
      </c>
    </row>
    <row r="12" spans="1:40" ht="22.5" customHeight="1">
      <c r="A12" s="754"/>
      <c r="B12" s="755">
        <v>2</v>
      </c>
      <c r="C12" s="301" t="s">
        <v>391</v>
      </c>
      <c r="D12" s="302"/>
      <c r="E12" s="302"/>
      <c r="F12" s="302"/>
      <c r="G12" s="302"/>
      <c r="H12" s="303"/>
      <c r="I12" s="765">
        <v>2.2999999999999998</v>
      </c>
      <c r="J12" s="766"/>
      <c r="K12" s="767">
        <v>0.5</v>
      </c>
      <c r="L12" s="768"/>
      <c r="M12" s="760"/>
      <c r="N12" s="760"/>
      <c r="O12" s="760"/>
      <c r="P12" s="760"/>
      <c r="Q12" s="750"/>
      <c r="R12" s="751"/>
      <c r="S12" s="751"/>
      <c r="T12" s="751"/>
      <c r="U12" s="751"/>
      <c r="V12" s="751"/>
      <c r="W12" s="751"/>
      <c r="X12" s="751"/>
      <c r="Y12" s="751"/>
      <c r="Z12" s="751"/>
      <c r="AA12" s="751"/>
      <c r="AB12" s="761"/>
      <c r="AC12" s="751"/>
      <c r="AD12" s="751"/>
      <c r="AE12" s="751"/>
      <c r="AF12" s="751"/>
      <c r="AG12" s="752"/>
      <c r="AH12" s="762"/>
      <c r="AI12" s="763">
        <f t="shared" si="0"/>
        <v>0</v>
      </c>
      <c r="AJ12" s="763">
        <f>AK11+AL11-AI12</f>
        <v>2.8</v>
      </c>
      <c r="AK12" s="763">
        <f t="shared" ref="AK12:AK55" si="2">I12</f>
        <v>2.2999999999999998</v>
      </c>
      <c r="AL12" s="763">
        <f t="shared" ref="AL12:AL55" si="3">K12</f>
        <v>0.5</v>
      </c>
      <c r="AM12" s="763">
        <f t="shared" si="1"/>
        <v>0</v>
      </c>
      <c r="AN12" s="763">
        <f>AN11+AK11+AL11+AK12</f>
        <v>5.0999999999999996</v>
      </c>
    </row>
    <row r="13" spans="1:40" ht="22.5" customHeight="1">
      <c r="A13" s="754"/>
      <c r="B13" s="755">
        <v>3</v>
      </c>
      <c r="C13" s="301" t="s">
        <v>392</v>
      </c>
      <c r="D13" s="302"/>
      <c r="E13" s="302"/>
      <c r="F13" s="302"/>
      <c r="G13" s="302"/>
      <c r="H13" s="303"/>
      <c r="I13" s="765">
        <v>2.2000000000000002</v>
      </c>
      <c r="J13" s="766"/>
      <c r="K13" s="767">
        <v>1</v>
      </c>
      <c r="L13" s="768"/>
      <c r="M13" s="760"/>
      <c r="N13" s="760"/>
      <c r="O13" s="760"/>
      <c r="P13" s="751"/>
      <c r="Q13" s="769"/>
      <c r="R13" s="769"/>
      <c r="S13" s="751"/>
      <c r="T13" s="751"/>
      <c r="U13" s="751"/>
      <c r="V13" s="751"/>
      <c r="W13" s="751"/>
      <c r="X13" s="751"/>
      <c r="Y13" s="751"/>
      <c r="Z13" s="751"/>
      <c r="AA13" s="751"/>
      <c r="AB13" s="761"/>
      <c r="AC13" s="751"/>
      <c r="AD13" s="751"/>
      <c r="AE13" s="751"/>
      <c r="AF13" s="751"/>
      <c r="AG13" s="752"/>
      <c r="AH13" s="762"/>
      <c r="AI13" s="763">
        <f t="shared" si="0"/>
        <v>0</v>
      </c>
      <c r="AJ13" s="763">
        <f t="shared" ref="AJ13:AJ55" si="4">AN12+AL12-AI13</f>
        <v>5.6</v>
      </c>
      <c r="AK13" s="763">
        <f t="shared" si="2"/>
        <v>2.2000000000000002</v>
      </c>
      <c r="AL13" s="763">
        <f t="shared" si="3"/>
        <v>1</v>
      </c>
      <c r="AM13" s="763">
        <f t="shared" si="1"/>
        <v>0</v>
      </c>
      <c r="AN13" s="763">
        <f t="shared" ref="AN13:AN55" si="5">AN12+AL12+AK13</f>
        <v>7.8</v>
      </c>
    </row>
    <row r="14" spans="1:40" ht="22.5" customHeight="1">
      <c r="A14" s="754"/>
      <c r="B14" s="755">
        <v>4</v>
      </c>
      <c r="C14" s="301" t="s">
        <v>393</v>
      </c>
      <c r="D14" s="302"/>
      <c r="E14" s="302"/>
      <c r="F14" s="302"/>
      <c r="G14" s="302"/>
      <c r="H14" s="303"/>
      <c r="I14" s="765">
        <v>2.4</v>
      </c>
      <c r="J14" s="766"/>
      <c r="K14" s="767"/>
      <c r="L14" s="768"/>
      <c r="M14" s="760"/>
      <c r="N14" s="760"/>
      <c r="O14" s="760"/>
      <c r="P14" s="751"/>
      <c r="Q14" s="750"/>
      <c r="R14" s="751"/>
      <c r="S14" s="751"/>
      <c r="T14" s="751"/>
      <c r="U14" s="751"/>
      <c r="V14" s="770"/>
      <c r="W14" s="770"/>
      <c r="X14" s="770"/>
      <c r="Y14" s="751"/>
      <c r="Z14" s="751"/>
      <c r="AA14" s="751"/>
      <c r="AB14" s="761"/>
      <c r="AC14" s="751"/>
      <c r="AD14" s="751"/>
      <c r="AE14" s="751"/>
      <c r="AF14" s="751"/>
      <c r="AG14" s="752"/>
      <c r="AH14" s="762"/>
      <c r="AI14" s="763">
        <f t="shared" si="0"/>
        <v>0</v>
      </c>
      <c r="AJ14" s="763">
        <f t="shared" si="4"/>
        <v>8.8000000000000007</v>
      </c>
      <c r="AK14" s="763">
        <f t="shared" si="2"/>
        <v>2.4</v>
      </c>
      <c r="AL14" s="763">
        <f t="shared" si="3"/>
        <v>0</v>
      </c>
      <c r="AM14" s="763">
        <f t="shared" si="1"/>
        <v>0</v>
      </c>
      <c r="AN14" s="763">
        <f>AN13+AL13+AK14</f>
        <v>11.200000000000001</v>
      </c>
    </row>
    <row r="15" spans="1:40" ht="22.5" customHeight="1">
      <c r="A15" s="754"/>
      <c r="B15" s="755">
        <v>5</v>
      </c>
      <c r="C15" s="301" t="s">
        <v>394</v>
      </c>
      <c r="D15" s="302"/>
      <c r="E15" s="302"/>
      <c r="F15" s="302"/>
      <c r="G15" s="302"/>
      <c r="H15" s="303"/>
      <c r="I15" s="765">
        <v>1</v>
      </c>
      <c r="J15" s="766"/>
      <c r="K15" s="767">
        <v>1</v>
      </c>
      <c r="L15" s="768"/>
      <c r="M15" s="760"/>
      <c r="N15" s="760"/>
      <c r="O15" s="760"/>
      <c r="P15" s="760"/>
      <c r="Q15" s="750"/>
      <c r="R15" s="751"/>
      <c r="S15" s="751"/>
      <c r="T15" s="751"/>
      <c r="U15" s="751"/>
      <c r="V15" s="751"/>
      <c r="W15" s="751"/>
      <c r="X15" s="751"/>
      <c r="Y15" s="751"/>
      <c r="Z15" s="751"/>
      <c r="AA15" s="751"/>
      <c r="AB15" s="761"/>
      <c r="AC15" s="751"/>
      <c r="AD15" s="751"/>
      <c r="AE15" s="751"/>
      <c r="AF15" s="751"/>
      <c r="AG15" s="752"/>
      <c r="AH15" s="762"/>
      <c r="AI15" s="763">
        <f t="shared" si="0"/>
        <v>0</v>
      </c>
      <c r="AJ15" s="763">
        <f>AN14+AL14-AI15</f>
        <v>11.200000000000001</v>
      </c>
      <c r="AK15" s="763">
        <f t="shared" si="2"/>
        <v>1</v>
      </c>
      <c r="AL15" s="763">
        <f t="shared" si="3"/>
        <v>1</v>
      </c>
      <c r="AM15" s="763">
        <f t="shared" si="1"/>
        <v>0</v>
      </c>
      <c r="AN15" s="763">
        <f>AN14+AL14+AK15</f>
        <v>12.200000000000001</v>
      </c>
    </row>
    <row r="16" spans="1:40" ht="22.5" customHeight="1">
      <c r="A16" s="754"/>
      <c r="B16" s="755">
        <v>6</v>
      </c>
      <c r="C16" s="301" t="s">
        <v>376</v>
      </c>
      <c r="D16" s="302"/>
      <c r="E16" s="302"/>
      <c r="F16" s="302"/>
      <c r="G16" s="302"/>
      <c r="H16" s="303"/>
      <c r="I16" s="765">
        <v>18.7</v>
      </c>
      <c r="J16" s="766"/>
      <c r="K16" s="767"/>
      <c r="L16" s="768"/>
      <c r="M16" s="760"/>
      <c r="N16" s="760"/>
      <c r="O16" s="760"/>
      <c r="P16" s="760"/>
      <c r="Q16" s="750"/>
      <c r="R16" s="751"/>
      <c r="S16" s="751"/>
      <c r="T16" s="751"/>
      <c r="U16" s="751"/>
      <c r="V16" s="751"/>
      <c r="W16" s="751"/>
      <c r="X16" s="751"/>
      <c r="Y16" s="751"/>
      <c r="Z16" s="751"/>
      <c r="AA16" s="751"/>
      <c r="AB16" s="761"/>
      <c r="AC16" s="751"/>
      <c r="AD16" s="751"/>
      <c r="AE16" s="751"/>
      <c r="AF16" s="751"/>
      <c r="AG16" s="752"/>
      <c r="AH16" s="762"/>
      <c r="AI16" s="763">
        <f t="shared" si="0"/>
        <v>0</v>
      </c>
      <c r="AJ16" s="763">
        <f t="shared" si="4"/>
        <v>13.200000000000001</v>
      </c>
      <c r="AK16" s="763">
        <f t="shared" si="2"/>
        <v>18.7</v>
      </c>
      <c r="AL16" s="763">
        <f t="shared" si="3"/>
        <v>0</v>
      </c>
      <c r="AM16" s="763">
        <f t="shared" si="1"/>
        <v>0</v>
      </c>
      <c r="AN16" s="763">
        <f t="shared" si="5"/>
        <v>31.9</v>
      </c>
    </row>
    <row r="17" spans="1:40" ht="22.5" customHeight="1">
      <c r="A17" s="754"/>
      <c r="B17" s="755">
        <v>7</v>
      </c>
      <c r="C17" s="301" t="s">
        <v>395</v>
      </c>
      <c r="D17" s="302"/>
      <c r="E17" s="302"/>
      <c r="F17" s="302"/>
      <c r="G17" s="302"/>
      <c r="H17" s="303"/>
      <c r="I17" s="765">
        <v>5.9</v>
      </c>
      <c r="J17" s="766"/>
      <c r="K17" s="767"/>
      <c r="L17" s="768"/>
      <c r="M17" s="760"/>
      <c r="N17" s="760"/>
      <c r="O17" s="760"/>
      <c r="P17" s="760"/>
      <c r="Q17" s="750"/>
      <c r="R17" s="751"/>
      <c r="S17" s="751"/>
      <c r="T17" s="751"/>
      <c r="U17" s="751"/>
      <c r="V17" s="751"/>
      <c r="W17" s="751"/>
      <c r="X17" s="751"/>
      <c r="Y17" s="751"/>
      <c r="Z17" s="751"/>
      <c r="AA17" s="751"/>
      <c r="AB17" s="761"/>
      <c r="AC17" s="751"/>
      <c r="AD17" s="751"/>
      <c r="AE17" s="751"/>
      <c r="AF17" s="751"/>
      <c r="AG17" s="752"/>
      <c r="AH17" s="762"/>
      <c r="AI17" s="763">
        <f t="shared" si="0"/>
        <v>0</v>
      </c>
      <c r="AJ17" s="763">
        <f t="shared" si="4"/>
        <v>31.9</v>
      </c>
      <c r="AK17" s="763">
        <f t="shared" si="2"/>
        <v>5.9</v>
      </c>
      <c r="AL17" s="763">
        <f t="shared" si="3"/>
        <v>0</v>
      </c>
      <c r="AM17" s="763">
        <f t="shared" si="1"/>
        <v>0</v>
      </c>
      <c r="AN17" s="763">
        <f t="shared" si="5"/>
        <v>37.799999999999997</v>
      </c>
    </row>
    <row r="18" spans="1:40" ht="22.5" customHeight="1">
      <c r="A18" s="754"/>
      <c r="B18" s="755">
        <v>8</v>
      </c>
      <c r="C18" s="301" t="s">
        <v>396</v>
      </c>
      <c r="D18" s="302"/>
      <c r="E18" s="302"/>
      <c r="F18" s="302"/>
      <c r="G18" s="302"/>
      <c r="H18" s="303"/>
      <c r="I18" s="765">
        <v>16.55</v>
      </c>
      <c r="J18" s="766"/>
      <c r="K18" s="767"/>
      <c r="L18" s="768"/>
      <c r="M18" s="760"/>
      <c r="N18" s="760"/>
      <c r="O18" s="760"/>
      <c r="P18" s="760"/>
      <c r="Q18" s="750"/>
      <c r="R18" s="751"/>
      <c r="S18" s="751"/>
      <c r="T18" s="751"/>
      <c r="U18" s="751"/>
      <c r="V18" s="751"/>
      <c r="W18" s="751"/>
      <c r="X18" s="751"/>
      <c r="Y18" s="751"/>
      <c r="Z18" s="751"/>
      <c r="AA18" s="751"/>
      <c r="AB18" s="761"/>
      <c r="AC18" s="751"/>
      <c r="AD18" s="751"/>
      <c r="AE18" s="751"/>
      <c r="AF18" s="751"/>
      <c r="AG18" s="752"/>
      <c r="AH18" s="762"/>
      <c r="AI18" s="763">
        <f t="shared" si="0"/>
        <v>0</v>
      </c>
      <c r="AJ18" s="763">
        <f t="shared" si="4"/>
        <v>37.799999999999997</v>
      </c>
      <c r="AK18" s="763">
        <f t="shared" si="2"/>
        <v>16.55</v>
      </c>
      <c r="AL18" s="763">
        <f t="shared" si="3"/>
        <v>0</v>
      </c>
      <c r="AM18" s="763">
        <f t="shared" si="1"/>
        <v>0</v>
      </c>
      <c r="AN18" s="763">
        <f t="shared" si="5"/>
        <v>54.349999999999994</v>
      </c>
    </row>
    <row r="19" spans="1:40" ht="22.5" customHeight="1">
      <c r="A19" s="754"/>
      <c r="B19" s="755">
        <v>9</v>
      </c>
      <c r="C19" s="301" t="s">
        <v>376</v>
      </c>
      <c r="D19" s="302"/>
      <c r="E19" s="302"/>
      <c r="F19" s="302"/>
      <c r="G19" s="302"/>
      <c r="H19" s="303"/>
      <c r="I19" s="765">
        <v>5.3</v>
      </c>
      <c r="J19" s="766"/>
      <c r="K19" s="767">
        <v>2</v>
      </c>
      <c r="L19" s="768"/>
      <c r="M19" s="760"/>
      <c r="N19" s="760"/>
      <c r="O19" s="760"/>
      <c r="P19" s="760"/>
      <c r="Q19" s="750"/>
      <c r="R19" s="751"/>
      <c r="S19" s="751"/>
      <c r="T19" s="751"/>
      <c r="U19" s="751"/>
      <c r="V19" s="751"/>
      <c r="W19" s="751"/>
      <c r="X19" s="751"/>
      <c r="Y19" s="751"/>
      <c r="Z19" s="751"/>
      <c r="AA19" s="751"/>
      <c r="AB19" s="761"/>
      <c r="AC19" s="751"/>
      <c r="AD19" s="751"/>
      <c r="AE19" s="751"/>
      <c r="AF19" s="751"/>
      <c r="AG19" s="752"/>
      <c r="AH19" s="762"/>
      <c r="AI19" s="763">
        <f t="shared" si="0"/>
        <v>0</v>
      </c>
      <c r="AJ19" s="763">
        <f t="shared" si="4"/>
        <v>54.349999999999994</v>
      </c>
      <c r="AK19" s="763">
        <f t="shared" si="2"/>
        <v>5.3</v>
      </c>
      <c r="AL19" s="763">
        <f t="shared" si="3"/>
        <v>2</v>
      </c>
      <c r="AM19" s="763">
        <f t="shared" si="1"/>
        <v>0</v>
      </c>
      <c r="AN19" s="763">
        <f t="shared" si="5"/>
        <v>59.649999999999991</v>
      </c>
    </row>
    <row r="20" spans="1:40" ht="22.5" customHeight="1" thickBot="1">
      <c r="A20" s="754"/>
      <c r="B20" s="755">
        <v>10</v>
      </c>
      <c r="C20" s="301" t="s">
        <v>397</v>
      </c>
      <c r="D20" s="302"/>
      <c r="E20" s="302"/>
      <c r="F20" s="302"/>
      <c r="G20" s="302"/>
      <c r="H20" s="303"/>
      <c r="I20" s="765">
        <v>1.4</v>
      </c>
      <c r="J20" s="766"/>
      <c r="K20" s="767">
        <v>1</v>
      </c>
      <c r="L20" s="768"/>
      <c r="M20" s="760"/>
      <c r="N20" s="760"/>
      <c r="O20" s="760"/>
      <c r="P20" s="760"/>
      <c r="Q20" s="750"/>
      <c r="R20" s="751"/>
      <c r="S20" s="751"/>
      <c r="T20" s="751"/>
      <c r="U20" s="751"/>
      <c r="V20" s="751"/>
      <c r="W20" s="751"/>
      <c r="X20" s="751"/>
      <c r="Y20" s="751"/>
      <c r="Z20" s="751"/>
      <c r="AA20" s="751"/>
      <c r="AB20" s="761"/>
      <c r="AC20" s="751"/>
      <c r="AD20" s="751"/>
      <c r="AE20" s="751"/>
      <c r="AF20" s="751"/>
      <c r="AG20" s="752"/>
      <c r="AH20" s="762"/>
      <c r="AI20" s="763">
        <f t="shared" si="0"/>
        <v>0</v>
      </c>
      <c r="AJ20" s="763">
        <f t="shared" si="4"/>
        <v>61.649999999999991</v>
      </c>
      <c r="AK20" s="763">
        <f t="shared" si="2"/>
        <v>1.4</v>
      </c>
      <c r="AL20" s="763">
        <f t="shared" si="3"/>
        <v>1</v>
      </c>
      <c r="AM20" s="763">
        <f t="shared" si="1"/>
        <v>0</v>
      </c>
      <c r="AN20" s="763">
        <f t="shared" si="5"/>
        <v>63.04999999999999</v>
      </c>
    </row>
    <row r="21" spans="1:40" ht="22.5" customHeight="1">
      <c r="A21" s="754"/>
      <c r="B21" s="755">
        <v>11</v>
      </c>
      <c r="C21" s="291" t="s">
        <v>398</v>
      </c>
      <c r="D21" s="302"/>
      <c r="E21" s="302"/>
      <c r="F21" s="302"/>
      <c r="G21" s="302"/>
      <c r="H21" s="303"/>
      <c r="I21" s="757">
        <v>3.6</v>
      </c>
      <c r="J21" s="758"/>
      <c r="K21" s="759"/>
      <c r="L21" s="768"/>
      <c r="M21" s="760"/>
      <c r="N21" s="760"/>
      <c r="O21" s="760"/>
      <c r="P21" s="760"/>
      <c r="Q21" s="750"/>
      <c r="R21" s="751"/>
      <c r="S21" s="751"/>
      <c r="T21" s="751"/>
      <c r="U21" s="751"/>
      <c r="V21" s="751"/>
      <c r="W21" s="751"/>
      <c r="X21" s="751"/>
      <c r="Y21" s="751"/>
      <c r="Z21" s="751"/>
      <c r="AA21" s="751"/>
      <c r="AB21" s="761"/>
      <c r="AC21" s="751"/>
      <c r="AD21" s="751"/>
      <c r="AE21" s="751"/>
      <c r="AF21" s="751"/>
      <c r="AG21" s="752"/>
      <c r="AH21" s="762"/>
      <c r="AI21" s="763">
        <f t="shared" si="0"/>
        <v>0</v>
      </c>
      <c r="AJ21" s="763">
        <f t="shared" si="4"/>
        <v>64.049999999999983</v>
      </c>
      <c r="AK21" s="763">
        <f t="shared" si="2"/>
        <v>3.6</v>
      </c>
      <c r="AL21" s="763">
        <f t="shared" si="3"/>
        <v>0</v>
      </c>
      <c r="AM21" s="763">
        <f t="shared" si="1"/>
        <v>0</v>
      </c>
      <c r="AN21" s="763">
        <f t="shared" si="5"/>
        <v>67.649999999999977</v>
      </c>
    </row>
    <row r="22" spans="1:40" ht="22.5" customHeight="1">
      <c r="A22" s="754"/>
      <c r="B22" s="755">
        <v>12</v>
      </c>
      <c r="C22" s="301" t="s">
        <v>376</v>
      </c>
      <c r="D22" s="302"/>
      <c r="E22" s="302"/>
      <c r="F22" s="302"/>
      <c r="G22" s="302"/>
      <c r="H22" s="303"/>
      <c r="I22" s="765">
        <v>6</v>
      </c>
      <c r="J22" s="766"/>
      <c r="K22" s="767">
        <v>2</v>
      </c>
      <c r="L22" s="768"/>
      <c r="M22" s="760"/>
      <c r="N22" s="760"/>
      <c r="O22" s="760"/>
      <c r="P22" s="760"/>
      <c r="Q22" s="750"/>
      <c r="R22" s="751"/>
      <c r="S22" s="751"/>
      <c r="T22" s="751"/>
      <c r="U22" s="751"/>
      <c r="V22" s="751"/>
      <c r="W22" s="751"/>
      <c r="X22" s="751"/>
      <c r="Y22" s="751"/>
      <c r="Z22" s="751"/>
      <c r="AA22" s="751"/>
      <c r="AB22" s="761"/>
      <c r="AC22" s="751"/>
      <c r="AD22" s="751"/>
      <c r="AE22" s="751"/>
      <c r="AF22" s="751"/>
      <c r="AG22" s="752"/>
      <c r="AI22" s="763">
        <f t="shared" si="0"/>
        <v>0</v>
      </c>
      <c r="AJ22" s="763">
        <f t="shared" si="4"/>
        <v>67.649999999999977</v>
      </c>
      <c r="AK22" s="763">
        <f t="shared" si="2"/>
        <v>6</v>
      </c>
      <c r="AL22" s="763">
        <f t="shared" si="3"/>
        <v>2</v>
      </c>
      <c r="AM22" s="763">
        <f t="shared" si="1"/>
        <v>0</v>
      </c>
      <c r="AN22" s="763">
        <f t="shared" si="5"/>
        <v>73.649999999999977</v>
      </c>
    </row>
    <row r="23" spans="1:40" ht="22.5" customHeight="1">
      <c r="A23" s="754"/>
      <c r="B23" s="755">
        <v>13</v>
      </c>
      <c r="C23" s="301" t="s">
        <v>352</v>
      </c>
      <c r="D23" s="302"/>
      <c r="E23" s="302"/>
      <c r="F23" s="302"/>
      <c r="G23" s="302"/>
      <c r="H23" s="303"/>
      <c r="I23" s="765">
        <v>2.4</v>
      </c>
      <c r="J23" s="766"/>
      <c r="K23" s="767"/>
      <c r="L23" s="768"/>
      <c r="M23" s="760"/>
      <c r="N23" s="760"/>
      <c r="O23" s="760"/>
      <c r="P23" s="760"/>
      <c r="Q23" s="750"/>
      <c r="R23" s="751"/>
      <c r="S23" s="751"/>
      <c r="T23" s="751"/>
      <c r="U23" s="751"/>
      <c r="V23" s="751"/>
      <c r="W23" s="751"/>
      <c r="X23" s="751"/>
      <c r="Y23" s="751"/>
      <c r="Z23" s="751"/>
      <c r="AA23" s="751"/>
      <c r="AB23" s="761"/>
      <c r="AC23" s="751"/>
      <c r="AD23" s="751"/>
      <c r="AE23" s="751"/>
      <c r="AF23" s="751"/>
      <c r="AG23" s="752"/>
      <c r="AI23" s="763">
        <f t="shared" si="0"/>
        <v>0</v>
      </c>
      <c r="AJ23" s="763">
        <f t="shared" si="4"/>
        <v>75.649999999999977</v>
      </c>
      <c r="AK23" s="763">
        <f t="shared" si="2"/>
        <v>2.4</v>
      </c>
      <c r="AL23" s="763">
        <f t="shared" si="3"/>
        <v>0</v>
      </c>
      <c r="AM23" s="763">
        <f t="shared" si="1"/>
        <v>0</v>
      </c>
      <c r="AN23" s="763">
        <f t="shared" si="5"/>
        <v>78.049999999999983</v>
      </c>
    </row>
    <row r="24" spans="1:40" ht="22.5" customHeight="1">
      <c r="A24" s="754"/>
      <c r="B24" s="755">
        <v>14</v>
      </c>
      <c r="C24" s="301" t="s">
        <v>399</v>
      </c>
      <c r="D24" s="302"/>
      <c r="E24" s="302"/>
      <c r="F24" s="302"/>
      <c r="G24" s="302"/>
      <c r="H24" s="303"/>
      <c r="I24" s="765">
        <v>1.6</v>
      </c>
      <c r="J24" s="766"/>
      <c r="K24" s="767"/>
      <c r="L24" s="768"/>
      <c r="M24" s="760"/>
      <c r="N24" s="760"/>
      <c r="O24" s="760"/>
      <c r="P24" s="760"/>
      <c r="Q24" s="750"/>
      <c r="R24" s="751"/>
      <c r="S24" s="751"/>
      <c r="T24" s="751"/>
      <c r="U24" s="751"/>
      <c r="V24" s="751"/>
      <c r="W24" s="751"/>
      <c r="X24" s="751"/>
      <c r="Y24" s="751"/>
      <c r="Z24" s="751"/>
      <c r="AA24" s="751"/>
      <c r="AB24" s="761"/>
      <c r="AC24" s="751"/>
      <c r="AD24" s="751"/>
      <c r="AE24" s="751"/>
      <c r="AF24" s="751"/>
      <c r="AG24" s="752"/>
      <c r="AI24" s="763">
        <f t="shared" si="0"/>
        <v>0</v>
      </c>
      <c r="AJ24" s="763">
        <f t="shared" si="4"/>
        <v>78.049999999999983</v>
      </c>
      <c r="AK24" s="763">
        <f t="shared" si="2"/>
        <v>1.6</v>
      </c>
      <c r="AL24" s="763">
        <f t="shared" si="3"/>
        <v>0</v>
      </c>
      <c r="AM24" s="763">
        <f t="shared" si="1"/>
        <v>0</v>
      </c>
      <c r="AN24" s="763">
        <f t="shared" si="5"/>
        <v>79.649999999999977</v>
      </c>
    </row>
    <row r="25" spans="1:40" ht="22.5" customHeight="1">
      <c r="A25" s="754"/>
      <c r="B25" s="755">
        <v>15</v>
      </c>
      <c r="C25" s="301" t="s">
        <v>400</v>
      </c>
      <c r="D25" s="302"/>
      <c r="E25" s="302"/>
      <c r="F25" s="302"/>
      <c r="G25" s="302"/>
      <c r="H25" s="303"/>
      <c r="I25" s="765">
        <v>5</v>
      </c>
      <c r="J25" s="766"/>
      <c r="K25" s="767"/>
      <c r="L25" s="768"/>
      <c r="M25" s="760"/>
      <c r="N25" s="760"/>
      <c r="O25" s="760"/>
      <c r="P25" s="760"/>
      <c r="Q25" s="750"/>
      <c r="R25" s="751"/>
      <c r="S25" s="751"/>
      <c r="T25" s="751"/>
      <c r="U25" s="751"/>
      <c r="V25" s="751"/>
      <c r="W25" s="751"/>
      <c r="X25" s="751"/>
      <c r="Y25" s="751"/>
      <c r="Z25" s="751"/>
      <c r="AA25" s="751"/>
      <c r="AB25" s="761"/>
      <c r="AC25" s="751"/>
      <c r="AD25" s="751"/>
      <c r="AE25" s="751"/>
      <c r="AF25" s="751"/>
      <c r="AG25" s="752"/>
      <c r="AI25" s="763">
        <f t="shared" si="0"/>
        <v>0</v>
      </c>
      <c r="AJ25" s="763">
        <f t="shared" si="4"/>
        <v>79.649999999999977</v>
      </c>
      <c r="AK25" s="763">
        <f t="shared" si="2"/>
        <v>5</v>
      </c>
      <c r="AL25" s="763">
        <f t="shared" si="3"/>
        <v>0</v>
      </c>
      <c r="AM25" s="763">
        <f t="shared" si="1"/>
        <v>0</v>
      </c>
      <c r="AN25" s="763">
        <f t="shared" si="5"/>
        <v>84.649999999999977</v>
      </c>
    </row>
    <row r="26" spans="1:40" ht="22.5" customHeight="1">
      <c r="A26" s="754"/>
      <c r="B26" s="755">
        <v>16</v>
      </c>
      <c r="C26" s="301" t="s">
        <v>376</v>
      </c>
      <c r="D26" s="302"/>
      <c r="E26" s="302"/>
      <c r="F26" s="302"/>
      <c r="G26" s="302"/>
      <c r="H26" s="303"/>
      <c r="I26" s="765">
        <v>3.5</v>
      </c>
      <c r="J26" s="766"/>
      <c r="K26" s="767"/>
      <c r="L26" s="768"/>
      <c r="M26" s="760"/>
      <c r="N26" s="760"/>
      <c r="O26" s="760"/>
      <c r="P26" s="760"/>
      <c r="Q26" s="750"/>
      <c r="R26" s="751"/>
      <c r="S26" s="751"/>
      <c r="T26" s="751"/>
      <c r="U26" s="751"/>
      <c r="V26" s="751"/>
      <c r="W26" s="751"/>
      <c r="X26" s="751"/>
      <c r="Y26" s="751"/>
      <c r="Z26" s="751"/>
      <c r="AA26" s="751"/>
      <c r="AB26" s="761"/>
      <c r="AC26" s="751"/>
      <c r="AD26" s="751"/>
      <c r="AE26" s="751"/>
      <c r="AF26" s="751"/>
      <c r="AG26" s="752"/>
      <c r="AI26" s="763">
        <f t="shared" si="0"/>
        <v>0</v>
      </c>
      <c r="AJ26" s="763">
        <f t="shared" si="4"/>
        <v>84.649999999999977</v>
      </c>
      <c r="AK26" s="763">
        <f t="shared" si="2"/>
        <v>3.5</v>
      </c>
      <c r="AL26" s="763">
        <f t="shared" si="3"/>
        <v>0</v>
      </c>
      <c r="AM26" s="763">
        <f t="shared" si="1"/>
        <v>0</v>
      </c>
      <c r="AN26" s="763">
        <f t="shared" si="5"/>
        <v>88.149999999999977</v>
      </c>
    </row>
    <row r="27" spans="1:40" ht="22.5" customHeight="1">
      <c r="A27" s="754"/>
      <c r="B27" s="755">
        <v>17</v>
      </c>
      <c r="C27" s="301" t="s">
        <v>401</v>
      </c>
      <c r="D27" s="302"/>
      <c r="E27" s="302"/>
      <c r="F27" s="302"/>
      <c r="G27" s="302"/>
      <c r="H27" s="303"/>
      <c r="I27" s="765">
        <v>2.2000000000000002</v>
      </c>
      <c r="J27" s="766"/>
      <c r="K27" s="767"/>
      <c r="L27" s="768"/>
      <c r="M27" s="760"/>
      <c r="N27" s="760"/>
      <c r="O27" s="760"/>
      <c r="P27" s="760"/>
      <c r="Q27" s="750"/>
      <c r="R27" s="751"/>
      <c r="S27" s="751"/>
      <c r="T27" s="751"/>
      <c r="U27" s="751"/>
      <c r="V27" s="751"/>
      <c r="W27" s="751"/>
      <c r="X27" s="751"/>
      <c r="Y27" s="751"/>
      <c r="Z27" s="751"/>
      <c r="AA27" s="751"/>
      <c r="AB27" s="761"/>
      <c r="AC27" s="751"/>
      <c r="AD27" s="751"/>
      <c r="AE27" s="751"/>
      <c r="AF27" s="751"/>
      <c r="AG27" s="752"/>
      <c r="AI27" s="763">
        <f t="shared" si="0"/>
        <v>0</v>
      </c>
      <c r="AJ27" s="763">
        <f t="shared" si="4"/>
        <v>88.149999999999977</v>
      </c>
      <c r="AK27" s="763">
        <f t="shared" si="2"/>
        <v>2.2000000000000002</v>
      </c>
      <c r="AL27" s="763">
        <f t="shared" si="3"/>
        <v>0</v>
      </c>
      <c r="AM27" s="763">
        <f t="shared" si="1"/>
        <v>0</v>
      </c>
      <c r="AN27" s="763">
        <f t="shared" si="5"/>
        <v>90.34999999999998</v>
      </c>
    </row>
    <row r="28" spans="1:40" ht="22.5" customHeight="1">
      <c r="A28" s="754"/>
      <c r="B28" s="755">
        <v>18</v>
      </c>
      <c r="C28" s="301" t="s">
        <v>402</v>
      </c>
      <c r="D28" s="302"/>
      <c r="E28" s="302"/>
      <c r="F28" s="302"/>
      <c r="G28" s="302"/>
      <c r="H28" s="303"/>
      <c r="I28" s="765">
        <v>1</v>
      </c>
      <c r="J28" s="766"/>
      <c r="K28" s="767"/>
      <c r="L28" s="768"/>
      <c r="M28" s="760"/>
      <c r="N28" s="760"/>
      <c r="O28" s="760"/>
      <c r="P28" s="760"/>
      <c r="Q28" s="750"/>
      <c r="R28" s="751"/>
      <c r="S28" s="751"/>
      <c r="T28" s="751"/>
      <c r="U28" s="751"/>
      <c r="V28" s="751"/>
      <c r="W28" s="751"/>
      <c r="X28" s="751"/>
      <c r="Y28" s="751"/>
      <c r="Z28" s="751"/>
      <c r="AA28" s="751"/>
      <c r="AB28" s="761"/>
      <c r="AC28" s="751"/>
      <c r="AD28" s="751"/>
      <c r="AE28" s="751"/>
      <c r="AF28" s="751"/>
      <c r="AG28" s="752"/>
      <c r="AI28" s="763">
        <f t="shared" si="0"/>
        <v>0</v>
      </c>
      <c r="AJ28" s="763">
        <f t="shared" si="4"/>
        <v>90.34999999999998</v>
      </c>
      <c r="AK28" s="763">
        <f t="shared" si="2"/>
        <v>1</v>
      </c>
      <c r="AL28" s="763">
        <f t="shared" si="3"/>
        <v>0</v>
      </c>
      <c r="AM28" s="763">
        <f t="shared" si="1"/>
        <v>0</v>
      </c>
      <c r="AN28" s="763">
        <f t="shared" si="5"/>
        <v>91.34999999999998</v>
      </c>
    </row>
    <row r="29" spans="1:40" ht="22.5" customHeight="1">
      <c r="A29" s="754"/>
      <c r="B29" s="755">
        <v>19</v>
      </c>
      <c r="C29" s="301" t="s">
        <v>403</v>
      </c>
      <c r="D29" s="302"/>
      <c r="E29" s="302"/>
      <c r="F29" s="302"/>
      <c r="G29" s="302"/>
      <c r="H29" s="303"/>
      <c r="I29" s="765">
        <v>3.2</v>
      </c>
      <c r="J29" s="766"/>
      <c r="K29" s="767">
        <v>1</v>
      </c>
      <c r="L29" s="768"/>
      <c r="M29" s="760"/>
      <c r="N29" s="760"/>
      <c r="O29" s="760"/>
      <c r="P29" s="760"/>
      <c r="Q29" s="750"/>
      <c r="R29" s="751"/>
      <c r="S29" s="751"/>
      <c r="T29" s="751"/>
      <c r="U29" s="751"/>
      <c r="V29" s="751"/>
      <c r="W29" s="751"/>
      <c r="X29" s="751"/>
      <c r="Y29" s="751"/>
      <c r="Z29" s="751"/>
      <c r="AA29" s="751"/>
      <c r="AB29" s="761"/>
      <c r="AC29" s="751"/>
      <c r="AD29" s="751"/>
      <c r="AE29" s="751"/>
      <c r="AF29" s="751"/>
      <c r="AG29" s="752"/>
      <c r="AI29" s="763">
        <f t="shared" si="0"/>
        <v>0</v>
      </c>
      <c r="AJ29" s="763">
        <f t="shared" si="4"/>
        <v>91.34999999999998</v>
      </c>
      <c r="AK29" s="763">
        <f t="shared" si="2"/>
        <v>3.2</v>
      </c>
      <c r="AL29" s="763">
        <f t="shared" si="3"/>
        <v>1</v>
      </c>
      <c r="AM29" s="763">
        <f t="shared" si="1"/>
        <v>0</v>
      </c>
      <c r="AN29" s="763">
        <f t="shared" si="5"/>
        <v>94.549999999999983</v>
      </c>
    </row>
    <row r="30" spans="1:40" ht="22.5" customHeight="1">
      <c r="A30" s="754"/>
      <c r="B30" s="755">
        <v>20</v>
      </c>
      <c r="C30" s="301" t="s">
        <v>404</v>
      </c>
      <c r="D30" s="302"/>
      <c r="E30" s="302"/>
      <c r="F30" s="302"/>
      <c r="G30" s="302"/>
      <c r="H30" s="303"/>
      <c r="I30" s="765">
        <v>2.2000000000000002</v>
      </c>
      <c r="J30" s="766"/>
      <c r="K30" s="767">
        <v>1</v>
      </c>
      <c r="L30" s="768"/>
      <c r="M30" s="760"/>
      <c r="N30" s="760"/>
      <c r="O30" s="760"/>
      <c r="P30" s="760"/>
      <c r="Q30" s="750"/>
      <c r="R30" s="751"/>
      <c r="S30" s="751"/>
      <c r="T30" s="751"/>
      <c r="U30" s="751"/>
      <c r="V30" s="751"/>
      <c r="W30" s="751"/>
      <c r="X30" s="751"/>
      <c r="Y30" s="751"/>
      <c r="Z30" s="751"/>
      <c r="AA30" s="751"/>
      <c r="AB30" s="761"/>
      <c r="AC30" s="751"/>
      <c r="AD30" s="751"/>
      <c r="AE30" s="751"/>
      <c r="AF30" s="751"/>
      <c r="AG30" s="752"/>
      <c r="AI30" s="763">
        <f t="shared" si="0"/>
        <v>0</v>
      </c>
      <c r="AJ30" s="763">
        <f t="shared" si="4"/>
        <v>95.549999999999983</v>
      </c>
      <c r="AK30" s="763">
        <f t="shared" si="2"/>
        <v>2.2000000000000002</v>
      </c>
      <c r="AL30" s="763">
        <f t="shared" si="3"/>
        <v>1</v>
      </c>
      <c r="AM30" s="763">
        <f t="shared" si="1"/>
        <v>0</v>
      </c>
      <c r="AN30" s="763">
        <f t="shared" si="5"/>
        <v>97.749999999999986</v>
      </c>
    </row>
    <row r="31" spans="1:40" ht="22.5" customHeight="1">
      <c r="A31" s="754"/>
      <c r="B31" s="755">
        <v>21</v>
      </c>
      <c r="C31" s="301" t="s">
        <v>405</v>
      </c>
      <c r="D31" s="302"/>
      <c r="E31" s="302"/>
      <c r="F31" s="302"/>
      <c r="G31" s="302"/>
      <c r="H31" s="303"/>
      <c r="I31" s="765">
        <v>3.7</v>
      </c>
      <c r="J31" s="766"/>
      <c r="K31" s="767"/>
      <c r="L31" s="768"/>
      <c r="M31" s="760"/>
      <c r="N31" s="760"/>
      <c r="O31" s="760"/>
      <c r="P31" s="760"/>
      <c r="Q31" s="750"/>
      <c r="R31" s="751"/>
      <c r="S31" s="751"/>
      <c r="T31" s="751"/>
      <c r="U31" s="751"/>
      <c r="V31" s="751"/>
      <c r="W31" s="751"/>
      <c r="X31" s="751"/>
      <c r="Y31" s="751"/>
      <c r="Z31" s="751"/>
      <c r="AA31" s="751"/>
      <c r="AB31" s="761"/>
      <c r="AC31" s="751"/>
      <c r="AD31" s="751"/>
      <c r="AE31" s="751"/>
      <c r="AF31" s="751"/>
      <c r="AG31" s="752"/>
      <c r="AI31" s="763">
        <f t="shared" si="0"/>
        <v>0</v>
      </c>
      <c r="AJ31" s="763">
        <f t="shared" si="4"/>
        <v>98.749999999999986</v>
      </c>
      <c r="AK31" s="763">
        <f t="shared" si="2"/>
        <v>3.7</v>
      </c>
      <c r="AL31" s="763">
        <f t="shared" si="3"/>
        <v>0</v>
      </c>
      <c r="AM31" s="763">
        <f t="shared" si="1"/>
        <v>0</v>
      </c>
      <c r="AN31" s="763">
        <f t="shared" si="5"/>
        <v>102.44999999999999</v>
      </c>
    </row>
    <row r="32" spans="1:40" ht="22.5" customHeight="1">
      <c r="A32" s="754"/>
      <c r="B32" s="755">
        <v>22</v>
      </c>
      <c r="C32" s="301" t="s">
        <v>376</v>
      </c>
      <c r="D32" s="302"/>
      <c r="E32" s="302"/>
      <c r="F32" s="302"/>
      <c r="G32" s="302"/>
      <c r="H32" s="303"/>
      <c r="I32" s="765">
        <v>5.5</v>
      </c>
      <c r="J32" s="766"/>
      <c r="K32" s="767"/>
      <c r="L32" s="768"/>
      <c r="M32" s="760"/>
      <c r="N32" s="760"/>
      <c r="O32" s="760"/>
      <c r="P32" s="760"/>
      <c r="Q32" s="750"/>
      <c r="R32" s="751"/>
      <c r="S32" s="751"/>
      <c r="T32" s="751"/>
      <c r="U32" s="751"/>
      <c r="V32" s="751"/>
      <c r="W32" s="751"/>
      <c r="X32" s="751"/>
      <c r="Y32" s="751"/>
      <c r="Z32" s="751"/>
      <c r="AA32" s="751"/>
      <c r="AB32" s="761"/>
      <c r="AC32" s="751"/>
      <c r="AD32" s="751"/>
      <c r="AE32" s="751"/>
      <c r="AF32" s="751"/>
      <c r="AG32" s="752"/>
      <c r="AI32" s="763">
        <f t="shared" si="0"/>
        <v>0</v>
      </c>
      <c r="AJ32" s="763">
        <f t="shared" si="4"/>
        <v>102.44999999999999</v>
      </c>
      <c r="AK32" s="763">
        <f t="shared" si="2"/>
        <v>5.5</v>
      </c>
      <c r="AL32" s="763">
        <f>K32</f>
        <v>0</v>
      </c>
      <c r="AM32" s="763">
        <f t="shared" si="1"/>
        <v>0</v>
      </c>
      <c r="AN32" s="763">
        <f t="shared" si="5"/>
        <v>107.94999999999999</v>
      </c>
    </row>
    <row r="33" spans="1:40" ht="22.5" customHeight="1">
      <c r="A33" s="754"/>
      <c r="B33" s="755">
        <v>23</v>
      </c>
      <c r="C33" s="301" t="s">
        <v>406</v>
      </c>
      <c r="D33" s="302"/>
      <c r="E33" s="302"/>
      <c r="F33" s="302"/>
      <c r="G33" s="302"/>
      <c r="H33" s="303"/>
      <c r="I33" s="765">
        <v>1.1000000000000001</v>
      </c>
      <c r="J33" s="766"/>
      <c r="K33" s="767"/>
      <c r="L33" s="768"/>
      <c r="M33" s="760"/>
      <c r="N33" s="760"/>
      <c r="O33" s="760"/>
      <c r="P33" s="760"/>
      <c r="Q33" s="750"/>
      <c r="R33" s="751"/>
      <c r="S33" s="751"/>
      <c r="T33" s="751"/>
      <c r="U33" s="751"/>
      <c r="V33" s="751"/>
      <c r="W33" s="751"/>
      <c r="X33" s="751"/>
      <c r="Y33" s="751"/>
      <c r="Z33" s="751"/>
      <c r="AA33" s="751"/>
      <c r="AB33" s="761"/>
      <c r="AC33" s="751"/>
      <c r="AD33" s="751"/>
      <c r="AE33" s="751"/>
      <c r="AF33" s="751"/>
      <c r="AG33" s="752"/>
      <c r="AI33" s="763">
        <f t="shared" si="0"/>
        <v>0</v>
      </c>
      <c r="AJ33" s="763">
        <f t="shared" si="4"/>
        <v>107.94999999999999</v>
      </c>
      <c r="AK33" s="763">
        <f t="shared" si="2"/>
        <v>1.1000000000000001</v>
      </c>
      <c r="AL33" s="763">
        <f t="shared" si="3"/>
        <v>0</v>
      </c>
      <c r="AM33" s="763">
        <f t="shared" si="1"/>
        <v>0</v>
      </c>
      <c r="AN33" s="763">
        <f t="shared" si="5"/>
        <v>109.04999999999998</v>
      </c>
    </row>
    <row r="34" spans="1:40" ht="22.5" customHeight="1">
      <c r="A34" s="754"/>
      <c r="B34" s="755">
        <v>24</v>
      </c>
      <c r="C34" s="301" t="s">
        <v>407</v>
      </c>
      <c r="D34" s="302"/>
      <c r="E34" s="302"/>
      <c r="F34" s="302"/>
      <c r="G34" s="302"/>
      <c r="H34" s="303"/>
      <c r="I34" s="765">
        <v>14.3</v>
      </c>
      <c r="J34" s="766"/>
      <c r="K34" s="767"/>
      <c r="L34" s="768"/>
      <c r="M34" s="760"/>
      <c r="N34" s="760"/>
      <c r="O34" s="760"/>
      <c r="P34" s="760"/>
      <c r="Q34" s="750"/>
      <c r="R34" s="751"/>
      <c r="S34" s="751"/>
      <c r="T34" s="751"/>
      <c r="U34" s="751"/>
      <c r="V34" s="751"/>
      <c r="W34" s="751"/>
      <c r="X34" s="751"/>
      <c r="Y34" s="751"/>
      <c r="Z34" s="751"/>
      <c r="AA34" s="751"/>
      <c r="AB34" s="761"/>
      <c r="AC34" s="751"/>
      <c r="AD34" s="751"/>
      <c r="AE34" s="751"/>
      <c r="AF34" s="751"/>
      <c r="AG34" s="752"/>
      <c r="AI34" s="763">
        <f t="shared" si="0"/>
        <v>0</v>
      </c>
      <c r="AJ34" s="763">
        <f>AN33+AL33-AI34</f>
        <v>109.04999999999998</v>
      </c>
      <c r="AK34" s="763">
        <f t="shared" si="2"/>
        <v>14.3</v>
      </c>
      <c r="AL34" s="763">
        <f t="shared" si="3"/>
        <v>0</v>
      </c>
      <c r="AM34" s="763">
        <f>IF(J34&gt;0,IF((AN34+J34)&gt;X$7,X$7-AN34,J34),0)</f>
        <v>0</v>
      </c>
      <c r="AN34" s="763">
        <f t="shared" si="5"/>
        <v>123.34999999999998</v>
      </c>
    </row>
    <row r="35" spans="1:40" ht="22.5" customHeight="1">
      <c r="A35" s="754"/>
      <c r="B35" s="755">
        <v>25</v>
      </c>
      <c r="C35" s="301" t="s">
        <v>376</v>
      </c>
      <c r="D35" s="302"/>
      <c r="E35" s="302"/>
      <c r="F35" s="302"/>
      <c r="G35" s="302"/>
      <c r="H35" s="303"/>
      <c r="I35" s="765">
        <v>6.2</v>
      </c>
      <c r="J35" s="766"/>
      <c r="K35" s="767"/>
      <c r="L35" s="768"/>
      <c r="M35" s="760"/>
      <c r="N35" s="760"/>
      <c r="O35" s="760"/>
      <c r="P35" s="760"/>
      <c r="Q35" s="750"/>
      <c r="R35" s="751"/>
      <c r="S35" s="751"/>
      <c r="T35" s="751"/>
      <c r="U35" s="751"/>
      <c r="V35" s="751"/>
      <c r="W35" s="751"/>
      <c r="X35" s="751"/>
      <c r="Y35" s="751"/>
      <c r="Z35" s="751"/>
      <c r="AA35" s="751"/>
      <c r="AB35" s="761"/>
      <c r="AC35" s="751"/>
      <c r="AD35" s="751"/>
      <c r="AE35" s="751"/>
      <c r="AF35" s="751"/>
      <c r="AG35" s="752"/>
      <c r="AI35" s="763">
        <f t="shared" si="0"/>
        <v>0</v>
      </c>
      <c r="AJ35" s="763">
        <f>AN34+AM34+AL34-AI35</f>
        <v>123.34999999999998</v>
      </c>
      <c r="AK35" s="763">
        <f t="shared" si="2"/>
        <v>6.2</v>
      </c>
      <c r="AL35" s="763">
        <f t="shared" si="3"/>
        <v>0</v>
      </c>
      <c r="AM35" s="763">
        <f t="shared" si="1"/>
        <v>0</v>
      </c>
      <c r="AN35" s="763">
        <f>AN34+AM34+AL34+AK35</f>
        <v>129.54999999999998</v>
      </c>
    </row>
    <row r="36" spans="1:40" ht="22.5" customHeight="1">
      <c r="A36" s="754"/>
      <c r="B36" s="755">
        <v>26</v>
      </c>
      <c r="C36" s="301" t="s">
        <v>408</v>
      </c>
      <c r="D36" s="302"/>
      <c r="E36" s="302"/>
      <c r="F36" s="302"/>
      <c r="G36" s="302"/>
      <c r="H36" s="303"/>
      <c r="I36" s="765">
        <v>1.7</v>
      </c>
      <c r="J36" s="766"/>
      <c r="K36" s="767"/>
      <c r="L36" s="768"/>
      <c r="M36" s="760"/>
      <c r="N36" s="760"/>
      <c r="O36" s="760"/>
      <c r="P36" s="760"/>
      <c r="Q36" s="750"/>
      <c r="R36" s="751"/>
      <c r="S36" s="751"/>
      <c r="T36" s="751"/>
      <c r="U36" s="751"/>
      <c r="V36" s="751"/>
      <c r="W36" s="751"/>
      <c r="X36" s="751"/>
      <c r="Y36" s="751"/>
      <c r="Z36" s="751"/>
      <c r="AA36" s="751"/>
      <c r="AB36" s="761"/>
      <c r="AC36" s="751"/>
      <c r="AD36" s="751"/>
      <c r="AE36" s="751"/>
      <c r="AF36" s="751"/>
      <c r="AG36" s="752"/>
      <c r="AI36" s="763">
        <f t="shared" si="0"/>
        <v>0</v>
      </c>
      <c r="AJ36" s="763">
        <f>AN35+AM35+AL35-AI36</f>
        <v>129.54999999999998</v>
      </c>
      <c r="AK36" s="763">
        <f t="shared" si="2"/>
        <v>1.7</v>
      </c>
      <c r="AL36" s="763">
        <f t="shared" si="3"/>
        <v>0</v>
      </c>
      <c r="AM36" s="763">
        <f t="shared" si="1"/>
        <v>0</v>
      </c>
      <c r="AN36" s="763">
        <f t="shared" ref="AN36:AN50" si="6">AN35+AL35+AK36</f>
        <v>131.24999999999997</v>
      </c>
    </row>
    <row r="37" spans="1:40" ht="22.5" customHeight="1">
      <c r="A37" s="754"/>
      <c r="B37" s="755">
        <v>27</v>
      </c>
      <c r="C37" s="301" t="s">
        <v>409</v>
      </c>
      <c r="D37" s="302"/>
      <c r="E37" s="302"/>
      <c r="F37" s="302"/>
      <c r="G37" s="302"/>
      <c r="H37" s="303"/>
      <c r="I37" s="765">
        <v>3.9</v>
      </c>
      <c r="J37" s="766"/>
      <c r="K37" s="767"/>
      <c r="L37" s="768"/>
      <c r="M37" s="760"/>
      <c r="N37" s="760"/>
      <c r="O37" s="760"/>
      <c r="P37" s="760"/>
      <c r="Q37" s="750"/>
      <c r="R37" s="751"/>
      <c r="S37" s="751"/>
      <c r="T37" s="751"/>
      <c r="U37" s="751"/>
      <c r="V37" s="751"/>
      <c r="W37" s="751"/>
      <c r="X37" s="751"/>
      <c r="Y37" s="751"/>
      <c r="Z37" s="751"/>
      <c r="AA37" s="751"/>
      <c r="AB37" s="761"/>
      <c r="AC37" s="751"/>
      <c r="AD37" s="751"/>
      <c r="AE37" s="751"/>
      <c r="AF37" s="751"/>
      <c r="AG37" s="752"/>
      <c r="AI37" s="763">
        <f t="shared" si="0"/>
        <v>0</v>
      </c>
      <c r="AJ37" s="763">
        <f t="shared" ref="AJ37:AJ50" si="7">AN36+AM36+AL36-AI37</f>
        <v>131.24999999999997</v>
      </c>
      <c r="AK37" s="763">
        <f t="shared" si="2"/>
        <v>3.9</v>
      </c>
      <c r="AL37" s="763">
        <f t="shared" si="3"/>
        <v>0</v>
      </c>
      <c r="AM37" s="763">
        <f t="shared" si="1"/>
        <v>0</v>
      </c>
      <c r="AN37" s="763">
        <f t="shared" si="6"/>
        <v>135.14999999999998</v>
      </c>
    </row>
    <row r="38" spans="1:40" ht="22.5" customHeight="1">
      <c r="A38" s="754"/>
      <c r="B38" s="755">
        <v>28</v>
      </c>
      <c r="C38" s="301" t="s">
        <v>376</v>
      </c>
      <c r="D38" s="302"/>
      <c r="E38" s="302"/>
      <c r="F38" s="302"/>
      <c r="G38" s="302"/>
      <c r="H38" s="303"/>
      <c r="I38" s="765">
        <v>2.1</v>
      </c>
      <c r="J38" s="766"/>
      <c r="K38" s="767">
        <v>1</v>
      </c>
      <c r="L38" s="768"/>
      <c r="M38" s="760"/>
      <c r="N38" s="760"/>
      <c r="O38" s="760"/>
      <c r="P38" s="760"/>
      <c r="Q38" s="750"/>
      <c r="R38" s="751"/>
      <c r="S38" s="751"/>
      <c r="T38" s="751"/>
      <c r="U38" s="751"/>
      <c r="V38" s="751"/>
      <c r="W38" s="751"/>
      <c r="X38" s="751"/>
      <c r="Y38" s="751"/>
      <c r="Z38" s="751"/>
      <c r="AA38" s="751"/>
      <c r="AB38" s="761"/>
      <c r="AC38" s="751"/>
      <c r="AD38" s="751"/>
      <c r="AE38" s="751"/>
      <c r="AF38" s="751"/>
      <c r="AG38" s="752"/>
      <c r="AI38" s="763">
        <f t="shared" si="0"/>
        <v>0</v>
      </c>
      <c r="AJ38" s="763">
        <f t="shared" si="7"/>
        <v>135.14999999999998</v>
      </c>
      <c r="AK38" s="763">
        <f t="shared" si="2"/>
        <v>2.1</v>
      </c>
      <c r="AL38" s="763">
        <f t="shared" si="3"/>
        <v>1</v>
      </c>
      <c r="AM38" s="763">
        <f t="shared" si="1"/>
        <v>0</v>
      </c>
      <c r="AN38" s="763">
        <f t="shared" si="6"/>
        <v>137.24999999999997</v>
      </c>
    </row>
    <row r="39" spans="1:40" ht="22.5" customHeight="1">
      <c r="A39" s="754"/>
      <c r="B39" s="755"/>
      <c r="C39" s="301"/>
      <c r="D39" s="302"/>
      <c r="E39" s="302"/>
      <c r="F39" s="302"/>
      <c r="G39" s="302"/>
      <c r="H39" s="303"/>
      <c r="I39" s="765"/>
      <c r="J39" s="766"/>
      <c r="K39" s="767"/>
      <c r="L39" s="768"/>
      <c r="M39" s="760"/>
      <c r="N39" s="760"/>
      <c r="O39" s="760"/>
      <c r="P39" s="760"/>
      <c r="Q39" s="750"/>
      <c r="R39" s="751"/>
      <c r="S39" s="751"/>
      <c r="T39" s="751"/>
      <c r="U39" s="751"/>
      <c r="V39" s="751"/>
      <c r="W39" s="751"/>
      <c r="X39" s="751"/>
      <c r="Y39" s="751"/>
      <c r="Z39" s="751"/>
      <c r="AA39" s="751"/>
      <c r="AB39" s="761"/>
      <c r="AC39" s="751"/>
      <c r="AD39" s="751"/>
      <c r="AE39" s="751"/>
      <c r="AF39" s="751"/>
      <c r="AG39" s="752"/>
      <c r="AI39" s="763">
        <f t="shared" si="0"/>
        <v>0</v>
      </c>
      <c r="AJ39" s="763">
        <f t="shared" si="7"/>
        <v>138.24999999999997</v>
      </c>
      <c r="AK39" s="763">
        <f t="shared" si="2"/>
        <v>0</v>
      </c>
      <c r="AL39" s="763">
        <f t="shared" si="3"/>
        <v>0</v>
      </c>
      <c r="AM39" s="763">
        <f t="shared" si="1"/>
        <v>0</v>
      </c>
      <c r="AN39" s="763">
        <f t="shared" si="6"/>
        <v>138.24999999999997</v>
      </c>
    </row>
    <row r="40" spans="1:40" ht="22.5" customHeight="1">
      <c r="A40" s="754"/>
      <c r="B40" s="755"/>
      <c r="C40" s="301"/>
      <c r="D40" s="302"/>
      <c r="E40" s="302"/>
      <c r="F40" s="302"/>
      <c r="G40" s="302"/>
      <c r="H40" s="303"/>
      <c r="I40" s="765"/>
      <c r="J40" s="766"/>
      <c r="K40" s="767"/>
      <c r="L40" s="768"/>
      <c r="M40" s="760"/>
      <c r="N40" s="760"/>
      <c r="O40" s="760"/>
      <c r="P40" s="760"/>
      <c r="Q40" s="750"/>
      <c r="R40" s="751"/>
      <c r="S40" s="751"/>
      <c r="T40" s="751"/>
      <c r="U40" s="751"/>
      <c r="V40" s="751"/>
      <c r="W40" s="751"/>
      <c r="X40" s="751"/>
      <c r="Y40" s="751"/>
      <c r="Z40" s="751"/>
      <c r="AA40" s="751"/>
      <c r="AB40" s="761"/>
      <c r="AC40" s="751"/>
      <c r="AD40" s="751"/>
      <c r="AE40" s="751"/>
      <c r="AF40" s="751"/>
      <c r="AG40" s="752"/>
      <c r="AI40" s="763">
        <f t="shared" si="0"/>
        <v>0</v>
      </c>
      <c r="AJ40" s="763">
        <f t="shared" si="7"/>
        <v>138.24999999999997</v>
      </c>
      <c r="AK40" s="763">
        <f t="shared" si="2"/>
        <v>0</v>
      </c>
      <c r="AL40" s="763">
        <f t="shared" si="3"/>
        <v>0</v>
      </c>
      <c r="AM40" s="763">
        <f t="shared" si="1"/>
        <v>0</v>
      </c>
      <c r="AN40" s="763">
        <f t="shared" si="6"/>
        <v>138.24999999999997</v>
      </c>
    </row>
    <row r="41" spans="1:40" ht="22.5" customHeight="1">
      <c r="A41" s="754"/>
      <c r="B41" s="755"/>
      <c r="C41" s="301"/>
      <c r="D41" s="302"/>
      <c r="E41" s="302"/>
      <c r="F41" s="302"/>
      <c r="G41" s="302"/>
      <c r="H41" s="303"/>
      <c r="I41" s="765"/>
      <c r="J41" s="766"/>
      <c r="K41" s="767"/>
      <c r="L41" s="768"/>
      <c r="M41" s="760"/>
      <c r="N41" s="760"/>
      <c r="O41" s="760"/>
      <c r="P41" s="760"/>
      <c r="Q41" s="750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61"/>
      <c r="AC41" s="751"/>
      <c r="AD41" s="751"/>
      <c r="AE41" s="751"/>
      <c r="AF41" s="751"/>
      <c r="AG41" s="752"/>
      <c r="AI41" s="763">
        <f t="shared" si="0"/>
        <v>0</v>
      </c>
      <c r="AJ41" s="763">
        <f t="shared" si="7"/>
        <v>138.24999999999997</v>
      </c>
      <c r="AK41" s="763">
        <f t="shared" si="2"/>
        <v>0</v>
      </c>
      <c r="AL41" s="763">
        <f t="shared" si="3"/>
        <v>0</v>
      </c>
      <c r="AM41" s="763">
        <f t="shared" si="1"/>
        <v>0</v>
      </c>
      <c r="AN41" s="763">
        <f t="shared" si="6"/>
        <v>138.24999999999997</v>
      </c>
    </row>
    <row r="42" spans="1:40" ht="22.5" customHeight="1">
      <c r="A42" s="754"/>
      <c r="B42" s="755"/>
      <c r="C42" s="301"/>
      <c r="D42" s="302"/>
      <c r="E42" s="302"/>
      <c r="F42" s="302"/>
      <c r="G42" s="302"/>
      <c r="H42" s="303"/>
      <c r="I42" s="765"/>
      <c r="J42" s="766"/>
      <c r="K42" s="767"/>
      <c r="L42" s="768"/>
      <c r="M42" s="760"/>
      <c r="N42" s="760"/>
      <c r="O42" s="760"/>
      <c r="P42" s="760"/>
      <c r="Q42" s="750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61"/>
      <c r="AC42" s="751"/>
      <c r="AD42" s="751"/>
      <c r="AE42" s="751"/>
      <c r="AF42" s="751"/>
      <c r="AG42" s="752"/>
      <c r="AI42" s="763">
        <f t="shared" si="0"/>
        <v>0</v>
      </c>
      <c r="AJ42" s="763">
        <f t="shared" si="7"/>
        <v>138.24999999999997</v>
      </c>
      <c r="AK42" s="763">
        <f t="shared" si="2"/>
        <v>0</v>
      </c>
      <c r="AL42" s="763">
        <f t="shared" si="3"/>
        <v>0</v>
      </c>
      <c r="AM42" s="763">
        <f t="shared" si="1"/>
        <v>0</v>
      </c>
      <c r="AN42" s="763">
        <f t="shared" si="6"/>
        <v>138.24999999999997</v>
      </c>
    </row>
    <row r="43" spans="1:40" ht="22.5" customHeight="1">
      <c r="A43" s="754"/>
      <c r="B43" s="755"/>
      <c r="C43" s="301"/>
      <c r="D43" s="302"/>
      <c r="E43" s="302"/>
      <c r="F43" s="302"/>
      <c r="G43" s="302"/>
      <c r="H43" s="303"/>
      <c r="I43" s="765"/>
      <c r="J43" s="766"/>
      <c r="K43" s="767"/>
      <c r="L43" s="768"/>
      <c r="M43" s="760"/>
      <c r="N43" s="760"/>
      <c r="O43" s="760"/>
      <c r="P43" s="760"/>
      <c r="Q43" s="750"/>
      <c r="R43" s="751"/>
      <c r="S43" s="751"/>
      <c r="T43" s="751"/>
      <c r="U43" s="751"/>
      <c r="V43" s="751"/>
      <c r="W43" s="751"/>
      <c r="X43" s="751"/>
      <c r="Y43" s="751"/>
      <c r="Z43" s="751"/>
      <c r="AA43" s="751"/>
      <c r="AB43" s="761"/>
      <c r="AC43" s="751"/>
      <c r="AD43" s="751"/>
      <c r="AE43" s="751"/>
      <c r="AF43" s="751"/>
      <c r="AG43" s="752"/>
      <c r="AI43" s="763">
        <f t="shared" si="0"/>
        <v>0</v>
      </c>
      <c r="AJ43" s="763">
        <f t="shared" si="7"/>
        <v>138.24999999999997</v>
      </c>
      <c r="AK43" s="763">
        <f t="shared" si="2"/>
        <v>0</v>
      </c>
      <c r="AL43" s="763">
        <f t="shared" si="3"/>
        <v>0</v>
      </c>
      <c r="AM43" s="763">
        <f t="shared" si="1"/>
        <v>0</v>
      </c>
      <c r="AN43" s="763">
        <f t="shared" si="6"/>
        <v>138.24999999999997</v>
      </c>
    </row>
    <row r="44" spans="1:40" ht="22.5" customHeight="1">
      <c r="A44" s="754"/>
      <c r="B44" s="755"/>
      <c r="C44" s="301"/>
      <c r="D44" s="302"/>
      <c r="E44" s="302"/>
      <c r="F44" s="302"/>
      <c r="G44" s="302"/>
      <c r="H44" s="303"/>
      <c r="I44" s="765"/>
      <c r="J44" s="766"/>
      <c r="K44" s="767"/>
      <c r="L44" s="768"/>
      <c r="M44" s="760"/>
      <c r="N44" s="760"/>
      <c r="O44" s="760"/>
      <c r="P44" s="760"/>
      <c r="Q44" s="750"/>
      <c r="R44" s="751"/>
      <c r="S44" s="751"/>
      <c r="T44" s="751"/>
      <c r="U44" s="751"/>
      <c r="V44" s="751"/>
      <c r="W44" s="751"/>
      <c r="X44" s="751"/>
      <c r="Y44" s="751"/>
      <c r="Z44" s="751"/>
      <c r="AA44" s="751"/>
      <c r="AB44" s="761"/>
      <c r="AC44" s="751"/>
      <c r="AD44" s="751"/>
      <c r="AE44" s="751"/>
      <c r="AF44" s="751"/>
      <c r="AG44" s="752"/>
      <c r="AI44" s="763">
        <f t="shared" si="0"/>
        <v>0</v>
      </c>
      <c r="AJ44" s="763">
        <f t="shared" si="7"/>
        <v>138.24999999999997</v>
      </c>
      <c r="AK44" s="763">
        <f t="shared" si="2"/>
        <v>0</v>
      </c>
      <c r="AL44" s="763">
        <f t="shared" si="3"/>
        <v>0</v>
      </c>
      <c r="AM44" s="763">
        <f t="shared" si="1"/>
        <v>0</v>
      </c>
      <c r="AN44" s="763">
        <f t="shared" si="6"/>
        <v>138.24999999999997</v>
      </c>
    </row>
    <row r="45" spans="1:40" ht="22.5" customHeight="1">
      <c r="A45" s="754"/>
      <c r="B45" s="755"/>
      <c r="C45" s="301"/>
      <c r="D45" s="302"/>
      <c r="E45" s="302"/>
      <c r="F45" s="302"/>
      <c r="G45" s="302"/>
      <c r="H45" s="303"/>
      <c r="I45" s="765"/>
      <c r="J45" s="766"/>
      <c r="K45" s="767"/>
      <c r="L45" s="768"/>
      <c r="M45" s="760"/>
      <c r="N45" s="760"/>
      <c r="O45" s="760"/>
      <c r="P45" s="760"/>
      <c r="Q45" s="750"/>
      <c r="R45" s="751"/>
      <c r="S45" s="751"/>
      <c r="T45" s="751"/>
      <c r="U45" s="751"/>
      <c r="V45" s="751"/>
      <c r="W45" s="751"/>
      <c r="X45" s="751"/>
      <c r="Y45" s="751"/>
      <c r="Z45" s="751"/>
      <c r="AA45" s="751"/>
      <c r="AB45" s="761"/>
      <c r="AC45" s="751"/>
      <c r="AD45" s="751"/>
      <c r="AE45" s="751"/>
      <c r="AF45" s="751"/>
      <c r="AG45" s="752"/>
      <c r="AI45" s="763">
        <f t="shared" si="0"/>
        <v>0</v>
      </c>
      <c r="AJ45" s="763">
        <f>AN44+AM44+AL44-AI45</f>
        <v>138.24999999999997</v>
      </c>
      <c r="AK45" s="763">
        <f t="shared" si="2"/>
        <v>0</v>
      </c>
      <c r="AL45" s="763">
        <f t="shared" si="3"/>
        <v>0</v>
      </c>
      <c r="AM45" s="763">
        <f t="shared" si="1"/>
        <v>0</v>
      </c>
      <c r="AN45" s="763">
        <f t="shared" si="6"/>
        <v>138.24999999999997</v>
      </c>
    </row>
    <row r="46" spans="1:40" ht="22.5" customHeight="1">
      <c r="A46" s="754"/>
      <c r="B46" s="755"/>
      <c r="C46" s="301"/>
      <c r="D46" s="302"/>
      <c r="E46" s="302"/>
      <c r="F46" s="302"/>
      <c r="G46" s="302"/>
      <c r="H46" s="303"/>
      <c r="I46" s="765"/>
      <c r="J46" s="766"/>
      <c r="K46" s="767"/>
      <c r="L46" s="768"/>
      <c r="M46" s="760"/>
      <c r="N46" s="760"/>
      <c r="O46" s="760"/>
      <c r="P46" s="760"/>
      <c r="Q46" s="750"/>
      <c r="R46" s="751"/>
      <c r="S46" s="751"/>
      <c r="T46" s="751"/>
      <c r="U46" s="751"/>
      <c r="V46" s="751"/>
      <c r="W46" s="751"/>
      <c r="X46" s="751"/>
      <c r="Y46" s="751"/>
      <c r="Z46" s="751"/>
      <c r="AA46" s="751"/>
      <c r="AB46" s="761"/>
      <c r="AC46" s="751"/>
      <c r="AD46" s="751"/>
      <c r="AE46" s="751"/>
      <c r="AF46" s="751"/>
      <c r="AG46" s="752"/>
      <c r="AI46" s="763">
        <f t="shared" si="0"/>
        <v>0</v>
      </c>
      <c r="AJ46" s="763">
        <f t="shared" si="7"/>
        <v>138.24999999999997</v>
      </c>
      <c r="AK46" s="763">
        <f t="shared" si="2"/>
        <v>0</v>
      </c>
      <c r="AL46" s="763">
        <f t="shared" si="3"/>
        <v>0</v>
      </c>
      <c r="AM46" s="763">
        <f t="shared" si="1"/>
        <v>0</v>
      </c>
      <c r="AN46" s="772">
        <f t="shared" si="6"/>
        <v>138.24999999999997</v>
      </c>
    </row>
    <row r="47" spans="1:40" ht="22.5" customHeight="1">
      <c r="A47" s="754"/>
      <c r="B47" s="755"/>
      <c r="C47" s="301"/>
      <c r="D47" s="302"/>
      <c r="E47" s="302"/>
      <c r="F47" s="302"/>
      <c r="G47" s="302"/>
      <c r="H47" s="303"/>
      <c r="I47" s="765"/>
      <c r="J47" s="766"/>
      <c r="K47" s="767"/>
      <c r="L47" s="768"/>
      <c r="M47" s="760"/>
      <c r="N47" s="760"/>
      <c r="O47" s="760"/>
      <c r="P47" s="760"/>
      <c r="Q47" s="750"/>
      <c r="R47" s="751"/>
      <c r="S47" s="751"/>
      <c r="T47" s="751"/>
      <c r="U47" s="751"/>
      <c r="V47" s="751"/>
      <c r="W47" s="751"/>
      <c r="X47" s="751"/>
      <c r="Y47" s="751"/>
      <c r="Z47" s="751"/>
      <c r="AA47" s="751"/>
      <c r="AB47" s="761"/>
      <c r="AC47" s="751"/>
      <c r="AD47" s="751"/>
      <c r="AE47" s="751"/>
      <c r="AF47" s="751"/>
      <c r="AG47" s="752"/>
      <c r="AI47" s="763">
        <f t="shared" si="0"/>
        <v>0</v>
      </c>
      <c r="AJ47" s="763">
        <f t="shared" si="7"/>
        <v>138.24999999999997</v>
      </c>
      <c r="AK47" s="763">
        <f t="shared" si="2"/>
        <v>0</v>
      </c>
      <c r="AL47" s="763">
        <f t="shared" si="3"/>
        <v>0</v>
      </c>
      <c r="AM47" s="763">
        <f t="shared" si="1"/>
        <v>0</v>
      </c>
      <c r="AN47" s="763">
        <f t="shared" si="6"/>
        <v>138.24999999999997</v>
      </c>
    </row>
    <row r="48" spans="1:40" ht="22.5" customHeight="1">
      <c r="A48" s="754"/>
      <c r="B48" s="755"/>
      <c r="C48" s="301"/>
      <c r="D48" s="302"/>
      <c r="E48" s="302"/>
      <c r="F48" s="302"/>
      <c r="G48" s="302"/>
      <c r="H48" s="303"/>
      <c r="I48" s="765"/>
      <c r="J48" s="766"/>
      <c r="K48" s="767"/>
      <c r="L48" s="768"/>
      <c r="M48" s="760"/>
      <c r="N48" s="760"/>
      <c r="O48" s="760"/>
      <c r="P48" s="760"/>
      <c r="Q48" s="750"/>
      <c r="R48" s="751"/>
      <c r="S48" s="751"/>
      <c r="T48" s="751"/>
      <c r="U48" s="751"/>
      <c r="V48" s="751"/>
      <c r="W48" s="751"/>
      <c r="X48" s="751"/>
      <c r="Y48" s="751"/>
      <c r="Z48" s="751"/>
      <c r="AA48" s="751"/>
      <c r="AB48" s="761"/>
      <c r="AC48" s="751"/>
      <c r="AD48" s="751"/>
      <c r="AE48" s="751"/>
      <c r="AF48" s="751"/>
      <c r="AG48" s="752"/>
      <c r="AI48" s="763">
        <f t="shared" si="0"/>
        <v>0</v>
      </c>
      <c r="AJ48" s="763">
        <f t="shared" si="7"/>
        <v>138.24999999999997</v>
      </c>
      <c r="AK48" s="763">
        <f t="shared" si="2"/>
        <v>0</v>
      </c>
      <c r="AL48" s="763">
        <f t="shared" si="3"/>
        <v>0</v>
      </c>
      <c r="AM48" s="763">
        <f t="shared" si="1"/>
        <v>0</v>
      </c>
      <c r="AN48" s="763">
        <f t="shared" si="6"/>
        <v>138.24999999999997</v>
      </c>
    </row>
    <row r="49" spans="1:40" ht="22.5" customHeight="1">
      <c r="A49" s="754"/>
      <c r="B49" s="755"/>
      <c r="C49" s="301"/>
      <c r="D49" s="302"/>
      <c r="E49" s="302"/>
      <c r="F49" s="302"/>
      <c r="G49" s="302"/>
      <c r="H49" s="303"/>
      <c r="I49" s="765"/>
      <c r="J49" s="766"/>
      <c r="K49" s="767"/>
      <c r="L49" s="768"/>
      <c r="M49" s="760"/>
      <c r="N49" s="760"/>
      <c r="O49" s="760"/>
      <c r="P49" s="760"/>
      <c r="Q49" s="750"/>
      <c r="R49" s="751"/>
      <c r="S49" s="751"/>
      <c r="T49" s="751"/>
      <c r="U49" s="751"/>
      <c r="V49" s="751"/>
      <c r="W49" s="751"/>
      <c r="X49" s="751"/>
      <c r="Y49" s="751"/>
      <c r="Z49" s="751"/>
      <c r="AA49" s="751"/>
      <c r="AB49" s="761"/>
      <c r="AC49" s="751"/>
      <c r="AD49" s="751"/>
      <c r="AE49" s="751"/>
      <c r="AF49" s="751"/>
      <c r="AG49" s="752"/>
      <c r="AI49" s="763">
        <f t="shared" si="0"/>
        <v>0</v>
      </c>
      <c r="AJ49" s="763">
        <f t="shared" si="7"/>
        <v>138.24999999999997</v>
      </c>
      <c r="AK49" s="763">
        <f t="shared" si="2"/>
        <v>0</v>
      </c>
      <c r="AL49" s="763">
        <f t="shared" si="3"/>
        <v>0</v>
      </c>
      <c r="AM49" s="763">
        <f t="shared" si="1"/>
        <v>0</v>
      </c>
      <c r="AN49" s="763">
        <f t="shared" si="6"/>
        <v>138.24999999999997</v>
      </c>
    </row>
    <row r="50" spans="1:40" ht="22.5" customHeight="1" thickBot="1">
      <c r="A50" s="754"/>
      <c r="B50" s="755"/>
      <c r="C50" s="301"/>
      <c r="D50" s="302"/>
      <c r="E50" s="302"/>
      <c r="F50" s="302"/>
      <c r="G50" s="302"/>
      <c r="H50" s="303"/>
      <c r="I50" s="765"/>
      <c r="J50" s="766"/>
      <c r="K50" s="767"/>
      <c r="L50" s="768"/>
      <c r="M50" s="760"/>
      <c r="N50" s="760"/>
      <c r="O50" s="760"/>
      <c r="P50" s="760"/>
      <c r="Q50" s="750"/>
      <c r="R50" s="751"/>
      <c r="S50" s="751"/>
      <c r="T50" s="751"/>
      <c r="U50" s="751"/>
      <c r="V50" s="751"/>
      <c r="W50" s="751"/>
      <c r="X50" s="751"/>
      <c r="Y50" s="751"/>
      <c r="Z50" s="751"/>
      <c r="AA50" s="751"/>
      <c r="AB50" s="761"/>
      <c r="AC50" s="751"/>
      <c r="AD50" s="751"/>
      <c r="AE50" s="751"/>
      <c r="AF50" s="751"/>
      <c r="AG50" s="752"/>
      <c r="AI50" s="763">
        <f t="shared" si="0"/>
        <v>0</v>
      </c>
      <c r="AJ50" s="763">
        <f t="shared" si="7"/>
        <v>138.24999999999997</v>
      </c>
      <c r="AK50" s="763">
        <f t="shared" si="2"/>
        <v>0</v>
      </c>
      <c r="AL50" s="763">
        <f t="shared" si="3"/>
        <v>0</v>
      </c>
      <c r="AM50" s="763">
        <f t="shared" si="1"/>
        <v>0</v>
      </c>
      <c r="AN50" s="763">
        <f t="shared" si="6"/>
        <v>138.24999999999997</v>
      </c>
    </row>
    <row r="51" spans="1:40" ht="22.5" hidden="1" customHeight="1">
      <c r="A51" s="754"/>
      <c r="B51" s="755">
        <v>41</v>
      </c>
      <c r="C51" s="301"/>
      <c r="D51" s="302"/>
      <c r="E51" s="302"/>
      <c r="F51" s="302"/>
      <c r="G51" s="302"/>
      <c r="H51" s="303"/>
      <c r="I51" s="765"/>
      <c r="J51" s="766"/>
      <c r="K51" s="767"/>
      <c r="L51" s="768"/>
      <c r="M51" s="760"/>
      <c r="N51" s="760"/>
      <c r="O51" s="760"/>
      <c r="P51" s="760"/>
      <c r="Q51" s="750"/>
      <c r="R51" s="751"/>
      <c r="S51" s="751"/>
      <c r="T51" s="751"/>
      <c r="U51" s="751"/>
      <c r="V51" s="751"/>
      <c r="W51" s="751"/>
      <c r="X51" s="751"/>
      <c r="Y51" s="751"/>
      <c r="Z51" s="751"/>
      <c r="AA51" s="751"/>
      <c r="AB51" s="761"/>
      <c r="AC51" s="751"/>
      <c r="AD51" s="751"/>
      <c r="AE51" s="751"/>
      <c r="AF51" s="751"/>
      <c r="AG51" s="752"/>
      <c r="AI51" s="763">
        <f t="shared" si="0"/>
        <v>0</v>
      </c>
      <c r="AJ51" s="763">
        <f t="shared" si="4"/>
        <v>138.24999999999997</v>
      </c>
      <c r="AK51" s="763">
        <f t="shared" si="2"/>
        <v>0</v>
      </c>
      <c r="AL51" s="763">
        <f t="shared" si="3"/>
        <v>0</v>
      </c>
      <c r="AM51" s="763">
        <f t="shared" si="1"/>
        <v>0</v>
      </c>
      <c r="AN51" s="763">
        <f t="shared" si="5"/>
        <v>138.24999999999997</v>
      </c>
    </row>
    <row r="52" spans="1:40" ht="22.5" hidden="1" customHeight="1">
      <c r="A52" s="754"/>
      <c r="B52" s="755">
        <v>42</v>
      </c>
      <c r="C52" s="301"/>
      <c r="D52" s="302"/>
      <c r="E52" s="302"/>
      <c r="F52" s="302"/>
      <c r="G52" s="302"/>
      <c r="H52" s="303"/>
      <c r="I52" s="765"/>
      <c r="J52" s="766"/>
      <c r="K52" s="767"/>
      <c r="L52" s="768"/>
      <c r="M52" s="760"/>
      <c r="N52" s="760"/>
      <c r="O52" s="760"/>
      <c r="P52" s="760"/>
      <c r="Q52" s="750"/>
      <c r="R52" s="751"/>
      <c r="S52" s="751"/>
      <c r="T52" s="751"/>
      <c r="U52" s="751"/>
      <c r="V52" s="751"/>
      <c r="W52" s="751"/>
      <c r="X52" s="751"/>
      <c r="Y52" s="751"/>
      <c r="Z52" s="751"/>
      <c r="AA52" s="751"/>
      <c r="AB52" s="761"/>
      <c r="AC52" s="751"/>
      <c r="AD52" s="751"/>
      <c r="AE52" s="751"/>
      <c r="AF52" s="751"/>
      <c r="AG52" s="752"/>
      <c r="AI52" s="763">
        <f t="shared" si="0"/>
        <v>0</v>
      </c>
      <c r="AJ52" s="763">
        <f t="shared" si="4"/>
        <v>138.24999999999997</v>
      </c>
      <c r="AK52" s="763">
        <f t="shared" si="2"/>
        <v>0</v>
      </c>
      <c r="AL52" s="763">
        <f t="shared" si="3"/>
        <v>0</v>
      </c>
      <c r="AM52" s="763">
        <f t="shared" si="1"/>
        <v>0</v>
      </c>
      <c r="AN52" s="763">
        <f t="shared" si="5"/>
        <v>138.24999999999997</v>
      </c>
    </row>
    <row r="53" spans="1:40" ht="22.5" hidden="1" customHeight="1">
      <c r="A53" s="754"/>
      <c r="B53" s="755">
        <v>43</v>
      </c>
      <c r="C53" s="301"/>
      <c r="D53" s="302"/>
      <c r="E53" s="302"/>
      <c r="F53" s="302"/>
      <c r="G53" s="302"/>
      <c r="H53" s="303"/>
      <c r="I53" s="765"/>
      <c r="J53" s="766"/>
      <c r="K53" s="767"/>
      <c r="L53" s="768"/>
      <c r="M53" s="760"/>
      <c r="N53" s="760"/>
      <c r="O53" s="760"/>
      <c r="P53" s="760"/>
      <c r="Q53" s="750"/>
      <c r="R53" s="751"/>
      <c r="S53" s="751"/>
      <c r="T53" s="751"/>
      <c r="U53" s="751"/>
      <c r="V53" s="751"/>
      <c r="W53" s="751"/>
      <c r="X53" s="751"/>
      <c r="Y53" s="751"/>
      <c r="Z53" s="751"/>
      <c r="AA53" s="751"/>
      <c r="AB53" s="761"/>
      <c r="AC53" s="751"/>
      <c r="AD53" s="751"/>
      <c r="AE53" s="751"/>
      <c r="AF53" s="751"/>
      <c r="AG53" s="752"/>
      <c r="AI53" s="763">
        <f t="shared" si="0"/>
        <v>0</v>
      </c>
      <c r="AJ53" s="763">
        <f t="shared" si="4"/>
        <v>138.24999999999997</v>
      </c>
      <c r="AK53" s="763">
        <f t="shared" si="2"/>
        <v>0</v>
      </c>
      <c r="AL53" s="763">
        <f t="shared" si="3"/>
        <v>0</v>
      </c>
      <c r="AM53" s="763">
        <f t="shared" si="1"/>
        <v>0</v>
      </c>
      <c r="AN53" s="763">
        <f t="shared" si="5"/>
        <v>138.24999999999997</v>
      </c>
    </row>
    <row r="54" spans="1:40" ht="22.5" hidden="1" customHeight="1">
      <c r="A54" s="754"/>
      <c r="B54" s="755">
        <v>44</v>
      </c>
      <c r="C54" s="301"/>
      <c r="D54" s="302"/>
      <c r="E54" s="302"/>
      <c r="F54" s="302"/>
      <c r="G54" s="302"/>
      <c r="H54" s="303"/>
      <c r="I54" s="765"/>
      <c r="J54" s="766"/>
      <c r="K54" s="767"/>
      <c r="L54" s="768"/>
      <c r="M54" s="760"/>
      <c r="N54" s="760"/>
      <c r="O54" s="760"/>
      <c r="P54" s="760"/>
      <c r="Q54" s="750"/>
      <c r="R54" s="751"/>
      <c r="S54" s="751"/>
      <c r="T54" s="751"/>
      <c r="U54" s="751"/>
      <c r="V54" s="751"/>
      <c r="W54" s="751"/>
      <c r="X54" s="751"/>
      <c r="Y54" s="751"/>
      <c r="Z54" s="751"/>
      <c r="AA54" s="751"/>
      <c r="AB54" s="761"/>
      <c r="AC54" s="751"/>
      <c r="AD54" s="751"/>
      <c r="AE54" s="751"/>
      <c r="AF54" s="751"/>
      <c r="AG54" s="752"/>
      <c r="AI54" s="763">
        <f t="shared" si="0"/>
        <v>0</v>
      </c>
      <c r="AJ54" s="763">
        <f t="shared" si="4"/>
        <v>138.24999999999997</v>
      </c>
      <c r="AK54" s="763">
        <f t="shared" si="2"/>
        <v>0</v>
      </c>
      <c r="AL54" s="763">
        <f t="shared" si="3"/>
        <v>0</v>
      </c>
      <c r="AM54" s="763">
        <f t="shared" si="1"/>
        <v>0</v>
      </c>
      <c r="AN54" s="763">
        <f t="shared" si="5"/>
        <v>138.24999999999997</v>
      </c>
    </row>
    <row r="55" spans="1:40" ht="22.5" hidden="1" customHeight="1">
      <c r="A55" s="773"/>
      <c r="B55" s="755">
        <v>45</v>
      </c>
      <c r="C55" s="311"/>
      <c r="D55" s="312"/>
      <c r="E55" s="312"/>
      <c r="F55" s="312"/>
      <c r="G55" s="312"/>
      <c r="H55" s="313"/>
      <c r="I55" s="774"/>
      <c r="J55" s="775"/>
      <c r="K55" s="776"/>
      <c r="L55" s="768"/>
      <c r="M55" s="760"/>
      <c r="N55" s="760"/>
      <c r="O55" s="760"/>
      <c r="P55" s="760"/>
      <c r="Q55" s="750"/>
      <c r="R55" s="751"/>
      <c r="S55" s="751"/>
      <c r="T55" s="751"/>
      <c r="U55" s="751"/>
      <c r="V55" s="751"/>
      <c r="W55" s="751"/>
      <c r="X55" s="751"/>
      <c r="Y55" s="751"/>
      <c r="Z55" s="751"/>
      <c r="AA55" s="751"/>
      <c r="AB55" s="761"/>
      <c r="AC55" s="751"/>
      <c r="AD55" s="751"/>
      <c r="AE55" s="751"/>
      <c r="AF55" s="751"/>
      <c r="AG55" s="752"/>
      <c r="AI55" s="763">
        <f t="shared" si="0"/>
        <v>0</v>
      </c>
      <c r="AJ55" s="763">
        <f t="shared" si="4"/>
        <v>138.24999999999997</v>
      </c>
      <c r="AK55" s="763">
        <f t="shared" si="2"/>
        <v>0</v>
      </c>
      <c r="AL55" s="763">
        <f t="shared" si="3"/>
        <v>0</v>
      </c>
      <c r="AM55" s="763">
        <f t="shared" si="1"/>
        <v>0</v>
      </c>
      <c r="AN55" s="763">
        <f t="shared" si="5"/>
        <v>138.24999999999997</v>
      </c>
    </row>
    <row r="56" spans="1:40" s="782" customFormat="1" ht="14.25" customHeight="1">
      <c r="A56" s="1229" t="s">
        <v>20</v>
      </c>
      <c r="B56" s="1230"/>
      <c r="C56" s="1230"/>
      <c r="D56" s="1230"/>
      <c r="E56" s="1230"/>
      <c r="F56" s="1230"/>
      <c r="G56" s="1230"/>
      <c r="H56" s="1231"/>
      <c r="I56" s="1235">
        <f>SUM(I11:I55)</f>
        <v>126.75</v>
      </c>
      <c r="J56" s="777" t="s">
        <v>213</v>
      </c>
      <c r="K56" s="1237">
        <f>SUM(K11:K55)</f>
        <v>11.5</v>
      </c>
      <c r="L56" s="778"/>
      <c r="M56" s="769"/>
      <c r="N56" s="750"/>
      <c r="O56" s="779"/>
      <c r="P56" s="779"/>
      <c r="Q56" s="780"/>
      <c r="R56" s="780"/>
      <c r="S56" s="780"/>
      <c r="T56" s="779"/>
      <c r="U56" s="779"/>
      <c r="V56" s="780"/>
      <c r="W56" s="780"/>
      <c r="X56" s="780"/>
      <c r="Y56" s="779"/>
      <c r="Z56" s="779"/>
      <c r="AA56" s="780"/>
      <c r="AB56" s="780"/>
      <c r="AC56" s="780"/>
      <c r="AD56" s="779"/>
      <c r="AE56" s="779"/>
      <c r="AF56" s="780"/>
      <c r="AG56" s="781"/>
    </row>
    <row r="57" spans="1:40" s="782" customFormat="1" ht="14.25" customHeight="1" thickBot="1">
      <c r="A57" s="1232"/>
      <c r="B57" s="1233"/>
      <c r="C57" s="1233"/>
      <c r="D57" s="1233"/>
      <c r="E57" s="1233"/>
      <c r="F57" s="1233"/>
      <c r="G57" s="1233"/>
      <c r="H57" s="1234"/>
      <c r="I57" s="1236"/>
      <c r="J57" s="783"/>
      <c r="K57" s="1238"/>
      <c r="L57" s="784"/>
      <c r="M57" s="785"/>
      <c r="N57" s="786"/>
      <c r="O57" s="787"/>
      <c r="P57" s="787"/>
      <c r="Q57" s="788"/>
      <c r="R57" s="788"/>
      <c r="S57" s="788"/>
      <c r="T57" s="787"/>
      <c r="U57" s="787"/>
      <c r="V57" s="788"/>
      <c r="W57" s="788"/>
      <c r="X57" s="788"/>
      <c r="Y57" s="787"/>
      <c r="Z57" s="787"/>
      <c r="AA57" s="788"/>
      <c r="AB57" s="788"/>
      <c r="AC57" s="788"/>
      <c r="AD57" s="787"/>
      <c r="AE57" s="787"/>
      <c r="AF57" s="788"/>
      <c r="AG57" s="789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55">
    <cfRule type="cellIs" dxfId="30" priority="1" operator="equal">
      <formula>0</formula>
    </cfRule>
  </conditionalFormatting>
  <conditionalFormatting sqref="I11:K55">
    <cfRule type="cellIs" dxfId="29" priority="81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AN42"/>
  <sheetViews>
    <sheetView showGridLines="0" view="pageBreakPreview" zoomScaleNormal="130" zoomScaleSheetLayoutView="100" workbookViewId="0">
      <selection activeCell="T43" sqref="T43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171" t="s">
        <v>442</v>
      </c>
      <c r="E7" s="1172"/>
      <c r="F7" s="1173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SUM(I41,J42,K41)</f>
        <v>135.79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886">
        <v>1</v>
      </c>
      <c r="C11" s="756" t="s">
        <v>410</v>
      </c>
      <c r="D11" s="292"/>
      <c r="E11" s="292"/>
      <c r="F11" s="292"/>
      <c r="G11" s="292"/>
      <c r="H11" s="293"/>
      <c r="I11" s="904"/>
      <c r="J11" s="905"/>
      <c r="K11" s="906">
        <v>5.91</v>
      </c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7" si="0">IF(J11&gt;0,J11-AM11,0)</f>
        <v>0</v>
      </c>
      <c r="AJ11" s="612">
        <v>0</v>
      </c>
      <c r="AK11" s="612">
        <f>I11</f>
        <v>0</v>
      </c>
      <c r="AL11" s="612">
        <f>K11</f>
        <v>5.91</v>
      </c>
      <c r="AM11" s="612">
        <f t="shared" ref="AM11:AM37" si="1">IF(J11&gt;0,IF((AN11+J11)&gt;X$7,X$7-AN11,J11),0)</f>
        <v>0</v>
      </c>
      <c r="AN11" s="606">
        <v>0</v>
      </c>
    </row>
    <row r="12" spans="1:40" ht="12.75" customHeight="1">
      <c r="A12" s="607"/>
      <c r="B12" s="886">
        <v>2</v>
      </c>
      <c r="C12" s="890" t="s">
        <v>411</v>
      </c>
      <c r="D12" s="302"/>
      <c r="E12" s="302"/>
      <c r="F12" s="302"/>
      <c r="G12" s="302"/>
      <c r="H12" s="303"/>
      <c r="I12" s="907">
        <v>5.27</v>
      </c>
      <c r="J12" s="908"/>
      <c r="K12" s="909"/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5.91</v>
      </c>
      <c r="AK12" s="612">
        <f t="shared" ref="AK12:AK37" si="2">I12</f>
        <v>5.27</v>
      </c>
      <c r="AL12" s="612">
        <f t="shared" ref="AL12:AL37" si="3">K12</f>
        <v>0</v>
      </c>
      <c r="AM12" s="612">
        <f t="shared" si="1"/>
        <v>0</v>
      </c>
      <c r="AN12" s="612">
        <f>AN11+AK11+AL11+AK12</f>
        <v>11.18</v>
      </c>
    </row>
    <row r="13" spans="1:40" ht="12.75" customHeight="1">
      <c r="A13" s="607"/>
      <c r="B13" s="886">
        <v>3</v>
      </c>
      <c r="C13" s="890" t="s">
        <v>412</v>
      </c>
      <c r="D13" s="302"/>
      <c r="E13" s="302"/>
      <c r="F13" s="302"/>
      <c r="G13" s="302"/>
      <c r="H13" s="303"/>
      <c r="I13" s="907">
        <v>14.42</v>
      </c>
      <c r="J13" s="908"/>
      <c r="K13" s="909"/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3" si="4">AN12+AL12-AI13</f>
        <v>11.18</v>
      </c>
      <c r="AK13" s="612">
        <f t="shared" si="2"/>
        <v>14.42</v>
      </c>
      <c r="AL13" s="612">
        <f t="shared" si="3"/>
        <v>0</v>
      </c>
      <c r="AM13" s="612">
        <f t="shared" si="1"/>
        <v>0</v>
      </c>
      <c r="AN13" s="612">
        <f t="shared" ref="AN13:AN34" si="5">AN12+AL12+AK13</f>
        <v>25.6</v>
      </c>
    </row>
    <row r="14" spans="1:40" ht="12.75" customHeight="1">
      <c r="A14" s="607"/>
      <c r="B14" s="886">
        <v>4</v>
      </c>
      <c r="C14" s="890" t="s">
        <v>413</v>
      </c>
      <c r="D14" s="302"/>
      <c r="E14" s="302"/>
      <c r="F14" s="302"/>
      <c r="G14" s="302"/>
      <c r="H14" s="303"/>
      <c r="I14" s="907">
        <v>16.079999999999998</v>
      </c>
      <c r="J14" s="908"/>
      <c r="K14" s="909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25.6</v>
      </c>
      <c r="AK14" s="612">
        <f t="shared" si="2"/>
        <v>16.079999999999998</v>
      </c>
      <c r="AL14" s="612">
        <f t="shared" si="3"/>
        <v>0</v>
      </c>
      <c r="AM14" s="612">
        <f t="shared" si="1"/>
        <v>0</v>
      </c>
      <c r="AN14" s="612">
        <f>AN13+AL13+AK14</f>
        <v>41.68</v>
      </c>
    </row>
    <row r="15" spans="1:40" ht="12.75" customHeight="1">
      <c r="A15" s="607"/>
      <c r="B15" s="886">
        <v>5</v>
      </c>
      <c r="C15" s="890" t="s">
        <v>414</v>
      </c>
      <c r="D15" s="302"/>
      <c r="E15" s="302"/>
      <c r="F15" s="302"/>
      <c r="G15" s="302"/>
      <c r="H15" s="303"/>
      <c r="I15" s="907">
        <v>12.02</v>
      </c>
      <c r="J15" s="908"/>
      <c r="K15" s="909"/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41.68</v>
      </c>
      <c r="AK15" s="612">
        <f t="shared" si="2"/>
        <v>12.02</v>
      </c>
      <c r="AL15" s="612">
        <f t="shared" si="3"/>
        <v>0</v>
      </c>
      <c r="AM15" s="612">
        <f t="shared" si="1"/>
        <v>0</v>
      </c>
      <c r="AN15" s="612">
        <f>AN14+AL14+AK15</f>
        <v>53.7</v>
      </c>
    </row>
    <row r="16" spans="1:40" ht="12.75" customHeight="1">
      <c r="A16" s="607"/>
      <c r="B16" s="886">
        <v>6</v>
      </c>
      <c r="C16" s="890" t="s">
        <v>415</v>
      </c>
      <c r="D16" s="302"/>
      <c r="E16" s="302"/>
      <c r="F16" s="302"/>
      <c r="G16" s="302"/>
      <c r="H16" s="303"/>
      <c r="I16" s="907">
        <v>8.75</v>
      </c>
      <c r="J16" s="908"/>
      <c r="K16" s="909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 t="shared" si="4"/>
        <v>53.7</v>
      </c>
      <c r="AK16" s="612">
        <f t="shared" si="2"/>
        <v>8.75</v>
      </c>
      <c r="AL16" s="612">
        <f t="shared" si="3"/>
        <v>0</v>
      </c>
      <c r="AM16" s="612">
        <f t="shared" si="1"/>
        <v>0</v>
      </c>
      <c r="AN16" s="612">
        <f t="shared" si="5"/>
        <v>62.45</v>
      </c>
    </row>
    <row r="17" spans="1:40" ht="12.75" customHeight="1">
      <c r="A17" s="607"/>
      <c r="B17" s="886">
        <v>7</v>
      </c>
      <c r="C17" s="890" t="s">
        <v>416</v>
      </c>
      <c r="D17" s="302"/>
      <c r="E17" s="302"/>
      <c r="F17" s="302"/>
      <c r="G17" s="302"/>
      <c r="H17" s="303"/>
      <c r="I17" s="907">
        <v>6.45</v>
      </c>
      <c r="J17" s="908"/>
      <c r="K17" s="909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62.45</v>
      </c>
      <c r="AK17" s="612">
        <f t="shared" si="2"/>
        <v>6.45</v>
      </c>
      <c r="AL17" s="612">
        <f t="shared" si="3"/>
        <v>0</v>
      </c>
      <c r="AM17" s="612">
        <f t="shared" si="1"/>
        <v>0</v>
      </c>
      <c r="AN17" s="612">
        <f t="shared" si="5"/>
        <v>68.900000000000006</v>
      </c>
    </row>
    <row r="18" spans="1:40" ht="12.75" customHeight="1">
      <c r="A18" s="607"/>
      <c r="B18" s="886">
        <v>8</v>
      </c>
      <c r="C18" s="890" t="s">
        <v>417</v>
      </c>
      <c r="D18" s="302"/>
      <c r="E18" s="302"/>
      <c r="F18" s="302"/>
      <c r="G18" s="302"/>
      <c r="H18" s="303"/>
      <c r="I18" s="907">
        <v>9.0500000000000007</v>
      </c>
      <c r="J18" s="908"/>
      <c r="K18" s="909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68.900000000000006</v>
      </c>
      <c r="AK18" s="612">
        <f t="shared" si="2"/>
        <v>9.0500000000000007</v>
      </c>
      <c r="AL18" s="612">
        <f t="shared" si="3"/>
        <v>0</v>
      </c>
      <c r="AM18" s="612">
        <f t="shared" si="1"/>
        <v>0</v>
      </c>
      <c r="AN18" s="612">
        <f t="shared" si="5"/>
        <v>77.95</v>
      </c>
    </row>
    <row r="19" spans="1:40" ht="12.75" customHeight="1">
      <c r="A19" s="607"/>
      <c r="B19" s="886">
        <v>9</v>
      </c>
      <c r="C19" s="890" t="s">
        <v>418</v>
      </c>
      <c r="D19" s="302"/>
      <c r="E19" s="302"/>
      <c r="F19" s="302"/>
      <c r="G19" s="302"/>
      <c r="H19" s="303"/>
      <c r="I19" s="907">
        <v>4.0599999999999996</v>
      </c>
      <c r="J19" s="908"/>
      <c r="K19" s="909"/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77.95</v>
      </c>
      <c r="AK19" s="612">
        <f t="shared" si="2"/>
        <v>4.0599999999999996</v>
      </c>
      <c r="AL19" s="612">
        <f t="shared" si="3"/>
        <v>0</v>
      </c>
      <c r="AM19" s="612">
        <f t="shared" si="1"/>
        <v>0</v>
      </c>
      <c r="AN19" s="612">
        <f t="shared" si="5"/>
        <v>82.01</v>
      </c>
    </row>
    <row r="20" spans="1:40" ht="12.75" customHeight="1">
      <c r="A20" s="607"/>
      <c r="B20" s="886">
        <v>10</v>
      </c>
      <c r="C20" s="890" t="s">
        <v>419</v>
      </c>
      <c r="D20" s="302"/>
      <c r="E20" s="302"/>
      <c r="F20" s="302"/>
      <c r="G20" s="302"/>
      <c r="H20" s="303"/>
      <c r="I20" s="907">
        <v>39.270000000000003</v>
      </c>
      <c r="J20" s="908"/>
      <c r="K20" s="909"/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82.01</v>
      </c>
      <c r="AK20" s="612">
        <f t="shared" si="2"/>
        <v>39.270000000000003</v>
      </c>
      <c r="AL20" s="612">
        <f t="shared" si="3"/>
        <v>0</v>
      </c>
      <c r="AM20" s="612">
        <f t="shared" si="1"/>
        <v>0</v>
      </c>
      <c r="AN20" s="612">
        <f t="shared" si="5"/>
        <v>121.28</v>
      </c>
    </row>
    <row r="21" spans="1:40" ht="12.75" customHeight="1">
      <c r="A21" s="607"/>
      <c r="B21" s="886">
        <v>11</v>
      </c>
      <c r="C21" s="890" t="s">
        <v>420</v>
      </c>
      <c r="D21" s="302"/>
      <c r="E21" s="302"/>
      <c r="F21" s="302"/>
      <c r="G21" s="302"/>
      <c r="H21" s="303"/>
      <c r="I21" s="904">
        <v>3.32</v>
      </c>
      <c r="J21" s="905"/>
      <c r="K21" s="906"/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0</v>
      </c>
      <c r="AJ21" s="612">
        <f t="shared" si="4"/>
        <v>121.28</v>
      </c>
      <c r="AK21" s="612">
        <f t="shared" si="2"/>
        <v>3.32</v>
      </c>
      <c r="AL21" s="612">
        <f t="shared" si="3"/>
        <v>0</v>
      </c>
      <c r="AM21" s="612">
        <f t="shared" si="1"/>
        <v>0</v>
      </c>
      <c r="AN21" s="612">
        <f t="shared" si="5"/>
        <v>124.6</v>
      </c>
    </row>
    <row r="22" spans="1:40" ht="12.75" customHeight="1">
      <c r="A22" s="607"/>
      <c r="B22" s="886">
        <v>12</v>
      </c>
      <c r="C22" s="890" t="s">
        <v>421</v>
      </c>
      <c r="D22" s="302"/>
      <c r="E22" s="302"/>
      <c r="F22" s="302"/>
      <c r="G22" s="302"/>
      <c r="H22" s="303"/>
      <c r="I22" s="907">
        <v>4.0999999999999996</v>
      </c>
      <c r="J22" s="908"/>
      <c r="K22" s="909"/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124.6</v>
      </c>
      <c r="AK22" s="612">
        <f t="shared" si="2"/>
        <v>4.0999999999999996</v>
      </c>
      <c r="AL22" s="612">
        <f t="shared" si="3"/>
        <v>0</v>
      </c>
      <c r="AM22" s="612">
        <f t="shared" si="1"/>
        <v>0</v>
      </c>
      <c r="AN22" s="612">
        <f t="shared" si="5"/>
        <v>128.69999999999999</v>
      </c>
    </row>
    <row r="23" spans="1:40" ht="12.75" customHeight="1">
      <c r="A23" s="607"/>
      <c r="B23" s="886">
        <v>13</v>
      </c>
      <c r="C23" s="894" t="s">
        <v>422</v>
      </c>
      <c r="D23" s="302"/>
      <c r="E23" s="302"/>
      <c r="F23" s="302"/>
      <c r="G23" s="302"/>
      <c r="H23" s="303"/>
      <c r="I23" s="907">
        <v>6.09</v>
      </c>
      <c r="J23" s="908"/>
      <c r="K23" s="909">
        <v>1</v>
      </c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128.69999999999999</v>
      </c>
      <c r="AK23" s="612">
        <f t="shared" si="2"/>
        <v>6.09</v>
      </c>
      <c r="AL23" s="612">
        <f t="shared" si="3"/>
        <v>1</v>
      </c>
      <c r="AM23" s="612">
        <f t="shared" si="1"/>
        <v>0</v>
      </c>
      <c r="AN23" s="612">
        <f t="shared" si="5"/>
        <v>134.79</v>
      </c>
    </row>
    <row r="24" spans="1:40" ht="12.75" customHeight="1">
      <c r="A24" s="607"/>
      <c r="B24" s="608"/>
      <c r="C24" s="301"/>
      <c r="D24" s="302"/>
      <c r="E24" s="302"/>
      <c r="F24" s="302"/>
      <c r="G24" s="302"/>
      <c r="H24" s="302"/>
      <c r="I24" s="679"/>
      <c r="J24" s="679"/>
      <c r="K24" s="679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135.79</v>
      </c>
      <c r="AK24" s="612">
        <f t="shared" si="2"/>
        <v>0</v>
      </c>
      <c r="AL24" s="612">
        <f t="shared" si="3"/>
        <v>0</v>
      </c>
      <c r="AM24" s="612">
        <f t="shared" si="1"/>
        <v>0</v>
      </c>
      <c r="AN24" s="681">
        <f t="shared" si="5"/>
        <v>135.79</v>
      </c>
    </row>
    <row r="25" spans="1:40" ht="12.75" customHeight="1">
      <c r="A25" s="607"/>
      <c r="B25" s="608"/>
      <c r="C25" s="678"/>
      <c r="D25" s="302"/>
      <c r="E25" s="302"/>
      <c r="F25" s="302"/>
      <c r="G25" s="302"/>
      <c r="H25" s="302"/>
      <c r="I25" s="679"/>
      <c r="J25" s="679"/>
      <c r="K25" s="679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135.79</v>
      </c>
      <c r="AK25" s="612">
        <f t="shared" si="2"/>
        <v>0</v>
      </c>
      <c r="AL25" s="612">
        <f t="shared" si="3"/>
        <v>0</v>
      </c>
      <c r="AM25" s="612">
        <f t="shared" si="1"/>
        <v>0</v>
      </c>
      <c r="AN25" s="612">
        <f t="shared" si="5"/>
        <v>135.79</v>
      </c>
    </row>
    <row r="26" spans="1:40" ht="12.75" customHeight="1">
      <c r="A26" s="607"/>
      <c r="B26" s="608"/>
      <c r="C26" s="301"/>
      <c r="D26" s="302"/>
      <c r="E26" s="302"/>
      <c r="F26" s="302"/>
      <c r="G26" s="302"/>
      <c r="H26" s="302"/>
      <c r="I26" s="679"/>
      <c r="J26" s="679"/>
      <c r="K26" s="679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135.79</v>
      </c>
      <c r="AK26" s="612">
        <f t="shared" si="2"/>
        <v>0</v>
      </c>
      <c r="AL26" s="612">
        <f t="shared" si="3"/>
        <v>0</v>
      </c>
      <c r="AM26" s="612">
        <f t="shared" si="1"/>
        <v>0</v>
      </c>
      <c r="AN26" s="612">
        <f t="shared" si="5"/>
        <v>135.79</v>
      </c>
    </row>
    <row r="27" spans="1:40" ht="12.75" customHeight="1">
      <c r="A27" s="607"/>
      <c r="B27" s="608"/>
      <c r="C27" s="301"/>
      <c r="D27" s="302"/>
      <c r="E27" s="302"/>
      <c r="F27" s="302"/>
      <c r="G27" s="302"/>
      <c r="H27" s="302"/>
      <c r="I27" s="679"/>
      <c r="J27" s="679"/>
      <c r="K27" s="679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135.79</v>
      </c>
      <c r="AK27" s="612">
        <f t="shared" si="2"/>
        <v>0</v>
      </c>
      <c r="AL27" s="612">
        <f t="shared" si="3"/>
        <v>0</v>
      </c>
      <c r="AM27" s="612">
        <f t="shared" si="1"/>
        <v>0</v>
      </c>
      <c r="AN27" s="612">
        <f t="shared" si="5"/>
        <v>135.79</v>
      </c>
    </row>
    <row r="28" spans="1:40" ht="12.75" customHeight="1">
      <c r="A28" s="607"/>
      <c r="B28" s="608"/>
      <c r="C28" s="301"/>
      <c r="D28" s="302"/>
      <c r="E28" s="302"/>
      <c r="F28" s="302"/>
      <c r="G28" s="302"/>
      <c r="H28" s="302"/>
      <c r="I28" s="679"/>
      <c r="J28" s="679"/>
      <c r="K28" s="679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135.79</v>
      </c>
      <c r="AK28" s="612">
        <f t="shared" si="2"/>
        <v>0</v>
      </c>
      <c r="AL28" s="612">
        <f t="shared" si="3"/>
        <v>0</v>
      </c>
      <c r="AM28" s="612">
        <f t="shared" si="1"/>
        <v>0</v>
      </c>
      <c r="AN28" s="612">
        <f t="shared" si="5"/>
        <v>135.79</v>
      </c>
    </row>
    <row r="29" spans="1:40" ht="12.75" customHeight="1">
      <c r="A29" s="607"/>
      <c r="B29" s="608"/>
      <c r="C29" s="301"/>
      <c r="D29" s="302"/>
      <c r="E29" s="302"/>
      <c r="F29" s="302"/>
      <c r="G29" s="302"/>
      <c r="H29" s="302"/>
      <c r="I29" s="679"/>
      <c r="J29" s="679"/>
      <c r="K29" s="679"/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135.79</v>
      </c>
      <c r="AK29" s="612">
        <f t="shared" si="2"/>
        <v>0</v>
      </c>
      <c r="AL29" s="612">
        <f t="shared" si="3"/>
        <v>0</v>
      </c>
      <c r="AM29" s="612">
        <f t="shared" si="1"/>
        <v>0</v>
      </c>
      <c r="AN29" s="612">
        <f t="shared" si="5"/>
        <v>135.79</v>
      </c>
    </row>
    <row r="30" spans="1:40" ht="12.75" customHeight="1">
      <c r="A30" s="607"/>
      <c r="B30" s="608"/>
      <c r="C30" s="301"/>
      <c r="D30" s="302"/>
      <c r="E30" s="302"/>
      <c r="F30" s="302"/>
      <c r="G30" s="302"/>
      <c r="H30" s="302"/>
      <c r="I30" s="679"/>
      <c r="J30" s="679"/>
      <c r="K30" s="679"/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135.79</v>
      </c>
      <c r="AK30" s="612">
        <f t="shared" si="2"/>
        <v>0</v>
      </c>
      <c r="AL30" s="612">
        <f t="shared" si="3"/>
        <v>0</v>
      </c>
      <c r="AM30" s="612">
        <f t="shared" si="1"/>
        <v>0</v>
      </c>
      <c r="AN30" s="612">
        <f t="shared" si="5"/>
        <v>135.79</v>
      </c>
    </row>
    <row r="31" spans="1:40" ht="12.75" customHeight="1">
      <c r="A31" s="607"/>
      <c r="B31" s="608"/>
      <c r="C31" s="301"/>
      <c r="D31" s="302"/>
      <c r="E31" s="302"/>
      <c r="F31" s="302"/>
      <c r="G31" s="302"/>
      <c r="H31" s="302"/>
      <c r="I31" s="679"/>
      <c r="J31" s="679"/>
      <c r="K31" s="679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si="0"/>
        <v>0</v>
      </c>
      <c r="AJ31" s="612">
        <f t="shared" si="4"/>
        <v>135.79</v>
      </c>
      <c r="AK31" s="612">
        <f t="shared" si="2"/>
        <v>0</v>
      </c>
      <c r="AL31" s="612">
        <f t="shared" si="3"/>
        <v>0</v>
      </c>
      <c r="AM31" s="612">
        <f t="shared" si="1"/>
        <v>0</v>
      </c>
      <c r="AN31" s="612">
        <f t="shared" si="5"/>
        <v>135.79</v>
      </c>
    </row>
    <row r="32" spans="1:40" ht="12.75" customHeight="1">
      <c r="A32" s="607"/>
      <c r="B32" s="608"/>
      <c r="C32" s="301"/>
      <c r="D32" s="302"/>
      <c r="E32" s="302"/>
      <c r="F32" s="302"/>
      <c r="G32" s="302"/>
      <c r="H32" s="302"/>
      <c r="I32" s="679"/>
      <c r="J32" s="679"/>
      <c r="K32" s="679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0"/>
        <v>0</v>
      </c>
      <c r="AJ32" s="612">
        <f t="shared" si="4"/>
        <v>135.79</v>
      </c>
      <c r="AK32" s="612">
        <f t="shared" si="2"/>
        <v>0</v>
      </c>
      <c r="AL32" s="612">
        <f>K32</f>
        <v>0</v>
      </c>
      <c r="AM32" s="612">
        <f t="shared" si="1"/>
        <v>0</v>
      </c>
      <c r="AN32" s="612">
        <f t="shared" si="5"/>
        <v>135.79</v>
      </c>
    </row>
    <row r="33" spans="1:40" ht="12.75" customHeight="1">
      <c r="A33" s="607"/>
      <c r="B33" s="608"/>
      <c r="C33" s="301"/>
      <c r="D33" s="302"/>
      <c r="E33" s="302"/>
      <c r="F33" s="302"/>
      <c r="G33" s="302"/>
      <c r="H33" s="302"/>
      <c r="I33" s="679"/>
      <c r="J33" s="679"/>
      <c r="K33" s="679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0"/>
        <v>0</v>
      </c>
      <c r="AJ33" s="612">
        <f t="shared" si="4"/>
        <v>135.79</v>
      </c>
      <c r="AK33" s="612">
        <f t="shared" si="2"/>
        <v>0</v>
      </c>
      <c r="AL33" s="612">
        <f t="shared" si="3"/>
        <v>0</v>
      </c>
      <c r="AM33" s="612">
        <f t="shared" si="1"/>
        <v>0</v>
      </c>
      <c r="AN33" s="612">
        <f t="shared" si="5"/>
        <v>135.79</v>
      </c>
    </row>
    <row r="34" spans="1:40" ht="12.75" customHeight="1">
      <c r="A34" s="607"/>
      <c r="B34" s="608"/>
      <c r="C34" s="301"/>
      <c r="D34" s="302"/>
      <c r="E34" s="302"/>
      <c r="F34" s="302"/>
      <c r="G34" s="302"/>
      <c r="H34" s="302"/>
      <c r="I34" s="679"/>
      <c r="J34" s="679"/>
      <c r="K34" s="679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0"/>
        <v>0</v>
      </c>
      <c r="AJ34" s="612">
        <f>AN33+AL33-AI34</f>
        <v>135.79</v>
      </c>
      <c r="AK34" s="612">
        <f t="shared" si="2"/>
        <v>0</v>
      </c>
      <c r="AL34" s="612">
        <f t="shared" si="3"/>
        <v>0</v>
      </c>
      <c r="AM34" s="612">
        <f>IF(J34&gt;0,IF((AN34+J34)&gt;X$7,X$7-AN34,J34),0)</f>
        <v>0</v>
      </c>
      <c r="AN34" s="612">
        <f t="shared" si="5"/>
        <v>135.79</v>
      </c>
    </row>
    <row r="35" spans="1:40" ht="12.75" customHeight="1">
      <c r="A35" s="607"/>
      <c r="B35" s="608"/>
      <c r="C35" s="301"/>
      <c r="D35" s="644"/>
      <c r="E35" s="644"/>
      <c r="F35" s="644"/>
      <c r="G35" s="644"/>
      <c r="H35" s="644"/>
      <c r="I35" s="679"/>
      <c r="J35" s="679"/>
      <c r="K35" s="679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0"/>
        <v>0</v>
      </c>
      <c r="AJ35" s="612">
        <f>AN34+AM34+AL34-AI35</f>
        <v>135.79</v>
      </c>
      <c r="AK35" s="612">
        <f t="shared" si="2"/>
        <v>0</v>
      </c>
      <c r="AL35" s="612">
        <f t="shared" si="3"/>
        <v>0</v>
      </c>
      <c r="AM35" s="612">
        <f t="shared" si="1"/>
        <v>0</v>
      </c>
      <c r="AN35" s="612">
        <f>AN34+AM34+AL34+AK35</f>
        <v>135.79</v>
      </c>
    </row>
    <row r="36" spans="1:40" ht="12.75" customHeight="1">
      <c r="A36" s="607"/>
      <c r="B36" s="608"/>
      <c r="C36" s="642"/>
      <c r="D36" s="644"/>
      <c r="E36" s="644"/>
      <c r="F36" s="644"/>
      <c r="G36" s="644"/>
      <c r="H36" s="644"/>
      <c r="I36" s="679"/>
      <c r="J36" s="679"/>
      <c r="K36" s="679"/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 t="shared" si="0"/>
        <v>0</v>
      </c>
      <c r="AJ36" s="612">
        <f>AN35+AM35+AL35-AI36</f>
        <v>135.79</v>
      </c>
      <c r="AK36" s="612">
        <f t="shared" si="2"/>
        <v>0</v>
      </c>
      <c r="AL36" s="612">
        <f t="shared" si="3"/>
        <v>0</v>
      </c>
      <c r="AM36" s="612">
        <f t="shared" si="1"/>
        <v>0</v>
      </c>
      <c r="AN36" s="612">
        <f t="shared" ref="AN36:AN37" si="6">AN35+AL35+AK36</f>
        <v>135.79</v>
      </c>
    </row>
    <row r="37" spans="1:40" ht="12.75" customHeight="1">
      <c r="A37" s="607"/>
      <c r="B37" s="608"/>
      <c r="C37" s="301"/>
      <c r="D37" s="644"/>
      <c r="E37" s="644"/>
      <c r="F37" s="644"/>
      <c r="G37" s="644"/>
      <c r="H37" s="644"/>
      <c r="I37" s="679"/>
      <c r="J37" s="679"/>
      <c r="K37" s="679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si="0"/>
        <v>0</v>
      </c>
      <c r="AJ37" s="612">
        <f t="shared" ref="AJ37" si="7">AN36+AM36+AL36-AI37</f>
        <v>135.79</v>
      </c>
      <c r="AK37" s="612">
        <f t="shared" si="2"/>
        <v>0</v>
      </c>
      <c r="AL37" s="612">
        <f t="shared" si="3"/>
        <v>0</v>
      </c>
      <c r="AM37" s="612">
        <f t="shared" si="1"/>
        <v>0</v>
      </c>
      <c r="AN37" s="612">
        <f t="shared" si="6"/>
        <v>135.79</v>
      </c>
    </row>
    <row r="38" spans="1:40" ht="12.75" customHeight="1">
      <c r="A38" s="607"/>
      <c r="B38" s="608"/>
      <c r="C38" s="643"/>
      <c r="D38" s="302"/>
      <c r="E38" s="302"/>
      <c r="F38" s="302"/>
      <c r="G38" s="302"/>
      <c r="H38" s="302"/>
      <c r="I38" s="679"/>
      <c r="J38" s="679"/>
      <c r="K38" s="679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ref="AI38:AI40" si="8">IF(J38&gt;0,J38-AM38,0)</f>
        <v>0</v>
      </c>
      <c r="AJ38" s="612">
        <f t="shared" ref="AJ38:AJ40" si="9">AN37+AM37+AL37-AI38</f>
        <v>135.79</v>
      </c>
      <c r="AK38" s="612">
        <f t="shared" ref="AK38:AK40" si="10">I38</f>
        <v>0</v>
      </c>
      <c r="AL38" s="612">
        <f t="shared" ref="AL38:AL40" si="11">K38</f>
        <v>0</v>
      </c>
      <c r="AM38" s="612">
        <f t="shared" ref="AM38:AM40" si="12">IF(J38&gt;0,IF((AN38+J38)&gt;X$7,X$7-AN38,J38),0)</f>
        <v>0</v>
      </c>
      <c r="AN38" s="612">
        <f t="shared" ref="AN38:AN40" si="13">AN37+AL37+AK38</f>
        <v>135.79</v>
      </c>
    </row>
    <row r="39" spans="1:40" ht="12.75" customHeight="1">
      <c r="A39" s="607"/>
      <c r="B39" s="608"/>
      <c r="C39" s="643"/>
      <c r="D39" s="302"/>
      <c r="E39" s="302"/>
      <c r="F39" s="302"/>
      <c r="G39" s="302"/>
      <c r="H39" s="302"/>
      <c r="I39" s="679"/>
      <c r="J39" s="679"/>
      <c r="K39" s="679"/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si="8"/>
        <v>0</v>
      </c>
      <c r="AJ39" s="612">
        <f t="shared" si="9"/>
        <v>135.79</v>
      </c>
      <c r="AK39" s="612">
        <f t="shared" si="10"/>
        <v>0</v>
      </c>
      <c r="AL39" s="612">
        <f t="shared" si="11"/>
        <v>0</v>
      </c>
      <c r="AM39" s="612">
        <f t="shared" si="12"/>
        <v>0</v>
      </c>
      <c r="AN39" s="612">
        <f t="shared" si="13"/>
        <v>135.79</v>
      </c>
    </row>
    <row r="40" spans="1:40" ht="12.75" customHeight="1" thickBot="1">
      <c r="A40" s="615"/>
      <c r="B40" s="608"/>
      <c r="C40" s="643"/>
      <c r="D40" s="312"/>
      <c r="E40" s="312"/>
      <c r="F40" s="312"/>
      <c r="G40" s="312"/>
      <c r="H40" s="312"/>
      <c r="I40" s="680"/>
      <c r="J40" s="680"/>
      <c r="K40" s="680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si="8"/>
        <v>0</v>
      </c>
      <c r="AJ40" s="612">
        <f t="shared" si="9"/>
        <v>135.79</v>
      </c>
      <c r="AK40" s="612">
        <f t="shared" si="10"/>
        <v>0</v>
      </c>
      <c r="AL40" s="612">
        <f t="shared" si="11"/>
        <v>0</v>
      </c>
      <c r="AM40" s="612">
        <f t="shared" si="12"/>
        <v>0</v>
      </c>
      <c r="AN40" s="612">
        <f t="shared" si="13"/>
        <v>135.79</v>
      </c>
    </row>
    <row r="41" spans="1:40" s="333" customFormat="1" ht="12.75" customHeight="1">
      <c r="A41" s="1158" t="s">
        <v>20</v>
      </c>
      <c r="B41" s="1159"/>
      <c r="C41" s="1159"/>
      <c r="D41" s="1159"/>
      <c r="E41" s="1159"/>
      <c r="F41" s="1159"/>
      <c r="G41" s="1159"/>
      <c r="H41" s="1160"/>
      <c r="I41" s="1164">
        <f>SUM(I11:I37)</f>
        <v>128.88</v>
      </c>
      <c r="J41" s="616" t="s">
        <v>213</v>
      </c>
      <c r="K41" s="1166">
        <f>SUM(K11:K37)</f>
        <v>6.91</v>
      </c>
      <c r="L41" s="617"/>
      <c r="M41" s="613"/>
      <c r="N41" s="282"/>
      <c r="O41" s="618"/>
      <c r="P41" s="618"/>
      <c r="Q41" s="619"/>
      <c r="R41" s="619"/>
      <c r="S41" s="619"/>
      <c r="T41" s="618"/>
      <c r="U41" s="618"/>
      <c r="V41" s="619"/>
      <c r="W41" s="619"/>
      <c r="X41" s="619"/>
      <c r="Y41" s="618"/>
      <c r="Z41" s="618"/>
      <c r="AA41" s="619"/>
      <c r="AB41" s="619"/>
      <c r="AC41" s="619"/>
      <c r="AD41" s="618"/>
      <c r="AE41" s="618"/>
      <c r="AF41" s="619"/>
      <c r="AG41" s="620"/>
    </row>
    <row r="42" spans="1:40" s="333" customFormat="1" ht="12.75" customHeight="1" thickBot="1">
      <c r="A42" s="1161"/>
      <c r="B42" s="1162"/>
      <c r="C42" s="1162"/>
      <c r="D42" s="1162"/>
      <c r="E42" s="1162"/>
      <c r="F42" s="1162"/>
      <c r="G42" s="1162"/>
      <c r="H42" s="1163"/>
      <c r="I42" s="1165"/>
      <c r="J42" s="621">
        <f>SUM(J34)</f>
        <v>0</v>
      </c>
      <c r="K42" s="1167"/>
      <c r="L42" s="622"/>
      <c r="M42" s="623"/>
      <c r="N42" s="624"/>
      <c r="O42" s="625"/>
      <c r="P42" s="625"/>
      <c r="Q42" s="626"/>
      <c r="R42" s="626"/>
      <c r="S42" s="626"/>
      <c r="T42" s="625"/>
      <c r="U42" s="625"/>
      <c r="V42" s="626"/>
      <c r="W42" s="626"/>
      <c r="X42" s="626"/>
      <c r="Y42" s="625"/>
      <c r="Z42" s="625"/>
      <c r="AA42" s="626"/>
      <c r="AB42" s="626"/>
      <c r="AC42" s="626"/>
      <c r="AD42" s="625"/>
      <c r="AE42" s="625"/>
      <c r="AF42" s="626"/>
      <c r="AG42" s="627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41:H42"/>
    <mergeCell ref="I41:I42"/>
    <mergeCell ref="K41:K42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40">
    <cfRule type="cellIs" dxfId="28" priority="1" operator="equal">
      <formula>0</formula>
    </cfRule>
  </conditionalFormatting>
  <conditionalFormatting sqref="I11:K40">
    <cfRule type="cellIs" dxfId="27" priority="63" stopIfTrue="1" operator="equal">
      <formula>0</formula>
    </cfRule>
  </conditionalFormatting>
  <conditionalFormatting sqref="J28">
    <cfRule type="cellIs" dxfId="26" priority="104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2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AN57"/>
  <sheetViews>
    <sheetView topLeftCell="A7" workbookViewId="0">
      <selection activeCell="B11" sqref="B11:K23"/>
    </sheetView>
  </sheetViews>
  <sheetFormatPr defaultColWidth="5.3046875" defaultRowHeight="18"/>
  <cols>
    <col min="1" max="1" width="5.3046875" style="881"/>
    <col min="2" max="2" width="5.3046875" style="882"/>
    <col min="3" max="6" width="5.3046875" style="881"/>
    <col min="7" max="8" width="5.3046875" style="882"/>
    <col min="9" max="9" width="7.3046875" style="882" bestFit="1" customWidth="1"/>
    <col min="10" max="10" width="6" style="881" bestFit="1" customWidth="1"/>
    <col min="11" max="11" width="6.53515625" style="881" bestFit="1" customWidth="1"/>
    <col min="12" max="16" width="5.3046875" style="881"/>
    <col min="17" max="17" width="5.3046875" style="782"/>
    <col min="18" max="18" width="5.3046875" style="881"/>
    <col min="19" max="39" width="5.3046875" style="828"/>
    <col min="40" max="40" width="6.3828125" style="828" customWidth="1"/>
    <col min="41" max="16384" width="5.3046875" style="828"/>
  </cols>
  <sheetData>
    <row r="1" spans="1:40" s="793" customFormat="1" ht="15" customHeight="1">
      <c r="A1" s="791"/>
      <c r="B1" s="792"/>
      <c r="C1" s="792"/>
      <c r="D1" s="1269" t="s">
        <v>172</v>
      </c>
      <c r="E1" s="1270"/>
      <c r="F1" s="1270"/>
      <c r="G1" s="1270"/>
      <c r="H1" s="1270"/>
      <c r="I1" s="1270"/>
      <c r="J1" s="1270"/>
      <c r="K1" s="1270"/>
      <c r="L1" s="1257" t="s">
        <v>173</v>
      </c>
      <c r="M1" s="1258"/>
      <c r="N1" s="1258"/>
      <c r="O1" s="1259"/>
      <c r="P1" s="1260" t="s">
        <v>174</v>
      </c>
      <c r="Q1" s="1261"/>
      <c r="R1" s="1260" t="s">
        <v>175</v>
      </c>
      <c r="S1" s="1261"/>
      <c r="T1" s="1260" t="s">
        <v>176</v>
      </c>
      <c r="U1" s="1261"/>
      <c r="V1" s="1262" t="s">
        <v>21</v>
      </c>
      <c r="W1" s="1263"/>
      <c r="X1" s="1260" t="s">
        <v>22</v>
      </c>
      <c r="Y1" s="1275"/>
      <c r="Z1" s="1275"/>
      <c r="AA1" s="1261"/>
      <c r="AB1" s="1275" t="s">
        <v>177</v>
      </c>
      <c r="AC1" s="1275"/>
      <c r="AD1" s="1275"/>
      <c r="AE1" s="1275"/>
      <c r="AF1" s="1275"/>
      <c r="AG1" s="1276"/>
    </row>
    <row r="2" spans="1:40" s="793" customFormat="1" ht="15" customHeight="1">
      <c r="A2" s="794"/>
      <c r="D2" s="1271"/>
      <c r="E2" s="1272"/>
      <c r="F2" s="1272"/>
      <c r="G2" s="1272"/>
      <c r="H2" s="1272"/>
      <c r="I2" s="1272"/>
      <c r="J2" s="1272"/>
      <c r="K2" s="1272"/>
      <c r="L2" s="1277"/>
      <c r="M2" s="1278"/>
      <c r="N2" s="1278"/>
      <c r="O2" s="1279"/>
      <c r="P2" s="1283"/>
      <c r="Q2" s="1284"/>
      <c r="R2" s="1289"/>
      <c r="S2" s="1290"/>
      <c r="T2" s="1295"/>
      <c r="U2" s="1296"/>
      <c r="V2" s="710"/>
      <c r="W2" s="711"/>
      <c r="X2" s="795"/>
      <c r="Y2" s="796"/>
      <c r="Z2" s="795"/>
      <c r="AA2" s="796"/>
      <c r="AB2" s="797"/>
      <c r="AC2" s="798"/>
      <c r="AD2" s="799"/>
      <c r="AE2" s="798"/>
      <c r="AF2" s="799"/>
      <c r="AG2" s="800"/>
    </row>
    <row r="3" spans="1:40" s="793" customFormat="1" ht="15" customHeight="1">
      <c r="A3" s="794"/>
      <c r="D3" s="1271"/>
      <c r="E3" s="1272"/>
      <c r="F3" s="1272"/>
      <c r="G3" s="1272"/>
      <c r="H3" s="1272"/>
      <c r="I3" s="1272"/>
      <c r="J3" s="1272"/>
      <c r="K3" s="1272"/>
      <c r="L3" s="1277"/>
      <c r="M3" s="1278"/>
      <c r="N3" s="1278"/>
      <c r="O3" s="1279"/>
      <c r="P3" s="1285"/>
      <c r="Q3" s="1286"/>
      <c r="R3" s="1291"/>
      <c r="S3" s="1292"/>
      <c r="T3" s="1295"/>
      <c r="U3" s="1296"/>
      <c r="V3" s="718"/>
      <c r="W3" s="719"/>
      <c r="X3" s="801"/>
      <c r="Y3" s="802"/>
      <c r="Z3" s="801"/>
      <c r="AA3" s="802"/>
      <c r="AB3" s="803"/>
      <c r="AC3" s="804"/>
      <c r="AD3" s="805"/>
      <c r="AE3" s="804"/>
      <c r="AF3" s="805"/>
      <c r="AG3" s="806"/>
    </row>
    <row r="4" spans="1:40" s="793" customFormat="1" ht="15" customHeight="1" thickBot="1">
      <c r="A4" s="807"/>
      <c r="B4" s="808"/>
      <c r="C4" s="808"/>
      <c r="D4" s="1273"/>
      <c r="E4" s="1274"/>
      <c r="F4" s="1274"/>
      <c r="G4" s="1274"/>
      <c r="H4" s="1274"/>
      <c r="I4" s="1274"/>
      <c r="J4" s="1274"/>
      <c r="K4" s="1274"/>
      <c r="L4" s="1280"/>
      <c r="M4" s="1281"/>
      <c r="N4" s="1281"/>
      <c r="O4" s="1282"/>
      <c r="P4" s="1287"/>
      <c r="Q4" s="1288"/>
      <c r="R4" s="1293"/>
      <c r="S4" s="1294"/>
      <c r="T4" s="1297"/>
      <c r="U4" s="129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93" customFormat="1" ht="4.5" customHeight="1" thickBot="1">
      <c r="A5" s="809"/>
      <c r="B5" s="810"/>
      <c r="C5" s="810"/>
      <c r="D5" s="811"/>
      <c r="E5" s="811"/>
      <c r="F5" s="811"/>
      <c r="G5" s="811"/>
      <c r="H5" s="811"/>
      <c r="I5" s="811"/>
      <c r="J5" s="811"/>
      <c r="K5" s="811"/>
      <c r="L5" s="812"/>
      <c r="M5" s="812"/>
      <c r="N5" s="812"/>
      <c r="O5" s="812"/>
      <c r="P5" s="813"/>
      <c r="Q5" s="813"/>
      <c r="R5" s="814"/>
      <c r="S5" s="814"/>
      <c r="T5" s="815"/>
      <c r="U5" s="815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93" customFormat="1" ht="18.75" customHeight="1">
      <c r="A6" s="1264" t="s">
        <v>182</v>
      </c>
      <c r="B6" s="1265"/>
      <c r="C6" s="1266"/>
      <c r="D6" s="1267" t="s">
        <v>183</v>
      </c>
      <c r="E6" s="1265"/>
      <c r="F6" s="1266"/>
      <c r="G6" s="1267" t="s">
        <v>184</v>
      </c>
      <c r="H6" s="1265"/>
      <c r="I6" s="1265"/>
      <c r="J6" s="1265"/>
      <c r="K6" s="1266"/>
      <c r="L6" s="1267" t="s">
        <v>185</v>
      </c>
      <c r="M6" s="1265"/>
      <c r="N6" s="1265"/>
      <c r="O6" s="1266"/>
      <c r="P6" s="1267" t="s">
        <v>186</v>
      </c>
      <c r="Q6" s="1265"/>
      <c r="R6" s="1265"/>
      <c r="S6" s="1266"/>
      <c r="T6" s="1267" t="s">
        <v>187</v>
      </c>
      <c r="U6" s="1266"/>
      <c r="V6" s="1267" t="s">
        <v>188</v>
      </c>
      <c r="W6" s="1266"/>
      <c r="X6" s="1267" t="s">
        <v>189</v>
      </c>
      <c r="Y6" s="1268"/>
      <c r="Z6" s="816" t="s">
        <v>190</v>
      </c>
      <c r="AA6" s="792"/>
      <c r="AB6" s="817" t="s">
        <v>191</v>
      </c>
      <c r="AC6" s="817"/>
      <c r="AD6" s="817"/>
      <c r="AE6" s="817" t="s">
        <v>192</v>
      </c>
      <c r="AF6" s="817"/>
      <c r="AG6" s="818"/>
    </row>
    <row r="7" spans="1:40" s="823" customFormat="1" ht="18.75" customHeight="1" thickBot="1">
      <c r="A7" s="1309"/>
      <c r="B7" s="1310"/>
      <c r="C7" s="1311"/>
      <c r="D7" s="1360" t="s">
        <v>351</v>
      </c>
      <c r="E7" s="1313"/>
      <c r="F7" s="1314"/>
      <c r="G7" s="1312"/>
      <c r="H7" s="1313"/>
      <c r="I7" s="1313"/>
      <c r="J7" s="1313"/>
      <c r="K7" s="1314"/>
      <c r="L7" s="1312" t="s">
        <v>215</v>
      </c>
      <c r="M7" s="1310"/>
      <c r="N7" s="1310"/>
      <c r="O7" s="1311"/>
      <c r="P7" s="1312" t="s">
        <v>214</v>
      </c>
      <c r="Q7" s="1310"/>
      <c r="R7" s="1310"/>
      <c r="S7" s="1311"/>
      <c r="T7" s="1315"/>
      <c r="U7" s="1316"/>
      <c r="V7" s="1315">
        <v>171</v>
      </c>
      <c r="W7" s="1316"/>
      <c r="X7" s="1315">
        <f>SUM(I56,J57,K56)</f>
        <v>135.79</v>
      </c>
      <c r="Y7" s="1317"/>
      <c r="Z7" s="819"/>
      <c r="AA7" s="820"/>
      <c r="AB7" s="821" t="s">
        <v>193</v>
      </c>
      <c r="AC7" s="821"/>
      <c r="AD7" s="821"/>
      <c r="AE7" s="821" t="s">
        <v>194</v>
      </c>
      <c r="AF7" s="821"/>
      <c r="AG7" s="822"/>
    </row>
    <row r="8" spans="1:40" s="793" customFormat="1" ht="4.5" customHeight="1" thickBot="1">
      <c r="A8" s="809"/>
      <c r="B8" s="810"/>
      <c r="C8" s="810"/>
      <c r="D8" s="811"/>
      <c r="E8" s="811"/>
      <c r="F8" s="811"/>
      <c r="G8" s="811"/>
      <c r="H8" s="811"/>
      <c r="I8" s="811"/>
      <c r="J8" s="811"/>
      <c r="K8" s="811"/>
      <c r="L8" s="812"/>
      <c r="M8" s="812"/>
      <c r="N8" s="812"/>
      <c r="O8" s="812"/>
      <c r="P8" s="813"/>
      <c r="Q8" s="813"/>
      <c r="R8" s="814"/>
      <c r="S8" s="814"/>
      <c r="T8" s="815"/>
      <c r="U8" s="815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318" t="s">
        <v>195</v>
      </c>
      <c r="B9" s="1319"/>
      <c r="C9" s="1318" t="s">
        <v>196</v>
      </c>
      <c r="D9" s="1322"/>
      <c r="E9" s="1322"/>
      <c r="F9" s="1322"/>
      <c r="G9" s="1322"/>
      <c r="H9" s="1319"/>
      <c r="I9" s="1324" t="s">
        <v>197</v>
      </c>
      <c r="J9" s="1325"/>
      <c r="K9" s="1326"/>
      <c r="L9" s="824"/>
      <c r="M9" s="825"/>
      <c r="N9" s="825"/>
      <c r="O9" s="825"/>
      <c r="P9" s="825"/>
      <c r="Q9" s="743"/>
      <c r="R9" s="825"/>
      <c r="S9" s="825"/>
      <c r="T9" s="825"/>
      <c r="U9" s="825"/>
      <c r="V9" s="825"/>
      <c r="W9" s="825"/>
      <c r="X9" s="825"/>
      <c r="Y9" s="825"/>
      <c r="Z9" s="825"/>
      <c r="AA9" s="826"/>
      <c r="AB9" s="826"/>
      <c r="AC9" s="826"/>
      <c r="AD9" s="825"/>
      <c r="AE9" s="825"/>
      <c r="AF9" s="825"/>
      <c r="AG9" s="827"/>
    </row>
    <row r="10" spans="1:40" ht="18" customHeight="1" thickBot="1">
      <c r="A10" s="1320"/>
      <c r="B10" s="1321"/>
      <c r="C10" s="1320"/>
      <c r="D10" s="1323"/>
      <c r="E10" s="1323"/>
      <c r="F10" s="1323"/>
      <c r="G10" s="1323"/>
      <c r="H10" s="1321"/>
      <c r="I10" s="829" t="s">
        <v>198</v>
      </c>
      <c r="J10" s="830" t="s">
        <v>193</v>
      </c>
      <c r="K10" s="831" t="s">
        <v>199</v>
      </c>
      <c r="L10" s="749"/>
      <c r="M10" s="750"/>
      <c r="N10" s="832"/>
      <c r="O10" s="833"/>
      <c r="P10" s="750"/>
      <c r="Q10" s="750"/>
      <c r="R10" s="834"/>
      <c r="S10" s="834"/>
      <c r="T10" s="835"/>
      <c r="U10" s="835"/>
      <c r="V10" s="834"/>
      <c r="W10" s="834"/>
      <c r="X10" s="834"/>
      <c r="Y10" s="835"/>
      <c r="Z10" s="834"/>
      <c r="AA10" s="834"/>
      <c r="AB10" s="834"/>
      <c r="AC10" s="834"/>
      <c r="AD10" s="835"/>
      <c r="AE10" s="835"/>
      <c r="AF10" s="834"/>
      <c r="AG10" s="836"/>
      <c r="AI10" s="837" t="s">
        <v>200</v>
      </c>
      <c r="AJ10" s="837" t="s">
        <v>201</v>
      </c>
      <c r="AK10" s="837" t="s">
        <v>191</v>
      </c>
      <c r="AL10" s="837" t="s">
        <v>192</v>
      </c>
      <c r="AM10" s="837" t="s">
        <v>200</v>
      </c>
      <c r="AN10" s="837"/>
    </row>
    <row r="11" spans="1:40" ht="22.5" customHeight="1">
      <c r="A11" s="754"/>
      <c r="B11" s="886">
        <v>1</v>
      </c>
      <c r="C11" s="756" t="s">
        <v>410</v>
      </c>
      <c r="D11" s="292"/>
      <c r="E11" s="292"/>
      <c r="F11" s="292"/>
      <c r="G11" s="292"/>
      <c r="H11" s="293"/>
      <c r="I11" s="887"/>
      <c r="J11" s="888"/>
      <c r="K11" s="889">
        <v>5.91</v>
      </c>
      <c r="L11" s="749"/>
      <c r="M11" s="842"/>
      <c r="N11" s="842"/>
      <c r="O11" s="842"/>
      <c r="P11" s="842"/>
      <c r="Q11" s="750"/>
      <c r="R11" s="834"/>
      <c r="S11" s="834"/>
      <c r="T11" s="834"/>
      <c r="U11" s="834"/>
      <c r="V11" s="834"/>
      <c r="W11" s="834"/>
      <c r="X11" s="834"/>
      <c r="Y11" s="834"/>
      <c r="Z11" s="834"/>
      <c r="AA11" s="834"/>
      <c r="AB11" s="843"/>
      <c r="AC11" s="834"/>
      <c r="AD11" s="834"/>
      <c r="AE11" s="834"/>
      <c r="AF11" s="834"/>
      <c r="AG11" s="836"/>
      <c r="AH11" s="844"/>
      <c r="AI11" s="845">
        <f t="shared" ref="AI11:AI55" si="0">IF(J11&gt;0,J11-AM11,0)</f>
        <v>0</v>
      </c>
      <c r="AJ11" s="845">
        <v>0</v>
      </c>
      <c r="AK11" s="845">
        <f>I11</f>
        <v>0</v>
      </c>
      <c r="AL11" s="845">
        <f>K11</f>
        <v>5.91</v>
      </c>
      <c r="AM11" s="845">
        <f t="shared" ref="AM11:AM55" si="1">IF(J11&gt;0,IF((AN11+J11)&gt;X$7,X$7-AN11,J11),0)</f>
        <v>0</v>
      </c>
      <c r="AN11" s="837">
        <v>0</v>
      </c>
    </row>
    <row r="12" spans="1:40" ht="22.5" customHeight="1">
      <c r="A12" s="754"/>
      <c r="B12" s="886">
        <v>2</v>
      </c>
      <c r="C12" s="890" t="s">
        <v>411</v>
      </c>
      <c r="D12" s="302"/>
      <c r="E12" s="302"/>
      <c r="F12" s="302"/>
      <c r="G12" s="302"/>
      <c r="H12" s="303"/>
      <c r="I12" s="891">
        <v>5.27</v>
      </c>
      <c r="J12" s="892"/>
      <c r="K12" s="893"/>
      <c r="L12" s="768"/>
      <c r="M12" s="842"/>
      <c r="N12" s="842"/>
      <c r="O12" s="842"/>
      <c r="P12" s="842"/>
      <c r="Q12" s="750"/>
      <c r="R12" s="834"/>
      <c r="S12" s="834"/>
      <c r="T12" s="834"/>
      <c r="U12" s="834"/>
      <c r="V12" s="834"/>
      <c r="W12" s="834"/>
      <c r="X12" s="834"/>
      <c r="Y12" s="834"/>
      <c r="Z12" s="834"/>
      <c r="AA12" s="834"/>
      <c r="AB12" s="843"/>
      <c r="AC12" s="834"/>
      <c r="AD12" s="834"/>
      <c r="AE12" s="834"/>
      <c r="AF12" s="834"/>
      <c r="AG12" s="836"/>
      <c r="AH12" s="844"/>
      <c r="AI12" s="845">
        <f t="shared" si="0"/>
        <v>0</v>
      </c>
      <c r="AJ12" s="845">
        <f>AK11+AL11-AI12</f>
        <v>5.91</v>
      </c>
      <c r="AK12" s="845">
        <f t="shared" ref="AK12:AK55" si="2">I12</f>
        <v>5.27</v>
      </c>
      <c r="AL12" s="845">
        <f t="shared" ref="AL12:AL55" si="3">K12</f>
        <v>0</v>
      </c>
      <c r="AM12" s="845">
        <f t="shared" si="1"/>
        <v>0</v>
      </c>
      <c r="AN12" s="845">
        <f>AN11+AK11+AL11+AK12</f>
        <v>11.18</v>
      </c>
    </row>
    <row r="13" spans="1:40" ht="22.5" customHeight="1">
      <c r="A13" s="754"/>
      <c r="B13" s="886">
        <v>3</v>
      </c>
      <c r="C13" s="890" t="s">
        <v>412</v>
      </c>
      <c r="D13" s="302"/>
      <c r="E13" s="302"/>
      <c r="F13" s="302"/>
      <c r="G13" s="302"/>
      <c r="H13" s="303"/>
      <c r="I13" s="891">
        <v>14.42</v>
      </c>
      <c r="J13" s="892"/>
      <c r="K13" s="893"/>
      <c r="L13" s="768"/>
      <c r="M13" s="842"/>
      <c r="N13" s="842"/>
      <c r="O13" s="842"/>
      <c r="P13" s="834"/>
      <c r="Q13" s="848"/>
      <c r="R13" s="848"/>
      <c r="S13" s="834"/>
      <c r="T13" s="834"/>
      <c r="U13" s="834"/>
      <c r="V13" s="834"/>
      <c r="W13" s="834"/>
      <c r="X13" s="834"/>
      <c r="Y13" s="834"/>
      <c r="Z13" s="834"/>
      <c r="AA13" s="834"/>
      <c r="AB13" s="843"/>
      <c r="AC13" s="834"/>
      <c r="AD13" s="834"/>
      <c r="AE13" s="834"/>
      <c r="AF13" s="834"/>
      <c r="AG13" s="836"/>
      <c r="AH13" s="844"/>
      <c r="AI13" s="845">
        <f t="shared" si="0"/>
        <v>0</v>
      </c>
      <c r="AJ13" s="845">
        <f t="shared" ref="AJ13:AJ55" si="4">AN12+AL12-AI13</f>
        <v>11.18</v>
      </c>
      <c r="AK13" s="845">
        <f t="shared" si="2"/>
        <v>14.42</v>
      </c>
      <c r="AL13" s="845">
        <f t="shared" si="3"/>
        <v>0</v>
      </c>
      <c r="AM13" s="845">
        <f t="shared" si="1"/>
        <v>0</v>
      </c>
      <c r="AN13" s="845">
        <f t="shared" ref="AN13:AN55" si="5">AN12+AL12+AK13</f>
        <v>25.6</v>
      </c>
    </row>
    <row r="14" spans="1:40" ht="22.5" customHeight="1">
      <c r="A14" s="754"/>
      <c r="B14" s="886">
        <v>4</v>
      </c>
      <c r="C14" s="890" t="s">
        <v>413</v>
      </c>
      <c r="D14" s="302"/>
      <c r="E14" s="302"/>
      <c r="F14" s="302"/>
      <c r="G14" s="302"/>
      <c r="H14" s="303"/>
      <c r="I14" s="891">
        <v>16.079999999999998</v>
      </c>
      <c r="J14" s="892"/>
      <c r="K14" s="893"/>
      <c r="L14" s="768"/>
      <c r="M14" s="842"/>
      <c r="N14" s="842"/>
      <c r="O14" s="842"/>
      <c r="P14" s="834"/>
      <c r="Q14" s="750"/>
      <c r="R14" s="834"/>
      <c r="S14" s="849"/>
      <c r="T14" s="849"/>
      <c r="U14" s="849"/>
      <c r="V14" s="850"/>
      <c r="W14" s="850"/>
      <c r="X14" s="850"/>
      <c r="Y14" s="834"/>
      <c r="Z14" s="834"/>
      <c r="AA14" s="834"/>
      <c r="AB14" s="843"/>
      <c r="AC14" s="834"/>
      <c r="AD14" s="834"/>
      <c r="AE14" s="834"/>
      <c r="AF14" s="834"/>
      <c r="AG14" s="836"/>
      <c r="AH14" s="844"/>
      <c r="AI14" s="845">
        <f t="shared" si="0"/>
        <v>0</v>
      </c>
      <c r="AJ14" s="845">
        <f t="shared" si="4"/>
        <v>25.6</v>
      </c>
      <c r="AK14" s="845">
        <f t="shared" si="2"/>
        <v>16.079999999999998</v>
      </c>
      <c r="AL14" s="845">
        <f t="shared" si="3"/>
        <v>0</v>
      </c>
      <c r="AM14" s="845">
        <f t="shared" si="1"/>
        <v>0</v>
      </c>
      <c r="AN14" s="845">
        <f>AN13+AL13+AK14</f>
        <v>41.68</v>
      </c>
    </row>
    <row r="15" spans="1:40" ht="22.5" customHeight="1">
      <c r="A15" s="754"/>
      <c r="B15" s="886">
        <v>5</v>
      </c>
      <c r="C15" s="890" t="s">
        <v>414</v>
      </c>
      <c r="D15" s="302"/>
      <c r="E15" s="302"/>
      <c r="F15" s="302"/>
      <c r="G15" s="302"/>
      <c r="H15" s="303"/>
      <c r="I15" s="891">
        <v>12.02</v>
      </c>
      <c r="J15" s="892"/>
      <c r="K15" s="893"/>
      <c r="L15" s="768"/>
      <c r="M15" s="842"/>
      <c r="N15" s="842"/>
      <c r="O15" s="842"/>
      <c r="P15" s="842"/>
      <c r="Q15" s="750"/>
      <c r="R15" s="834"/>
      <c r="S15" s="834"/>
      <c r="T15" s="834"/>
      <c r="U15" s="834"/>
      <c r="V15" s="834"/>
      <c r="W15" s="834"/>
      <c r="X15" s="834"/>
      <c r="Y15" s="834"/>
      <c r="Z15" s="834"/>
      <c r="AA15" s="834"/>
      <c r="AB15" s="843"/>
      <c r="AC15" s="834"/>
      <c r="AD15" s="834"/>
      <c r="AE15" s="834"/>
      <c r="AF15" s="834"/>
      <c r="AG15" s="836"/>
      <c r="AH15" s="844"/>
      <c r="AI15" s="845">
        <f t="shared" si="0"/>
        <v>0</v>
      </c>
      <c r="AJ15" s="845">
        <f>AN14+AL14-AI15</f>
        <v>41.68</v>
      </c>
      <c r="AK15" s="845">
        <f t="shared" si="2"/>
        <v>12.02</v>
      </c>
      <c r="AL15" s="845">
        <f t="shared" si="3"/>
        <v>0</v>
      </c>
      <c r="AM15" s="845">
        <f t="shared" si="1"/>
        <v>0</v>
      </c>
      <c r="AN15" s="845">
        <f>AN14+AL14+AK15</f>
        <v>53.7</v>
      </c>
    </row>
    <row r="16" spans="1:40" ht="22.5" customHeight="1">
      <c r="A16" s="754"/>
      <c r="B16" s="886">
        <v>6</v>
      </c>
      <c r="C16" s="890" t="s">
        <v>415</v>
      </c>
      <c r="D16" s="302"/>
      <c r="E16" s="302"/>
      <c r="F16" s="302"/>
      <c r="G16" s="302"/>
      <c r="H16" s="303"/>
      <c r="I16" s="891">
        <v>8.75</v>
      </c>
      <c r="J16" s="892"/>
      <c r="K16" s="893"/>
      <c r="L16" s="768"/>
      <c r="M16" s="842"/>
      <c r="N16" s="842"/>
      <c r="O16" s="842"/>
      <c r="P16" s="842"/>
      <c r="Q16" s="750"/>
      <c r="R16" s="834"/>
      <c r="S16" s="834"/>
      <c r="T16" s="834"/>
      <c r="U16" s="834"/>
      <c r="V16" s="834"/>
      <c r="W16" s="834"/>
      <c r="X16" s="834"/>
      <c r="Y16" s="834"/>
      <c r="Z16" s="834"/>
      <c r="AA16" s="834"/>
      <c r="AB16" s="843"/>
      <c r="AC16" s="834"/>
      <c r="AD16" s="834"/>
      <c r="AE16" s="834"/>
      <c r="AF16" s="834"/>
      <c r="AG16" s="836"/>
      <c r="AH16" s="844"/>
      <c r="AI16" s="845">
        <f t="shared" si="0"/>
        <v>0</v>
      </c>
      <c r="AJ16" s="845">
        <f t="shared" si="4"/>
        <v>53.7</v>
      </c>
      <c r="AK16" s="845">
        <f t="shared" si="2"/>
        <v>8.75</v>
      </c>
      <c r="AL16" s="845">
        <f t="shared" si="3"/>
        <v>0</v>
      </c>
      <c r="AM16" s="845">
        <f t="shared" si="1"/>
        <v>0</v>
      </c>
      <c r="AN16" s="845">
        <f t="shared" si="5"/>
        <v>62.45</v>
      </c>
    </row>
    <row r="17" spans="1:40" ht="22.5" customHeight="1">
      <c r="A17" s="754"/>
      <c r="B17" s="886">
        <v>7</v>
      </c>
      <c r="C17" s="890" t="s">
        <v>416</v>
      </c>
      <c r="D17" s="302"/>
      <c r="E17" s="302"/>
      <c r="F17" s="302"/>
      <c r="G17" s="302"/>
      <c r="H17" s="303"/>
      <c r="I17" s="891">
        <v>6.45</v>
      </c>
      <c r="J17" s="892"/>
      <c r="K17" s="893"/>
      <c r="L17" s="768"/>
      <c r="M17" s="842"/>
      <c r="N17" s="842"/>
      <c r="O17" s="842"/>
      <c r="P17" s="842"/>
      <c r="Q17" s="750"/>
      <c r="R17" s="834"/>
      <c r="S17" s="834"/>
      <c r="T17" s="834"/>
      <c r="U17" s="834"/>
      <c r="V17" s="834"/>
      <c r="W17" s="834"/>
      <c r="X17" s="834"/>
      <c r="Y17" s="834"/>
      <c r="Z17" s="834"/>
      <c r="AA17" s="834"/>
      <c r="AB17" s="843"/>
      <c r="AC17" s="834"/>
      <c r="AD17" s="834"/>
      <c r="AE17" s="834"/>
      <c r="AF17" s="834"/>
      <c r="AG17" s="836"/>
      <c r="AH17" s="844"/>
      <c r="AI17" s="845">
        <f t="shared" si="0"/>
        <v>0</v>
      </c>
      <c r="AJ17" s="845">
        <f t="shared" si="4"/>
        <v>62.45</v>
      </c>
      <c r="AK17" s="845">
        <f t="shared" si="2"/>
        <v>6.45</v>
      </c>
      <c r="AL17" s="845">
        <f t="shared" si="3"/>
        <v>0</v>
      </c>
      <c r="AM17" s="845">
        <f t="shared" si="1"/>
        <v>0</v>
      </c>
      <c r="AN17" s="845">
        <f t="shared" si="5"/>
        <v>68.900000000000006</v>
      </c>
    </row>
    <row r="18" spans="1:40" ht="22.5" customHeight="1">
      <c r="A18" s="754"/>
      <c r="B18" s="886">
        <v>8</v>
      </c>
      <c r="C18" s="890" t="s">
        <v>417</v>
      </c>
      <c r="D18" s="302"/>
      <c r="E18" s="302"/>
      <c r="F18" s="302"/>
      <c r="G18" s="302"/>
      <c r="H18" s="303"/>
      <c r="I18" s="891">
        <v>9.0500000000000007</v>
      </c>
      <c r="J18" s="892"/>
      <c r="K18" s="893"/>
      <c r="L18" s="768"/>
      <c r="M18" s="842"/>
      <c r="N18" s="842"/>
      <c r="O18" s="842"/>
      <c r="P18" s="842"/>
      <c r="Q18" s="750"/>
      <c r="R18" s="834"/>
      <c r="S18" s="834"/>
      <c r="T18" s="834"/>
      <c r="U18" s="834"/>
      <c r="V18" s="834"/>
      <c r="W18" s="834"/>
      <c r="X18" s="834"/>
      <c r="Y18" s="834"/>
      <c r="Z18" s="834"/>
      <c r="AA18" s="834"/>
      <c r="AB18" s="843"/>
      <c r="AC18" s="834"/>
      <c r="AD18" s="834"/>
      <c r="AE18" s="834"/>
      <c r="AF18" s="834"/>
      <c r="AG18" s="836"/>
      <c r="AH18" s="844"/>
      <c r="AI18" s="845">
        <f t="shared" si="0"/>
        <v>0</v>
      </c>
      <c r="AJ18" s="845">
        <f t="shared" si="4"/>
        <v>68.900000000000006</v>
      </c>
      <c r="AK18" s="845">
        <f t="shared" si="2"/>
        <v>9.0500000000000007</v>
      </c>
      <c r="AL18" s="845">
        <f t="shared" si="3"/>
        <v>0</v>
      </c>
      <c r="AM18" s="845">
        <f t="shared" si="1"/>
        <v>0</v>
      </c>
      <c r="AN18" s="845">
        <f t="shared" si="5"/>
        <v>77.95</v>
      </c>
    </row>
    <row r="19" spans="1:40" ht="22.5" customHeight="1">
      <c r="A19" s="754"/>
      <c r="B19" s="886">
        <v>9</v>
      </c>
      <c r="C19" s="890" t="s">
        <v>418</v>
      </c>
      <c r="D19" s="302"/>
      <c r="E19" s="302"/>
      <c r="F19" s="302"/>
      <c r="G19" s="302"/>
      <c r="H19" s="303"/>
      <c r="I19" s="891">
        <v>4.0599999999999996</v>
      </c>
      <c r="J19" s="892"/>
      <c r="K19" s="893"/>
      <c r="L19" s="768"/>
      <c r="M19" s="842"/>
      <c r="N19" s="842"/>
      <c r="O19" s="842"/>
      <c r="P19" s="842"/>
      <c r="Q19" s="750"/>
      <c r="R19" s="834"/>
      <c r="S19" s="834"/>
      <c r="T19" s="834"/>
      <c r="U19" s="834"/>
      <c r="V19" s="834"/>
      <c r="W19" s="834"/>
      <c r="X19" s="834"/>
      <c r="Y19" s="834"/>
      <c r="Z19" s="834"/>
      <c r="AA19" s="834"/>
      <c r="AB19" s="843"/>
      <c r="AC19" s="834"/>
      <c r="AD19" s="834"/>
      <c r="AE19" s="834"/>
      <c r="AF19" s="834"/>
      <c r="AG19" s="836"/>
      <c r="AH19" s="844"/>
      <c r="AI19" s="845">
        <f t="shared" si="0"/>
        <v>0</v>
      </c>
      <c r="AJ19" s="845">
        <f t="shared" si="4"/>
        <v>77.95</v>
      </c>
      <c r="AK19" s="845">
        <f t="shared" si="2"/>
        <v>4.0599999999999996</v>
      </c>
      <c r="AL19" s="845">
        <f t="shared" si="3"/>
        <v>0</v>
      </c>
      <c r="AM19" s="845">
        <f t="shared" si="1"/>
        <v>0</v>
      </c>
      <c r="AN19" s="845">
        <f t="shared" si="5"/>
        <v>82.01</v>
      </c>
    </row>
    <row r="20" spans="1:40" ht="22.5" customHeight="1">
      <c r="A20" s="754"/>
      <c r="B20" s="886">
        <v>10</v>
      </c>
      <c r="C20" s="890" t="s">
        <v>419</v>
      </c>
      <c r="D20" s="302"/>
      <c r="E20" s="302"/>
      <c r="F20" s="302"/>
      <c r="G20" s="302"/>
      <c r="H20" s="303"/>
      <c r="I20" s="891">
        <v>39.270000000000003</v>
      </c>
      <c r="J20" s="892"/>
      <c r="K20" s="893"/>
      <c r="L20" s="768"/>
      <c r="M20" s="842"/>
      <c r="N20" s="842"/>
      <c r="O20" s="842"/>
      <c r="P20" s="842"/>
      <c r="Q20" s="750"/>
      <c r="R20" s="834"/>
      <c r="S20" s="834"/>
      <c r="T20" s="834"/>
      <c r="U20" s="834"/>
      <c r="V20" s="834"/>
      <c r="W20" s="834"/>
      <c r="X20" s="834"/>
      <c r="Y20" s="834"/>
      <c r="Z20" s="834"/>
      <c r="AA20" s="834"/>
      <c r="AB20" s="843"/>
      <c r="AC20" s="834"/>
      <c r="AD20" s="834"/>
      <c r="AE20" s="834"/>
      <c r="AF20" s="834"/>
      <c r="AG20" s="836"/>
      <c r="AH20" s="844"/>
      <c r="AI20" s="845">
        <f t="shared" si="0"/>
        <v>0</v>
      </c>
      <c r="AJ20" s="845">
        <f t="shared" si="4"/>
        <v>82.01</v>
      </c>
      <c r="AK20" s="845">
        <f t="shared" si="2"/>
        <v>39.270000000000003</v>
      </c>
      <c r="AL20" s="845">
        <f t="shared" si="3"/>
        <v>0</v>
      </c>
      <c r="AM20" s="845">
        <f t="shared" si="1"/>
        <v>0</v>
      </c>
      <c r="AN20" s="845">
        <f t="shared" si="5"/>
        <v>121.28</v>
      </c>
    </row>
    <row r="21" spans="1:40" ht="22.5" customHeight="1">
      <c r="A21" s="754"/>
      <c r="B21" s="886">
        <v>11</v>
      </c>
      <c r="C21" s="890" t="s">
        <v>420</v>
      </c>
      <c r="D21" s="302"/>
      <c r="E21" s="302"/>
      <c r="F21" s="302"/>
      <c r="G21" s="302"/>
      <c r="H21" s="303"/>
      <c r="I21" s="887">
        <v>3.32</v>
      </c>
      <c r="J21" s="888"/>
      <c r="K21" s="889"/>
      <c r="L21" s="768"/>
      <c r="M21" s="842"/>
      <c r="N21" s="842"/>
      <c r="O21" s="842"/>
      <c r="P21" s="842"/>
      <c r="Q21" s="750"/>
      <c r="R21" s="834"/>
      <c r="S21" s="834"/>
      <c r="T21" s="834"/>
      <c r="U21" s="834"/>
      <c r="V21" s="834"/>
      <c r="W21" s="834"/>
      <c r="X21" s="834"/>
      <c r="Y21" s="834"/>
      <c r="Z21" s="834"/>
      <c r="AA21" s="834"/>
      <c r="AB21" s="843"/>
      <c r="AC21" s="834"/>
      <c r="AD21" s="834"/>
      <c r="AE21" s="834"/>
      <c r="AF21" s="834"/>
      <c r="AG21" s="836"/>
      <c r="AH21" s="844"/>
      <c r="AI21" s="845">
        <f t="shared" si="0"/>
        <v>0</v>
      </c>
      <c r="AJ21" s="845">
        <f t="shared" si="4"/>
        <v>121.28</v>
      </c>
      <c r="AK21" s="845">
        <f t="shared" si="2"/>
        <v>3.32</v>
      </c>
      <c r="AL21" s="845">
        <f t="shared" si="3"/>
        <v>0</v>
      </c>
      <c r="AM21" s="845">
        <f t="shared" si="1"/>
        <v>0</v>
      </c>
      <c r="AN21" s="845">
        <f t="shared" si="5"/>
        <v>124.6</v>
      </c>
    </row>
    <row r="22" spans="1:40" ht="22.5" customHeight="1">
      <c r="A22" s="754"/>
      <c r="B22" s="886">
        <v>12</v>
      </c>
      <c r="C22" s="890" t="s">
        <v>421</v>
      </c>
      <c r="D22" s="302"/>
      <c r="E22" s="302"/>
      <c r="F22" s="302"/>
      <c r="G22" s="302"/>
      <c r="H22" s="303"/>
      <c r="I22" s="891">
        <v>4.0999999999999996</v>
      </c>
      <c r="J22" s="892"/>
      <c r="K22" s="893"/>
      <c r="L22" s="768"/>
      <c r="M22" s="842"/>
      <c r="N22" s="842"/>
      <c r="O22" s="842"/>
      <c r="P22" s="842"/>
      <c r="Q22" s="750"/>
      <c r="R22" s="834"/>
      <c r="S22" s="834"/>
      <c r="T22" s="834"/>
      <c r="U22" s="834"/>
      <c r="V22" s="834"/>
      <c r="W22" s="834"/>
      <c r="X22" s="834"/>
      <c r="Y22" s="834"/>
      <c r="Z22" s="834"/>
      <c r="AA22" s="834"/>
      <c r="AB22" s="843"/>
      <c r="AC22" s="834"/>
      <c r="AD22" s="834"/>
      <c r="AE22" s="834"/>
      <c r="AF22" s="834"/>
      <c r="AG22" s="836"/>
      <c r="AI22" s="845">
        <f t="shared" si="0"/>
        <v>0</v>
      </c>
      <c r="AJ22" s="845">
        <f t="shared" si="4"/>
        <v>124.6</v>
      </c>
      <c r="AK22" s="845">
        <f t="shared" si="2"/>
        <v>4.0999999999999996</v>
      </c>
      <c r="AL22" s="845">
        <f t="shared" si="3"/>
        <v>0</v>
      </c>
      <c r="AM22" s="845">
        <f t="shared" si="1"/>
        <v>0</v>
      </c>
      <c r="AN22" s="845">
        <f t="shared" si="5"/>
        <v>128.69999999999999</v>
      </c>
    </row>
    <row r="23" spans="1:40" ht="22.5" customHeight="1">
      <c r="A23" s="754"/>
      <c r="B23" s="886">
        <v>13</v>
      </c>
      <c r="C23" s="894" t="s">
        <v>422</v>
      </c>
      <c r="D23" s="302"/>
      <c r="E23" s="302"/>
      <c r="F23" s="302"/>
      <c r="G23" s="302"/>
      <c r="H23" s="303"/>
      <c r="I23" s="891">
        <v>6.09</v>
      </c>
      <c r="J23" s="892"/>
      <c r="K23" s="893">
        <v>1</v>
      </c>
      <c r="L23" s="768"/>
      <c r="M23" s="842"/>
      <c r="N23" s="842"/>
      <c r="O23" s="842"/>
      <c r="P23" s="842"/>
      <c r="Q23" s="750"/>
      <c r="R23" s="834"/>
      <c r="S23" s="834"/>
      <c r="T23" s="834"/>
      <c r="U23" s="834"/>
      <c r="V23" s="834"/>
      <c r="W23" s="834"/>
      <c r="X23" s="834"/>
      <c r="Y23" s="834"/>
      <c r="Z23" s="834"/>
      <c r="AA23" s="834"/>
      <c r="AB23" s="843"/>
      <c r="AC23" s="834"/>
      <c r="AD23" s="834"/>
      <c r="AE23" s="834"/>
      <c r="AF23" s="834"/>
      <c r="AG23" s="836"/>
      <c r="AI23" s="845">
        <f t="shared" si="0"/>
        <v>0</v>
      </c>
      <c r="AJ23" s="845">
        <f t="shared" si="4"/>
        <v>128.69999999999999</v>
      </c>
      <c r="AK23" s="845">
        <f t="shared" si="2"/>
        <v>6.09</v>
      </c>
      <c r="AL23" s="845">
        <f t="shared" si="3"/>
        <v>1</v>
      </c>
      <c r="AM23" s="845">
        <f t="shared" si="1"/>
        <v>0</v>
      </c>
      <c r="AN23" s="845">
        <f t="shared" si="5"/>
        <v>134.79</v>
      </c>
    </row>
    <row r="24" spans="1:40" ht="22.5" customHeight="1">
      <c r="A24" s="862"/>
      <c r="B24" s="861"/>
      <c r="C24" s="301"/>
      <c r="D24" s="302"/>
      <c r="E24" s="302"/>
      <c r="F24" s="302"/>
      <c r="G24" s="302"/>
      <c r="H24" s="303"/>
      <c r="I24" s="891"/>
      <c r="J24" s="892"/>
      <c r="K24" s="893"/>
      <c r="L24" s="768"/>
      <c r="M24" s="842"/>
      <c r="N24" s="842"/>
      <c r="O24" s="842"/>
      <c r="P24" s="842"/>
      <c r="Q24" s="750"/>
      <c r="R24" s="834"/>
      <c r="S24" s="834"/>
      <c r="T24" s="834"/>
      <c r="U24" s="834"/>
      <c r="V24" s="834"/>
      <c r="W24" s="834"/>
      <c r="X24" s="834"/>
      <c r="Y24" s="834"/>
      <c r="Z24" s="834"/>
      <c r="AA24" s="834"/>
      <c r="AB24" s="843"/>
      <c r="AC24" s="834"/>
      <c r="AD24" s="834"/>
      <c r="AE24" s="834"/>
      <c r="AF24" s="834"/>
      <c r="AG24" s="836"/>
      <c r="AI24" s="845">
        <f t="shared" si="0"/>
        <v>0</v>
      </c>
      <c r="AJ24" s="845">
        <f t="shared" si="4"/>
        <v>135.79</v>
      </c>
      <c r="AK24" s="845">
        <f t="shared" si="2"/>
        <v>0</v>
      </c>
      <c r="AL24" s="845">
        <f t="shared" si="3"/>
        <v>0</v>
      </c>
      <c r="AM24" s="845">
        <f t="shared" si="1"/>
        <v>0</v>
      </c>
      <c r="AN24" s="895">
        <f t="shared" si="5"/>
        <v>135.79</v>
      </c>
    </row>
    <row r="25" spans="1:40" ht="22.5" customHeight="1">
      <c r="A25" s="862"/>
      <c r="B25" s="861"/>
      <c r="C25" s="896"/>
      <c r="D25" s="897"/>
      <c r="E25" s="897"/>
      <c r="F25" s="897"/>
      <c r="G25" s="897"/>
      <c r="H25" s="898"/>
      <c r="I25" s="891"/>
      <c r="J25" s="892"/>
      <c r="K25" s="893"/>
      <c r="L25" s="768"/>
      <c r="M25" s="842"/>
      <c r="N25" s="842"/>
      <c r="O25" s="842"/>
      <c r="P25" s="842"/>
      <c r="Q25" s="750"/>
      <c r="R25" s="834"/>
      <c r="S25" s="834"/>
      <c r="T25" s="834"/>
      <c r="U25" s="834"/>
      <c r="V25" s="834"/>
      <c r="W25" s="834"/>
      <c r="X25" s="834"/>
      <c r="Y25" s="834"/>
      <c r="Z25" s="834"/>
      <c r="AA25" s="834"/>
      <c r="AB25" s="843"/>
      <c r="AC25" s="834"/>
      <c r="AD25" s="834"/>
      <c r="AE25" s="834"/>
      <c r="AF25" s="834"/>
      <c r="AG25" s="836"/>
      <c r="AI25" s="845">
        <f t="shared" si="0"/>
        <v>0</v>
      </c>
      <c r="AJ25" s="845">
        <f t="shared" si="4"/>
        <v>135.79</v>
      </c>
      <c r="AK25" s="845">
        <f t="shared" si="2"/>
        <v>0</v>
      </c>
      <c r="AL25" s="845">
        <f t="shared" si="3"/>
        <v>0</v>
      </c>
      <c r="AM25" s="845">
        <f t="shared" si="1"/>
        <v>0</v>
      </c>
      <c r="AN25" s="845">
        <f t="shared" si="5"/>
        <v>135.79</v>
      </c>
    </row>
    <row r="26" spans="1:40" ht="22.5" customHeight="1">
      <c r="A26" s="862"/>
      <c r="B26" s="861"/>
      <c r="C26" s="896"/>
      <c r="D26" s="897"/>
      <c r="E26" s="897"/>
      <c r="F26" s="897"/>
      <c r="G26" s="897"/>
      <c r="H26" s="898"/>
      <c r="I26" s="891"/>
      <c r="J26" s="892"/>
      <c r="K26" s="893"/>
      <c r="L26" s="768"/>
      <c r="M26" s="842"/>
      <c r="N26" s="842"/>
      <c r="O26" s="842"/>
      <c r="P26" s="842"/>
      <c r="Q26" s="750"/>
      <c r="R26" s="834"/>
      <c r="S26" s="834"/>
      <c r="T26" s="834"/>
      <c r="U26" s="834"/>
      <c r="V26" s="834"/>
      <c r="W26" s="834"/>
      <c r="X26" s="834"/>
      <c r="Y26" s="834"/>
      <c r="Z26" s="834"/>
      <c r="AA26" s="834"/>
      <c r="AB26" s="843"/>
      <c r="AC26" s="834"/>
      <c r="AD26" s="834"/>
      <c r="AE26" s="834"/>
      <c r="AF26" s="834"/>
      <c r="AG26" s="836"/>
      <c r="AI26" s="845">
        <f t="shared" si="0"/>
        <v>0</v>
      </c>
      <c r="AJ26" s="845">
        <f t="shared" si="4"/>
        <v>135.79</v>
      </c>
      <c r="AK26" s="845">
        <f t="shared" si="2"/>
        <v>0</v>
      </c>
      <c r="AL26" s="845">
        <f t="shared" si="3"/>
        <v>0</v>
      </c>
      <c r="AM26" s="845">
        <f t="shared" si="1"/>
        <v>0</v>
      </c>
      <c r="AN26" s="845">
        <f t="shared" si="5"/>
        <v>135.79</v>
      </c>
    </row>
    <row r="27" spans="1:40" ht="22.5" customHeight="1">
      <c r="A27" s="862"/>
      <c r="B27" s="861"/>
      <c r="C27" s="896"/>
      <c r="D27" s="897"/>
      <c r="E27" s="897"/>
      <c r="F27" s="897"/>
      <c r="G27" s="897"/>
      <c r="H27" s="898"/>
      <c r="I27" s="891"/>
      <c r="J27" s="892"/>
      <c r="K27" s="893"/>
      <c r="L27" s="768"/>
      <c r="M27" s="842"/>
      <c r="N27" s="842"/>
      <c r="O27" s="842"/>
      <c r="P27" s="842"/>
      <c r="Q27" s="750"/>
      <c r="R27" s="834"/>
      <c r="S27" s="834"/>
      <c r="T27" s="834"/>
      <c r="U27" s="834"/>
      <c r="V27" s="834"/>
      <c r="W27" s="834"/>
      <c r="X27" s="834"/>
      <c r="Y27" s="834"/>
      <c r="Z27" s="834"/>
      <c r="AA27" s="834"/>
      <c r="AB27" s="843"/>
      <c r="AC27" s="834"/>
      <c r="AD27" s="834"/>
      <c r="AE27" s="834"/>
      <c r="AF27" s="834"/>
      <c r="AG27" s="836"/>
      <c r="AI27" s="845">
        <f t="shared" si="0"/>
        <v>0</v>
      </c>
      <c r="AJ27" s="845">
        <f t="shared" si="4"/>
        <v>135.79</v>
      </c>
      <c r="AK27" s="845">
        <f t="shared" si="2"/>
        <v>0</v>
      </c>
      <c r="AL27" s="845">
        <f t="shared" si="3"/>
        <v>0</v>
      </c>
      <c r="AM27" s="845">
        <f t="shared" si="1"/>
        <v>0</v>
      </c>
      <c r="AN27" s="845">
        <f t="shared" si="5"/>
        <v>135.79</v>
      </c>
    </row>
    <row r="28" spans="1:40" ht="22.5" customHeight="1">
      <c r="A28" s="862"/>
      <c r="B28" s="861"/>
      <c r="C28" s="896"/>
      <c r="D28" s="897"/>
      <c r="E28" s="897"/>
      <c r="F28" s="897"/>
      <c r="G28" s="897"/>
      <c r="H28" s="898"/>
      <c r="I28" s="891"/>
      <c r="J28" s="892"/>
      <c r="K28" s="893"/>
      <c r="L28" s="768"/>
      <c r="M28" s="842"/>
      <c r="N28" s="842"/>
      <c r="O28" s="842"/>
      <c r="P28" s="842"/>
      <c r="Q28" s="750"/>
      <c r="R28" s="834"/>
      <c r="S28" s="834"/>
      <c r="T28" s="834"/>
      <c r="U28" s="834"/>
      <c r="V28" s="834"/>
      <c r="W28" s="834"/>
      <c r="X28" s="834"/>
      <c r="Y28" s="834"/>
      <c r="Z28" s="834"/>
      <c r="AA28" s="834"/>
      <c r="AB28" s="843"/>
      <c r="AC28" s="834"/>
      <c r="AD28" s="834"/>
      <c r="AE28" s="834"/>
      <c r="AF28" s="834"/>
      <c r="AG28" s="836"/>
      <c r="AI28" s="845">
        <f t="shared" si="0"/>
        <v>0</v>
      </c>
      <c r="AJ28" s="845">
        <f t="shared" si="4"/>
        <v>135.79</v>
      </c>
      <c r="AK28" s="845">
        <f t="shared" si="2"/>
        <v>0</v>
      </c>
      <c r="AL28" s="845">
        <f t="shared" si="3"/>
        <v>0</v>
      </c>
      <c r="AM28" s="845">
        <f t="shared" si="1"/>
        <v>0</v>
      </c>
      <c r="AN28" s="845">
        <f t="shared" si="5"/>
        <v>135.79</v>
      </c>
    </row>
    <row r="29" spans="1:40" ht="22.5" customHeight="1">
      <c r="A29" s="862"/>
      <c r="B29" s="861"/>
      <c r="C29" s="896"/>
      <c r="D29" s="897"/>
      <c r="E29" s="897"/>
      <c r="F29" s="897"/>
      <c r="G29" s="897"/>
      <c r="H29" s="898"/>
      <c r="I29" s="891"/>
      <c r="J29" s="892"/>
      <c r="K29" s="893"/>
      <c r="L29" s="768"/>
      <c r="M29" s="842"/>
      <c r="N29" s="842"/>
      <c r="O29" s="842"/>
      <c r="P29" s="842"/>
      <c r="Q29" s="750"/>
      <c r="R29" s="834"/>
      <c r="S29" s="834"/>
      <c r="T29" s="834"/>
      <c r="U29" s="834"/>
      <c r="V29" s="834"/>
      <c r="W29" s="834"/>
      <c r="X29" s="834"/>
      <c r="Y29" s="834"/>
      <c r="Z29" s="834"/>
      <c r="AA29" s="834"/>
      <c r="AB29" s="843"/>
      <c r="AC29" s="834"/>
      <c r="AD29" s="834"/>
      <c r="AE29" s="834"/>
      <c r="AF29" s="834"/>
      <c r="AG29" s="836"/>
      <c r="AI29" s="845">
        <f t="shared" si="0"/>
        <v>0</v>
      </c>
      <c r="AJ29" s="845">
        <f t="shared" si="4"/>
        <v>135.79</v>
      </c>
      <c r="AK29" s="845">
        <f t="shared" si="2"/>
        <v>0</v>
      </c>
      <c r="AL29" s="845">
        <f t="shared" si="3"/>
        <v>0</v>
      </c>
      <c r="AM29" s="845">
        <f t="shared" si="1"/>
        <v>0</v>
      </c>
      <c r="AN29" s="845">
        <f t="shared" si="5"/>
        <v>135.79</v>
      </c>
    </row>
    <row r="30" spans="1:40" ht="22.5" customHeight="1">
      <c r="A30" s="862"/>
      <c r="B30" s="861"/>
      <c r="C30" s="896"/>
      <c r="D30" s="897"/>
      <c r="E30" s="897"/>
      <c r="F30" s="897"/>
      <c r="G30" s="897"/>
      <c r="H30" s="898"/>
      <c r="I30" s="891"/>
      <c r="J30" s="892"/>
      <c r="K30" s="893"/>
      <c r="L30" s="768"/>
      <c r="M30" s="842"/>
      <c r="N30" s="842"/>
      <c r="O30" s="842"/>
      <c r="P30" s="842"/>
      <c r="Q30" s="750"/>
      <c r="R30" s="834"/>
      <c r="S30" s="834"/>
      <c r="T30" s="834"/>
      <c r="U30" s="834"/>
      <c r="V30" s="834"/>
      <c r="W30" s="834"/>
      <c r="X30" s="834"/>
      <c r="Y30" s="834"/>
      <c r="Z30" s="834"/>
      <c r="AA30" s="834"/>
      <c r="AB30" s="843"/>
      <c r="AC30" s="834"/>
      <c r="AD30" s="834"/>
      <c r="AE30" s="834"/>
      <c r="AF30" s="834"/>
      <c r="AG30" s="836"/>
      <c r="AI30" s="845">
        <f t="shared" si="0"/>
        <v>0</v>
      </c>
      <c r="AJ30" s="845">
        <f t="shared" si="4"/>
        <v>135.79</v>
      </c>
      <c r="AK30" s="845">
        <f t="shared" si="2"/>
        <v>0</v>
      </c>
      <c r="AL30" s="845">
        <f t="shared" si="3"/>
        <v>0</v>
      </c>
      <c r="AM30" s="845">
        <f t="shared" si="1"/>
        <v>0</v>
      </c>
      <c r="AN30" s="845">
        <f t="shared" si="5"/>
        <v>135.79</v>
      </c>
    </row>
    <row r="31" spans="1:40" ht="22.5" customHeight="1">
      <c r="A31" s="862"/>
      <c r="B31" s="861"/>
      <c r="C31" s="896"/>
      <c r="D31" s="897"/>
      <c r="E31" s="897"/>
      <c r="F31" s="897"/>
      <c r="G31" s="897"/>
      <c r="H31" s="898"/>
      <c r="I31" s="891"/>
      <c r="J31" s="892"/>
      <c r="K31" s="893"/>
      <c r="L31" s="768"/>
      <c r="M31" s="842"/>
      <c r="N31" s="842"/>
      <c r="O31" s="842"/>
      <c r="P31" s="842"/>
      <c r="Q31" s="750"/>
      <c r="R31" s="834"/>
      <c r="S31" s="834"/>
      <c r="T31" s="834"/>
      <c r="U31" s="834"/>
      <c r="V31" s="834"/>
      <c r="W31" s="834"/>
      <c r="X31" s="834"/>
      <c r="Y31" s="834"/>
      <c r="Z31" s="834"/>
      <c r="AA31" s="834"/>
      <c r="AB31" s="843"/>
      <c r="AC31" s="834"/>
      <c r="AD31" s="834"/>
      <c r="AE31" s="834"/>
      <c r="AF31" s="834"/>
      <c r="AG31" s="836"/>
      <c r="AI31" s="845">
        <f t="shared" si="0"/>
        <v>0</v>
      </c>
      <c r="AJ31" s="845">
        <f t="shared" si="4"/>
        <v>135.79</v>
      </c>
      <c r="AK31" s="845">
        <f t="shared" si="2"/>
        <v>0</v>
      </c>
      <c r="AL31" s="845">
        <f t="shared" si="3"/>
        <v>0</v>
      </c>
      <c r="AM31" s="845">
        <f t="shared" si="1"/>
        <v>0</v>
      </c>
      <c r="AN31" s="845">
        <f t="shared" si="5"/>
        <v>135.79</v>
      </c>
    </row>
    <row r="32" spans="1:40" ht="22.5" customHeight="1">
      <c r="A32" s="862"/>
      <c r="B32" s="861"/>
      <c r="C32" s="896"/>
      <c r="D32" s="897"/>
      <c r="E32" s="897"/>
      <c r="F32" s="897"/>
      <c r="G32" s="897"/>
      <c r="H32" s="898"/>
      <c r="I32" s="891"/>
      <c r="J32" s="892"/>
      <c r="K32" s="893"/>
      <c r="L32" s="768"/>
      <c r="M32" s="842"/>
      <c r="N32" s="842"/>
      <c r="O32" s="842"/>
      <c r="P32" s="842"/>
      <c r="Q32" s="750"/>
      <c r="R32" s="834"/>
      <c r="S32" s="834"/>
      <c r="T32" s="834"/>
      <c r="U32" s="834"/>
      <c r="V32" s="834"/>
      <c r="W32" s="834"/>
      <c r="X32" s="834"/>
      <c r="Y32" s="834"/>
      <c r="Z32" s="834"/>
      <c r="AA32" s="834"/>
      <c r="AB32" s="843"/>
      <c r="AC32" s="834"/>
      <c r="AD32" s="834"/>
      <c r="AE32" s="834"/>
      <c r="AF32" s="834"/>
      <c r="AG32" s="836"/>
      <c r="AI32" s="845">
        <f t="shared" si="0"/>
        <v>0</v>
      </c>
      <c r="AJ32" s="845">
        <f t="shared" si="4"/>
        <v>135.79</v>
      </c>
      <c r="AK32" s="845">
        <f t="shared" si="2"/>
        <v>0</v>
      </c>
      <c r="AL32" s="845">
        <f>K32</f>
        <v>0</v>
      </c>
      <c r="AM32" s="845">
        <f t="shared" si="1"/>
        <v>0</v>
      </c>
      <c r="AN32" s="845">
        <f t="shared" si="5"/>
        <v>135.79</v>
      </c>
    </row>
    <row r="33" spans="1:40" ht="22.5" customHeight="1">
      <c r="A33" s="862"/>
      <c r="B33" s="861"/>
      <c r="C33" s="896"/>
      <c r="D33" s="897"/>
      <c r="E33" s="897"/>
      <c r="F33" s="897"/>
      <c r="G33" s="897"/>
      <c r="H33" s="898"/>
      <c r="I33" s="891"/>
      <c r="J33" s="892"/>
      <c r="K33" s="893"/>
      <c r="L33" s="768"/>
      <c r="M33" s="842"/>
      <c r="N33" s="842"/>
      <c r="O33" s="842"/>
      <c r="P33" s="842"/>
      <c r="Q33" s="750"/>
      <c r="R33" s="834"/>
      <c r="S33" s="834"/>
      <c r="T33" s="834"/>
      <c r="U33" s="834"/>
      <c r="V33" s="834"/>
      <c r="W33" s="834"/>
      <c r="X33" s="834"/>
      <c r="Y33" s="834"/>
      <c r="Z33" s="834"/>
      <c r="AA33" s="834"/>
      <c r="AB33" s="843"/>
      <c r="AC33" s="834"/>
      <c r="AD33" s="834"/>
      <c r="AE33" s="834"/>
      <c r="AF33" s="834"/>
      <c r="AG33" s="836"/>
      <c r="AI33" s="845">
        <f t="shared" si="0"/>
        <v>0</v>
      </c>
      <c r="AJ33" s="845">
        <f t="shared" si="4"/>
        <v>135.79</v>
      </c>
      <c r="AK33" s="845">
        <f t="shared" si="2"/>
        <v>0</v>
      </c>
      <c r="AL33" s="845">
        <f t="shared" si="3"/>
        <v>0</v>
      </c>
      <c r="AM33" s="845">
        <f t="shared" si="1"/>
        <v>0</v>
      </c>
      <c r="AN33" s="845">
        <f t="shared" si="5"/>
        <v>135.79</v>
      </c>
    </row>
    <row r="34" spans="1:40" ht="22.5" customHeight="1">
      <c r="A34" s="862"/>
      <c r="B34" s="861"/>
      <c r="C34" s="896"/>
      <c r="D34" s="897"/>
      <c r="E34" s="897"/>
      <c r="F34" s="897"/>
      <c r="G34" s="897"/>
      <c r="H34" s="898"/>
      <c r="I34" s="891"/>
      <c r="J34" s="892"/>
      <c r="K34" s="893"/>
      <c r="L34" s="768"/>
      <c r="M34" s="842"/>
      <c r="N34" s="842"/>
      <c r="O34" s="842"/>
      <c r="P34" s="842"/>
      <c r="Q34" s="750"/>
      <c r="R34" s="834"/>
      <c r="S34" s="834"/>
      <c r="T34" s="834"/>
      <c r="U34" s="834"/>
      <c r="V34" s="834"/>
      <c r="W34" s="834"/>
      <c r="X34" s="834"/>
      <c r="Y34" s="834"/>
      <c r="Z34" s="834"/>
      <c r="AA34" s="834"/>
      <c r="AB34" s="843"/>
      <c r="AC34" s="834"/>
      <c r="AD34" s="834"/>
      <c r="AE34" s="834"/>
      <c r="AF34" s="834"/>
      <c r="AG34" s="836"/>
      <c r="AI34" s="845">
        <f t="shared" si="0"/>
        <v>0</v>
      </c>
      <c r="AJ34" s="845">
        <f>AN33+AL33-AI34</f>
        <v>135.79</v>
      </c>
      <c r="AK34" s="845">
        <f t="shared" si="2"/>
        <v>0</v>
      </c>
      <c r="AL34" s="845">
        <f t="shared" si="3"/>
        <v>0</v>
      </c>
      <c r="AM34" s="845">
        <f>IF(J34&gt;0,IF((AN34+J34)&gt;X$7,X$7-AN34,J34),0)</f>
        <v>0</v>
      </c>
      <c r="AN34" s="845">
        <f t="shared" si="5"/>
        <v>135.79</v>
      </c>
    </row>
    <row r="35" spans="1:40" ht="22.5" customHeight="1">
      <c r="A35" s="862"/>
      <c r="B35" s="861"/>
      <c r="C35" s="896"/>
      <c r="D35" s="897"/>
      <c r="E35" s="897"/>
      <c r="F35" s="897"/>
      <c r="G35" s="897"/>
      <c r="H35" s="898"/>
      <c r="I35" s="891"/>
      <c r="J35" s="892"/>
      <c r="K35" s="893"/>
      <c r="L35" s="768"/>
      <c r="M35" s="842"/>
      <c r="N35" s="842"/>
      <c r="O35" s="842"/>
      <c r="P35" s="842"/>
      <c r="Q35" s="750"/>
      <c r="R35" s="834"/>
      <c r="S35" s="834"/>
      <c r="T35" s="834"/>
      <c r="U35" s="834"/>
      <c r="V35" s="834"/>
      <c r="W35" s="834"/>
      <c r="X35" s="834"/>
      <c r="Y35" s="834"/>
      <c r="Z35" s="834"/>
      <c r="AA35" s="834"/>
      <c r="AB35" s="843"/>
      <c r="AC35" s="834"/>
      <c r="AD35" s="834"/>
      <c r="AE35" s="834"/>
      <c r="AF35" s="834"/>
      <c r="AG35" s="836"/>
      <c r="AI35" s="845">
        <f t="shared" si="0"/>
        <v>0</v>
      </c>
      <c r="AJ35" s="845">
        <f>AN34+AM34+AL34-AI35</f>
        <v>135.79</v>
      </c>
      <c r="AK35" s="845">
        <f t="shared" si="2"/>
        <v>0</v>
      </c>
      <c r="AL35" s="845">
        <f t="shared" si="3"/>
        <v>0</v>
      </c>
      <c r="AM35" s="845">
        <f t="shared" si="1"/>
        <v>0</v>
      </c>
      <c r="AN35" s="845">
        <f>AN34+AM34+AL34+AK35</f>
        <v>135.79</v>
      </c>
    </row>
    <row r="36" spans="1:40" ht="22.5" customHeight="1">
      <c r="A36" s="862"/>
      <c r="B36" s="861"/>
      <c r="C36" s="896"/>
      <c r="D36" s="897"/>
      <c r="E36" s="897"/>
      <c r="F36" s="897"/>
      <c r="G36" s="897"/>
      <c r="H36" s="898"/>
      <c r="I36" s="891"/>
      <c r="J36" s="892"/>
      <c r="K36" s="893"/>
      <c r="L36" s="768"/>
      <c r="M36" s="842"/>
      <c r="N36" s="842"/>
      <c r="O36" s="842"/>
      <c r="P36" s="842"/>
      <c r="Q36" s="750"/>
      <c r="R36" s="834"/>
      <c r="S36" s="834"/>
      <c r="T36" s="834"/>
      <c r="U36" s="834"/>
      <c r="V36" s="834"/>
      <c r="W36" s="834"/>
      <c r="X36" s="834"/>
      <c r="Y36" s="834"/>
      <c r="Z36" s="834"/>
      <c r="AA36" s="834"/>
      <c r="AB36" s="843"/>
      <c r="AC36" s="834"/>
      <c r="AD36" s="834"/>
      <c r="AE36" s="834"/>
      <c r="AF36" s="834"/>
      <c r="AG36" s="836"/>
      <c r="AI36" s="845">
        <f t="shared" si="0"/>
        <v>0</v>
      </c>
      <c r="AJ36" s="845">
        <f>AN35+AM35+AL35-AI36</f>
        <v>135.79</v>
      </c>
      <c r="AK36" s="845">
        <f t="shared" si="2"/>
        <v>0</v>
      </c>
      <c r="AL36" s="845">
        <f t="shared" si="3"/>
        <v>0</v>
      </c>
      <c r="AM36" s="845">
        <f t="shared" si="1"/>
        <v>0</v>
      </c>
      <c r="AN36" s="845">
        <f t="shared" ref="AN36:AN50" si="6">AN35+AL35+AK36</f>
        <v>135.79</v>
      </c>
    </row>
    <row r="37" spans="1:40" ht="22.5" customHeight="1">
      <c r="A37" s="862"/>
      <c r="B37" s="861"/>
      <c r="C37" s="896"/>
      <c r="D37" s="897"/>
      <c r="E37" s="897"/>
      <c r="F37" s="897"/>
      <c r="G37" s="897"/>
      <c r="H37" s="898"/>
      <c r="I37" s="891"/>
      <c r="J37" s="892"/>
      <c r="K37" s="893"/>
      <c r="L37" s="768"/>
      <c r="M37" s="842"/>
      <c r="N37" s="842"/>
      <c r="O37" s="842"/>
      <c r="P37" s="842"/>
      <c r="Q37" s="750"/>
      <c r="R37" s="834"/>
      <c r="S37" s="834"/>
      <c r="T37" s="834"/>
      <c r="U37" s="834"/>
      <c r="V37" s="834"/>
      <c r="W37" s="834"/>
      <c r="X37" s="834"/>
      <c r="Y37" s="834"/>
      <c r="Z37" s="834"/>
      <c r="AA37" s="834"/>
      <c r="AB37" s="843"/>
      <c r="AC37" s="834"/>
      <c r="AD37" s="834"/>
      <c r="AE37" s="834"/>
      <c r="AF37" s="834"/>
      <c r="AG37" s="836"/>
      <c r="AI37" s="845">
        <f t="shared" si="0"/>
        <v>0</v>
      </c>
      <c r="AJ37" s="845">
        <f t="shared" ref="AJ37:AJ50" si="7">AN36+AM36+AL36-AI37</f>
        <v>135.79</v>
      </c>
      <c r="AK37" s="845">
        <f t="shared" si="2"/>
        <v>0</v>
      </c>
      <c r="AL37" s="845">
        <f t="shared" si="3"/>
        <v>0</v>
      </c>
      <c r="AM37" s="845">
        <f t="shared" si="1"/>
        <v>0</v>
      </c>
      <c r="AN37" s="845">
        <f t="shared" si="6"/>
        <v>135.79</v>
      </c>
    </row>
    <row r="38" spans="1:40" ht="22.5" customHeight="1">
      <c r="A38" s="862"/>
      <c r="B38" s="861"/>
      <c r="C38" s="896"/>
      <c r="D38" s="897"/>
      <c r="E38" s="897"/>
      <c r="F38" s="897"/>
      <c r="G38" s="897"/>
      <c r="H38" s="898"/>
      <c r="I38" s="891"/>
      <c r="J38" s="892"/>
      <c r="K38" s="893"/>
      <c r="L38" s="768"/>
      <c r="M38" s="842"/>
      <c r="N38" s="842"/>
      <c r="O38" s="842"/>
      <c r="P38" s="842"/>
      <c r="Q38" s="750"/>
      <c r="R38" s="834"/>
      <c r="S38" s="834"/>
      <c r="T38" s="834"/>
      <c r="U38" s="834"/>
      <c r="V38" s="834"/>
      <c r="W38" s="834"/>
      <c r="X38" s="834"/>
      <c r="Y38" s="834"/>
      <c r="Z38" s="834"/>
      <c r="AA38" s="834"/>
      <c r="AB38" s="843"/>
      <c r="AC38" s="834"/>
      <c r="AD38" s="834"/>
      <c r="AE38" s="834"/>
      <c r="AF38" s="834"/>
      <c r="AG38" s="836"/>
      <c r="AI38" s="845">
        <f t="shared" si="0"/>
        <v>0</v>
      </c>
      <c r="AJ38" s="845">
        <f t="shared" si="7"/>
        <v>135.79</v>
      </c>
      <c r="AK38" s="845">
        <f t="shared" si="2"/>
        <v>0</v>
      </c>
      <c r="AL38" s="845">
        <f t="shared" si="3"/>
        <v>0</v>
      </c>
      <c r="AM38" s="845">
        <f t="shared" si="1"/>
        <v>0</v>
      </c>
      <c r="AN38" s="845">
        <f t="shared" si="6"/>
        <v>135.79</v>
      </c>
    </row>
    <row r="39" spans="1:40" ht="22.5" customHeight="1">
      <c r="A39" s="862"/>
      <c r="B39" s="861"/>
      <c r="C39" s="896"/>
      <c r="D39" s="897"/>
      <c r="E39" s="897"/>
      <c r="F39" s="897"/>
      <c r="G39" s="897"/>
      <c r="H39" s="898"/>
      <c r="I39" s="891"/>
      <c r="J39" s="892"/>
      <c r="K39" s="893"/>
      <c r="L39" s="768"/>
      <c r="M39" s="842"/>
      <c r="N39" s="842"/>
      <c r="O39" s="842"/>
      <c r="P39" s="842"/>
      <c r="Q39" s="750"/>
      <c r="R39" s="834"/>
      <c r="S39" s="834"/>
      <c r="T39" s="834"/>
      <c r="U39" s="834"/>
      <c r="V39" s="834"/>
      <c r="W39" s="834"/>
      <c r="X39" s="834"/>
      <c r="Y39" s="834"/>
      <c r="Z39" s="834"/>
      <c r="AA39" s="834"/>
      <c r="AB39" s="843"/>
      <c r="AC39" s="834"/>
      <c r="AD39" s="834"/>
      <c r="AE39" s="834"/>
      <c r="AF39" s="834"/>
      <c r="AG39" s="836"/>
      <c r="AI39" s="845">
        <f t="shared" si="0"/>
        <v>0</v>
      </c>
      <c r="AJ39" s="845">
        <f t="shared" si="7"/>
        <v>135.79</v>
      </c>
      <c r="AK39" s="845">
        <f t="shared" si="2"/>
        <v>0</v>
      </c>
      <c r="AL39" s="845">
        <f t="shared" si="3"/>
        <v>0</v>
      </c>
      <c r="AM39" s="845">
        <f t="shared" si="1"/>
        <v>0</v>
      </c>
      <c r="AN39" s="845">
        <f t="shared" si="6"/>
        <v>135.79</v>
      </c>
    </row>
    <row r="40" spans="1:40" ht="22.5" customHeight="1">
      <c r="A40" s="862"/>
      <c r="B40" s="861"/>
      <c r="C40" s="896"/>
      <c r="D40" s="897"/>
      <c r="E40" s="897"/>
      <c r="F40" s="897"/>
      <c r="G40" s="897"/>
      <c r="H40" s="898"/>
      <c r="I40" s="891"/>
      <c r="J40" s="892"/>
      <c r="K40" s="893"/>
      <c r="L40" s="768"/>
      <c r="M40" s="842"/>
      <c r="N40" s="842"/>
      <c r="O40" s="842"/>
      <c r="P40" s="842"/>
      <c r="Q40" s="750"/>
      <c r="R40" s="834"/>
      <c r="S40" s="834"/>
      <c r="T40" s="834"/>
      <c r="U40" s="834"/>
      <c r="V40" s="834"/>
      <c r="W40" s="834"/>
      <c r="X40" s="834"/>
      <c r="Y40" s="834"/>
      <c r="Z40" s="834"/>
      <c r="AA40" s="834"/>
      <c r="AB40" s="843"/>
      <c r="AC40" s="834"/>
      <c r="AD40" s="834"/>
      <c r="AE40" s="834"/>
      <c r="AF40" s="834"/>
      <c r="AG40" s="836"/>
      <c r="AI40" s="845">
        <f t="shared" si="0"/>
        <v>0</v>
      </c>
      <c r="AJ40" s="845">
        <f t="shared" si="7"/>
        <v>135.79</v>
      </c>
      <c r="AK40" s="845">
        <f t="shared" si="2"/>
        <v>0</v>
      </c>
      <c r="AL40" s="845">
        <f t="shared" si="3"/>
        <v>0</v>
      </c>
      <c r="AM40" s="845">
        <f t="shared" si="1"/>
        <v>0</v>
      </c>
      <c r="AN40" s="845">
        <f t="shared" si="6"/>
        <v>135.79</v>
      </c>
    </row>
    <row r="41" spans="1:40" ht="22.5" customHeight="1">
      <c r="A41" s="862"/>
      <c r="B41" s="861"/>
      <c r="C41" s="896"/>
      <c r="D41" s="897"/>
      <c r="E41" s="897"/>
      <c r="F41" s="897"/>
      <c r="G41" s="897"/>
      <c r="H41" s="898"/>
      <c r="I41" s="891"/>
      <c r="J41" s="892"/>
      <c r="K41" s="893"/>
      <c r="L41" s="768"/>
      <c r="M41" s="842"/>
      <c r="N41" s="842"/>
      <c r="O41" s="842"/>
      <c r="P41" s="842"/>
      <c r="Q41" s="750"/>
      <c r="R41" s="834"/>
      <c r="S41" s="834"/>
      <c r="T41" s="834"/>
      <c r="U41" s="834"/>
      <c r="V41" s="834"/>
      <c r="W41" s="834"/>
      <c r="X41" s="834"/>
      <c r="Y41" s="834"/>
      <c r="Z41" s="834"/>
      <c r="AA41" s="834"/>
      <c r="AB41" s="843"/>
      <c r="AC41" s="834"/>
      <c r="AD41" s="834"/>
      <c r="AE41" s="834"/>
      <c r="AF41" s="834"/>
      <c r="AG41" s="836"/>
      <c r="AI41" s="845">
        <f t="shared" si="0"/>
        <v>0</v>
      </c>
      <c r="AJ41" s="845">
        <f t="shared" si="7"/>
        <v>135.79</v>
      </c>
      <c r="AK41" s="845">
        <f t="shared" si="2"/>
        <v>0</v>
      </c>
      <c r="AL41" s="845">
        <f t="shared" si="3"/>
        <v>0</v>
      </c>
      <c r="AM41" s="845">
        <f t="shared" si="1"/>
        <v>0</v>
      </c>
      <c r="AN41" s="845">
        <f t="shared" si="6"/>
        <v>135.79</v>
      </c>
    </row>
    <row r="42" spans="1:40" ht="22.5" customHeight="1">
      <c r="A42" s="862"/>
      <c r="B42" s="861"/>
      <c r="C42" s="896"/>
      <c r="D42" s="897"/>
      <c r="E42" s="897"/>
      <c r="F42" s="897"/>
      <c r="G42" s="897"/>
      <c r="H42" s="898"/>
      <c r="I42" s="891"/>
      <c r="J42" s="892"/>
      <c r="K42" s="893"/>
      <c r="L42" s="768"/>
      <c r="M42" s="842"/>
      <c r="N42" s="842"/>
      <c r="O42" s="842"/>
      <c r="P42" s="842"/>
      <c r="Q42" s="750"/>
      <c r="R42" s="834"/>
      <c r="S42" s="834"/>
      <c r="T42" s="834"/>
      <c r="U42" s="834"/>
      <c r="V42" s="834"/>
      <c r="W42" s="834"/>
      <c r="X42" s="834"/>
      <c r="Y42" s="834"/>
      <c r="Z42" s="834"/>
      <c r="AA42" s="834"/>
      <c r="AB42" s="843"/>
      <c r="AC42" s="834"/>
      <c r="AD42" s="834"/>
      <c r="AE42" s="834"/>
      <c r="AF42" s="834"/>
      <c r="AG42" s="836"/>
      <c r="AI42" s="845">
        <f t="shared" si="0"/>
        <v>0</v>
      </c>
      <c r="AJ42" s="845">
        <f t="shared" si="7"/>
        <v>135.79</v>
      </c>
      <c r="AK42" s="845">
        <f t="shared" si="2"/>
        <v>0</v>
      </c>
      <c r="AL42" s="845">
        <f t="shared" si="3"/>
        <v>0</v>
      </c>
      <c r="AM42" s="845">
        <f t="shared" si="1"/>
        <v>0</v>
      </c>
      <c r="AN42" s="845">
        <f t="shared" si="6"/>
        <v>135.79</v>
      </c>
    </row>
    <row r="43" spans="1:40" ht="22.5" customHeight="1">
      <c r="A43" s="862"/>
      <c r="B43" s="861"/>
      <c r="C43" s="301"/>
      <c r="D43" s="302"/>
      <c r="E43" s="302"/>
      <c r="F43" s="302"/>
      <c r="G43" s="302"/>
      <c r="H43" s="303"/>
      <c r="I43" s="891"/>
      <c r="J43" s="892"/>
      <c r="K43" s="893"/>
      <c r="L43" s="768"/>
      <c r="M43" s="842"/>
      <c r="N43" s="842"/>
      <c r="O43" s="842"/>
      <c r="P43" s="842"/>
      <c r="Q43" s="750"/>
      <c r="R43" s="834"/>
      <c r="S43" s="834"/>
      <c r="T43" s="834"/>
      <c r="U43" s="834"/>
      <c r="V43" s="834"/>
      <c r="W43" s="834"/>
      <c r="X43" s="834"/>
      <c r="Y43" s="834"/>
      <c r="Z43" s="834"/>
      <c r="AA43" s="834"/>
      <c r="AB43" s="843"/>
      <c r="AC43" s="834"/>
      <c r="AD43" s="834"/>
      <c r="AE43" s="834"/>
      <c r="AF43" s="834"/>
      <c r="AG43" s="836"/>
      <c r="AI43" s="845">
        <f t="shared" si="0"/>
        <v>0</v>
      </c>
      <c r="AJ43" s="845">
        <f t="shared" si="7"/>
        <v>135.79</v>
      </c>
      <c r="AK43" s="845">
        <f t="shared" si="2"/>
        <v>0</v>
      </c>
      <c r="AL43" s="845">
        <f t="shared" si="3"/>
        <v>0</v>
      </c>
      <c r="AM43" s="845">
        <f t="shared" si="1"/>
        <v>0</v>
      </c>
      <c r="AN43" s="845">
        <f t="shared" si="6"/>
        <v>135.79</v>
      </c>
    </row>
    <row r="44" spans="1:40" ht="22.5" customHeight="1">
      <c r="A44" s="862"/>
      <c r="B44" s="861"/>
      <c r="C44" s="896"/>
      <c r="D44" s="302"/>
      <c r="E44" s="302"/>
      <c r="F44" s="302"/>
      <c r="G44" s="302"/>
      <c r="H44" s="303"/>
      <c r="I44" s="891"/>
      <c r="J44" s="892"/>
      <c r="K44" s="893"/>
      <c r="L44" s="768"/>
      <c r="M44" s="842"/>
      <c r="N44" s="842"/>
      <c r="O44" s="842"/>
      <c r="P44" s="842"/>
      <c r="Q44" s="750"/>
      <c r="R44" s="834"/>
      <c r="S44" s="834"/>
      <c r="T44" s="834"/>
      <c r="U44" s="834"/>
      <c r="V44" s="834"/>
      <c r="W44" s="834"/>
      <c r="X44" s="834"/>
      <c r="Y44" s="834"/>
      <c r="Z44" s="834"/>
      <c r="AA44" s="834"/>
      <c r="AB44" s="843"/>
      <c r="AC44" s="834"/>
      <c r="AD44" s="834"/>
      <c r="AE44" s="834"/>
      <c r="AF44" s="834"/>
      <c r="AG44" s="836"/>
      <c r="AI44" s="845">
        <f t="shared" si="0"/>
        <v>0</v>
      </c>
      <c r="AJ44" s="845">
        <f t="shared" si="7"/>
        <v>135.79</v>
      </c>
      <c r="AK44" s="845">
        <f t="shared" si="2"/>
        <v>0</v>
      </c>
      <c r="AL44" s="845">
        <f t="shared" si="3"/>
        <v>0</v>
      </c>
      <c r="AM44" s="845">
        <f t="shared" si="1"/>
        <v>0</v>
      </c>
      <c r="AN44" s="845">
        <f t="shared" si="6"/>
        <v>135.79</v>
      </c>
    </row>
    <row r="45" spans="1:40" ht="22.5" customHeight="1">
      <c r="A45" s="862"/>
      <c r="B45" s="861"/>
      <c r="C45" s="896"/>
      <c r="D45" s="302"/>
      <c r="E45" s="302"/>
      <c r="F45" s="302"/>
      <c r="G45" s="302"/>
      <c r="H45" s="303"/>
      <c r="I45" s="891"/>
      <c r="J45" s="892"/>
      <c r="K45" s="893"/>
      <c r="L45" s="768"/>
      <c r="M45" s="842"/>
      <c r="N45" s="842"/>
      <c r="O45" s="842"/>
      <c r="P45" s="842"/>
      <c r="Q45" s="750"/>
      <c r="R45" s="834"/>
      <c r="S45" s="834"/>
      <c r="T45" s="834"/>
      <c r="U45" s="834"/>
      <c r="V45" s="834"/>
      <c r="W45" s="834"/>
      <c r="X45" s="834"/>
      <c r="Y45" s="834"/>
      <c r="Z45" s="834"/>
      <c r="AA45" s="834"/>
      <c r="AB45" s="843"/>
      <c r="AC45" s="834"/>
      <c r="AD45" s="834"/>
      <c r="AE45" s="834"/>
      <c r="AF45" s="834"/>
      <c r="AG45" s="836"/>
      <c r="AI45" s="845">
        <f t="shared" si="0"/>
        <v>0</v>
      </c>
      <c r="AJ45" s="845">
        <f>AN44+AM44+AL44-AI45</f>
        <v>135.79</v>
      </c>
      <c r="AK45" s="845">
        <f t="shared" si="2"/>
        <v>0</v>
      </c>
      <c r="AL45" s="845">
        <f t="shared" si="3"/>
        <v>0</v>
      </c>
      <c r="AM45" s="845">
        <f t="shared" si="1"/>
        <v>0</v>
      </c>
      <c r="AN45" s="845">
        <f t="shared" si="6"/>
        <v>135.79</v>
      </c>
    </row>
    <row r="46" spans="1:40" ht="22.5" customHeight="1">
      <c r="A46" s="862"/>
      <c r="B46" s="861"/>
      <c r="C46" s="301"/>
      <c r="D46" s="302"/>
      <c r="E46" s="302"/>
      <c r="F46" s="302"/>
      <c r="G46" s="302"/>
      <c r="H46" s="303"/>
      <c r="I46" s="891"/>
      <c r="J46" s="892"/>
      <c r="K46" s="893"/>
      <c r="L46" s="768"/>
      <c r="M46" s="842"/>
      <c r="N46" s="842"/>
      <c r="O46" s="842"/>
      <c r="P46" s="842"/>
      <c r="Q46" s="750"/>
      <c r="R46" s="834"/>
      <c r="S46" s="834"/>
      <c r="T46" s="834"/>
      <c r="U46" s="834"/>
      <c r="V46" s="834"/>
      <c r="W46" s="834"/>
      <c r="X46" s="834"/>
      <c r="Y46" s="834"/>
      <c r="Z46" s="834"/>
      <c r="AA46" s="834"/>
      <c r="AB46" s="843"/>
      <c r="AC46" s="834"/>
      <c r="AD46" s="834"/>
      <c r="AE46" s="834"/>
      <c r="AF46" s="834"/>
      <c r="AG46" s="836"/>
      <c r="AI46" s="845">
        <f t="shared" si="0"/>
        <v>0</v>
      </c>
      <c r="AJ46" s="845">
        <f t="shared" si="7"/>
        <v>135.79</v>
      </c>
      <c r="AK46" s="845">
        <f t="shared" si="2"/>
        <v>0</v>
      </c>
      <c r="AL46" s="845">
        <f t="shared" si="3"/>
        <v>0</v>
      </c>
      <c r="AM46" s="845">
        <f t="shared" si="1"/>
        <v>0</v>
      </c>
      <c r="AN46" s="845">
        <f t="shared" si="6"/>
        <v>135.79</v>
      </c>
    </row>
    <row r="47" spans="1:40" ht="22.5" customHeight="1">
      <c r="A47" s="862"/>
      <c r="B47" s="861"/>
      <c r="C47" s="301"/>
      <c r="D47" s="302"/>
      <c r="E47" s="302"/>
      <c r="F47" s="302"/>
      <c r="G47" s="302"/>
      <c r="H47" s="303"/>
      <c r="I47" s="891"/>
      <c r="J47" s="892"/>
      <c r="K47" s="893"/>
      <c r="L47" s="768"/>
      <c r="M47" s="842"/>
      <c r="N47" s="842"/>
      <c r="O47" s="842"/>
      <c r="P47" s="842"/>
      <c r="Q47" s="750"/>
      <c r="R47" s="834"/>
      <c r="S47" s="834"/>
      <c r="T47" s="834"/>
      <c r="U47" s="834"/>
      <c r="V47" s="834"/>
      <c r="W47" s="834"/>
      <c r="X47" s="834"/>
      <c r="Y47" s="834"/>
      <c r="Z47" s="834"/>
      <c r="AA47" s="834"/>
      <c r="AB47" s="843"/>
      <c r="AC47" s="834"/>
      <c r="AD47" s="834"/>
      <c r="AE47" s="834"/>
      <c r="AF47" s="834"/>
      <c r="AG47" s="836"/>
      <c r="AI47" s="845">
        <f t="shared" si="0"/>
        <v>0</v>
      </c>
      <c r="AJ47" s="845">
        <f t="shared" si="7"/>
        <v>135.79</v>
      </c>
      <c r="AK47" s="845">
        <f t="shared" si="2"/>
        <v>0</v>
      </c>
      <c r="AL47" s="845">
        <f t="shared" si="3"/>
        <v>0</v>
      </c>
      <c r="AM47" s="845">
        <f t="shared" si="1"/>
        <v>0</v>
      </c>
      <c r="AN47" s="845">
        <f t="shared" si="6"/>
        <v>135.79</v>
      </c>
    </row>
    <row r="48" spans="1:40" ht="22.5" customHeight="1">
      <c r="A48" s="862"/>
      <c r="B48" s="861"/>
      <c r="C48" s="301"/>
      <c r="D48" s="302"/>
      <c r="E48" s="302"/>
      <c r="F48" s="302"/>
      <c r="G48" s="302"/>
      <c r="H48" s="303"/>
      <c r="I48" s="891"/>
      <c r="J48" s="892"/>
      <c r="K48" s="893"/>
      <c r="L48" s="768"/>
      <c r="M48" s="842"/>
      <c r="N48" s="842"/>
      <c r="O48" s="842"/>
      <c r="P48" s="842"/>
      <c r="Q48" s="750"/>
      <c r="R48" s="834"/>
      <c r="S48" s="834"/>
      <c r="T48" s="834"/>
      <c r="U48" s="834"/>
      <c r="V48" s="834"/>
      <c r="W48" s="834"/>
      <c r="X48" s="834"/>
      <c r="Y48" s="834"/>
      <c r="Z48" s="834"/>
      <c r="AA48" s="834"/>
      <c r="AB48" s="843"/>
      <c r="AC48" s="834"/>
      <c r="AD48" s="834"/>
      <c r="AE48" s="834"/>
      <c r="AF48" s="834"/>
      <c r="AG48" s="836"/>
      <c r="AI48" s="845">
        <f t="shared" si="0"/>
        <v>0</v>
      </c>
      <c r="AJ48" s="845">
        <f t="shared" si="7"/>
        <v>135.79</v>
      </c>
      <c r="AK48" s="845">
        <f t="shared" si="2"/>
        <v>0</v>
      </c>
      <c r="AL48" s="845">
        <f t="shared" si="3"/>
        <v>0</v>
      </c>
      <c r="AM48" s="845">
        <f t="shared" si="1"/>
        <v>0</v>
      </c>
      <c r="AN48" s="845">
        <f t="shared" si="6"/>
        <v>135.79</v>
      </c>
    </row>
    <row r="49" spans="1:40" ht="22.5" customHeight="1">
      <c r="A49" s="862"/>
      <c r="B49" s="861"/>
      <c r="C49" s="301"/>
      <c r="D49" s="302"/>
      <c r="E49" s="302"/>
      <c r="F49" s="302"/>
      <c r="G49" s="302"/>
      <c r="H49" s="303"/>
      <c r="I49" s="891"/>
      <c r="J49" s="892"/>
      <c r="K49" s="893"/>
      <c r="L49" s="768"/>
      <c r="M49" s="842"/>
      <c r="N49" s="842"/>
      <c r="O49" s="842"/>
      <c r="P49" s="842"/>
      <c r="Q49" s="750"/>
      <c r="R49" s="834"/>
      <c r="S49" s="834"/>
      <c r="T49" s="834"/>
      <c r="U49" s="834"/>
      <c r="V49" s="834"/>
      <c r="W49" s="834"/>
      <c r="X49" s="834"/>
      <c r="Y49" s="834"/>
      <c r="Z49" s="834"/>
      <c r="AA49" s="834"/>
      <c r="AB49" s="843"/>
      <c r="AC49" s="834"/>
      <c r="AD49" s="834"/>
      <c r="AE49" s="834"/>
      <c r="AF49" s="834"/>
      <c r="AG49" s="836"/>
      <c r="AI49" s="845">
        <f t="shared" si="0"/>
        <v>0</v>
      </c>
      <c r="AJ49" s="845">
        <f t="shared" si="7"/>
        <v>135.79</v>
      </c>
      <c r="AK49" s="845">
        <f t="shared" si="2"/>
        <v>0</v>
      </c>
      <c r="AL49" s="845">
        <f t="shared" si="3"/>
        <v>0</v>
      </c>
      <c r="AM49" s="845">
        <f t="shared" si="1"/>
        <v>0</v>
      </c>
      <c r="AN49" s="845">
        <f t="shared" si="6"/>
        <v>135.79</v>
      </c>
    </row>
    <row r="50" spans="1:40" ht="22.5" customHeight="1" thickBot="1">
      <c r="A50" s="862"/>
      <c r="B50" s="861"/>
      <c r="C50" s="301"/>
      <c r="D50" s="302"/>
      <c r="E50" s="302"/>
      <c r="F50" s="302"/>
      <c r="G50" s="302"/>
      <c r="H50" s="303"/>
      <c r="I50" s="891"/>
      <c r="J50" s="892"/>
      <c r="K50" s="893"/>
      <c r="L50" s="768"/>
      <c r="M50" s="842"/>
      <c r="N50" s="842"/>
      <c r="O50" s="842"/>
      <c r="P50" s="842"/>
      <c r="Q50" s="750"/>
      <c r="R50" s="834"/>
      <c r="S50" s="834"/>
      <c r="T50" s="834"/>
      <c r="U50" s="834"/>
      <c r="V50" s="834"/>
      <c r="W50" s="834"/>
      <c r="X50" s="834"/>
      <c r="Y50" s="834"/>
      <c r="Z50" s="834"/>
      <c r="AA50" s="834"/>
      <c r="AB50" s="843"/>
      <c r="AC50" s="834"/>
      <c r="AD50" s="834"/>
      <c r="AE50" s="834"/>
      <c r="AF50" s="834"/>
      <c r="AG50" s="836"/>
      <c r="AI50" s="845">
        <f t="shared" si="0"/>
        <v>0</v>
      </c>
      <c r="AJ50" s="845">
        <f t="shared" si="7"/>
        <v>135.79</v>
      </c>
      <c r="AK50" s="845">
        <f t="shared" si="2"/>
        <v>0</v>
      </c>
      <c r="AL50" s="845">
        <f t="shared" si="3"/>
        <v>0</v>
      </c>
      <c r="AM50" s="845">
        <f t="shared" si="1"/>
        <v>0</v>
      </c>
      <c r="AN50" s="845">
        <f t="shared" si="6"/>
        <v>135.79</v>
      </c>
    </row>
    <row r="51" spans="1:40" ht="22.5" hidden="1" customHeight="1">
      <c r="A51" s="862"/>
      <c r="B51" s="861">
        <v>41</v>
      </c>
      <c r="C51" s="301"/>
      <c r="D51" s="302"/>
      <c r="E51" s="302"/>
      <c r="F51" s="302"/>
      <c r="G51" s="302"/>
      <c r="H51" s="303"/>
      <c r="I51" s="891"/>
      <c r="J51" s="892"/>
      <c r="K51" s="893"/>
      <c r="L51" s="768"/>
      <c r="M51" s="842"/>
      <c r="N51" s="842"/>
      <c r="O51" s="842"/>
      <c r="P51" s="842"/>
      <c r="Q51" s="750"/>
      <c r="R51" s="834"/>
      <c r="S51" s="834"/>
      <c r="T51" s="834"/>
      <c r="U51" s="834"/>
      <c r="V51" s="834"/>
      <c r="W51" s="834"/>
      <c r="X51" s="834"/>
      <c r="Y51" s="834"/>
      <c r="Z51" s="834"/>
      <c r="AA51" s="834"/>
      <c r="AB51" s="843"/>
      <c r="AC51" s="834"/>
      <c r="AD51" s="834"/>
      <c r="AE51" s="834"/>
      <c r="AF51" s="834"/>
      <c r="AG51" s="836"/>
      <c r="AI51" s="845">
        <f t="shared" si="0"/>
        <v>0</v>
      </c>
      <c r="AJ51" s="845">
        <f t="shared" si="4"/>
        <v>135.79</v>
      </c>
      <c r="AK51" s="845">
        <f t="shared" si="2"/>
        <v>0</v>
      </c>
      <c r="AL51" s="845">
        <f t="shared" si="3"/>
        <v>0</v>
      </c>
      <c r="AM51" s="845">
        <f t="shared" si="1"/>
        <v>0</v>
      </c>
      <c r="AN51" s="845">
        <f t="shared" si="5"/>
        <v>135.79</v>
      </c>
    </row>
    <row r="52" spans="1:40" ht="22.5" hidden="1" customHeight="1">
      <c r="A52" s="862"/>
      <c r="B52" s="861">
        <v>42</v>
      </c>
      <c r="C52" s="301"/>
      <c r="D52" s="302"/>
      <c r="E52" s="302"/>
      <c r="F52" s="302"/>
      <c r="G52" s="302"/>
      <c r="H52" s="303"/>
      <c r="I52" s="891"/>
      <c r="J52" s="892"/>
      <c r="K52" s="893"/>
      <c r="L52" s="768"/>
      <c r="M52" s="842"/>
      <c r="N52" s="842"/>
      <c r="O52" s="842"/>
      <c r="P52" s="842"/>
      <c r="Q52" s="750"/>
      <c r="R52" s="834"/>
      <c r="S52" s="834"/>
      <c r="T52" s="834"/>
      <c r="U52" s="834"/>
      <c r="V52" s="834"/>
      <c r="W52" s="834"/>
      <c r="X52" s="834"/>
      <c r="Y52" s="834"/>
      <c r="Z52" s="834"/>
      <c r="AA52" s="834"/>
      <c r="AB52" s="843"/>
      <c r="AC52" s="834"/>
      <c r="AD52" s="834"/>
      <c r="AE52" s="834"/>
      <c r="AF52" s="834"/>
      <c r="AG52" s="836"/>
      <c r="AI52" s="845">
        <f t="shared" si="0"/>
        <v>0</v>
      </c>
      <c r="AJ52" s="845">
        <f t="shared" si="4"/>
        <v>135.79</v>
      </c>
      <c r="AK52" s="845">
        <f t="shared" si="2"/>
        <v>0</v>
      </c>
      <c r="AL52" s="845">
        <f t="shared" si="3"/>
        <v>0</v>
      </c>
      <c r="AM52" s="845">
        <f t="shared" si="1"/>
        <v>0</v>
      </c>
      <c r="AN52" s="845">
        <f t="shared" si="5"/>
        <v>135.79</v>
      </c>
    </row>
    <row r="53" spans="1:40" ht="22.5" hidden="1" customHeight="1">
      <c r="A53" s="862"/>
      <c r="B53" s="861">
        <v>43</v>
      </c>
      <c r="C53" s="301"/>
      <c r="D53" s="302"/>
      <c r="E53" s="302"/>
      <c r="F53" s="302"/>
      <c r="G53" s="302"/>
      <c r="H53" s="303"/>
      <c r="I53" s="891"/>
      <c r="J53" s="892"/>
      <c r="K53" s="893"/>
      <c r="L53" s="768"/>
      <c r="M53" s="842"/>
      <c r="N53" s="842"/>
      <c r="O53" s="842"/>
      <c r="P53" s="842"/>
      <c r="Q53" s="750"/>
      <c r="R53" s="834"/>
      <c r="S53" s="834"/>
      <c r="T53" s="834"/>
      <c r="U53" s="834"/>
      <c r="V53" s="834"/>
      <c r="W53" s="834"/>
      <c r="X53" s="834"/>
      <c r="Y53" s="834"/>
      <c r="Z53" s="834"/>
      <c r="AA53" s="834"/>
      <c r="AB53" s="843"/>
      <c r="AC53" s="834"/>
      <c r="AD53" s="834"/>
      <c r="AE53" s="834"/>
      <c r="AF53" s="834"/>
      <c r="AG53" s="836"/>
      <c r="AI53" s="845">
        <f t="shared" si="0"/>
        <v>0</v>
      </c>
      <c r="AJ53" s="845">
        <f t="shared" si="4"/>
        <v>135.79</v>
      </c>
      <c r="AK53" s="845">
        <f t="shared" si="2"/>
        <v>0</v>
      </c>
      <c r="AL53" s="845">
        <f t="shared" si="3"/>
        <v>0</v>
      </c>
      <c r="AM53" s="845">
        <f t="shared" si="1"/>
        <v>0</v>
      </c>
      <c r="AN53" s="845">
        <f t="shared" si="5"/>
        <v>135.79</v>
      </c>
    </row>
    <row r="54" spans="1:40" ht="22.5" hidden="1" customHeight="1">
      <c r="A54" s="862"/>
      <c r="B54" s="861">
        <v>44</v>
      </c>
      <c r="C54" s="301"/>
      <c r="D54" s="302"/>
      <c r="E54" s="302"/>
      <c r="F54" s="302"/>
      <c r="G54" s="302"/>
      <c r="H54" s="303"/>
      <c r="I54" s="891"/>
      <c r="J54" s="892"/>
      <c r="K54" s="893"/>
      <c r="L54" s="768"/>
      <c r="M54" s="842"/>
      <c r="N54" s="842"/>
      <c r="O54" s="842"/>
      <c r="P54" s="842"/>
      <c r="Q54" s="750"/>
      <c r="R54" s="834"/>
      <c r="S54" s="834"/>
      <c r="T54" s="834"/>
      <c r="U54" s="834"/>
      <c r="V54" s="834"/>
      <c r="W54" s="834"/>
      <c r="X54" s="834"/>
      <c r="Y54" s="834"/>
      <c r="Z54" s="834"/>
      <c r="AA54" s="834"/>
      <c r="AB54" s="843"/>
      <c r="AC54" s="834"/>
      <c r="AD54" s="834"/>
      <c r="AE54" s="834"/>
      <c r="AF54" s="834"/>
      <c r="AG54" s="836"/>
      <c r="AI54" s="845">
        <f t="shared" si="0"/>
        <v>0</v>
      </c>
      <c r="AJ54" s="845">
        <f t="shared" si="4"/>
        <v>135.79</v>
      </c>
      <c r="AK54" s="845">
        <f t="shared" si="2"/>
        <v>0</v>
      </c>
      <c r="AL54" s="845">
        <f t="shared" si="3"/>
        <v>0</v>
      </c>
      <c r="AM54" s="845">
        <f t="shared" si="1"/>
        <v>0</v>
      </c>
      <c r="AN54" s="845">
        <f t="shared" si="5"/>
        <v>135.79</v>
      </c>
    </row>
    <row r="55" spans="1:40" ht="22.5" hidden="1" customHeight="1">
      <c r="A55" s="863"/>
      <c r="B55" s="861">
        <v>45</v>
      </c>
      <c r="C55" s="311"/>
      <c r="D55" s="312"/>
      <c r="E55" s="312"/>
      <c r="F55" s="312"/>
      <c r="G55" s="312"/>
      <c r="H55" s="313"/>
      <c r="I55" s="899"/>
      <c r="J55" s="900"/>
      <c r="K55" s="901"/>
      <c r="L55" s="768"/>
      <c r="M55" s="842"/>
      <c r="N55" s="842"/>
      <c r="O55" s="842"/>
      <c r="P55" s="842"/>
      <c r="Q55" s="750"/>
      <c r="R55" s="834"/>
      <c r="S55" s="834"/>
      <c r="T55" s="834"/>
      <c r="U55" s="834"/>
      <c r="V55" s="834"/>
      <c r="W55" s="834"/>
      <c r="X55" s="834"/>
      <c r="Y55" s="834"/>
      <c r="Z55" s="834"/>
      <c r="AA55" s="834"/>
      <c r="AB55" s="843"/>
      <c r="AC55" s="834"/>
      <c r="AD55" s="834"/>
      <c r="AE55" s="834"/>
      <c r="AF55" s="834"/>
      <c r="AG55" s="836"/>
      <c r="AI55" s="845">
        <f t="shared" si="0"/>
        <v>0</v>
      </c>
      <c r="AJ55" s="845">
        <f t="shared" si="4"/>
        <v>135.79</v>
      </c>
      <c r="AK55" s="845">
        <f t="shared" si="2"/>
        <v>0</v>
      </c>
      <c r="AL55" s="845">
        <f t="shared" si="3"/>
        <v>0</v>
      </c>
      <c r="AM55" s="845">
        <f t="shared" si="1"/>
        <v>0</v>
      </c>
      <c r="AN55" s="845">
        <f t="shared" si="5"/>
        <v>135.79</v>
      </c>
    </row>
    <row r="56" spans="1:40" s="873" customFormat="1" ht="14.25" customHeight="1">
      <c r="A56" s="1299" t="s">
        <v>20</v>
      </c>
      <c r="B56" s="1300"/>
      <c r="C56" s="1300"/>
      <c r="D56" s="1300"/>
      <c r="E56" s="1300"/>
      <c r="F56" s="1300"/>
      <c r="G56" s="1300"/>
      <c r="H56" s="1301"/>
      <c r="I56" s="1356">
        <f>SUM(I12:I24)</f>
        <v>128.88</v>
      </c>
      <c r="J56" s="867" t="s">
        <v>213</v>
      </c>
      <c r="K56" s="1358">
        <f>SUM(K11:K23)</f>
        <v>6.91</v>
      </c>
      <c r="L56" s="868"/>
      <c r="M56" s="848"/>
      <c r="N56" s="869"/>
      <c r="O56" s="870"/>
      <c r="P56" s="870"/>
      <c r="Q56" s="871"/>
      <c r="R56" s="871"/>
      <c r="S56" s="871"/>
      <c r="T56" s="870"/>
      <c r="U56" s="870"/>
      <c r="V56" s="871"/>
      <c r="W56" s="871"/>
      <c r="X56" s="871"/>
      <c r="Y56" s="870"/>
      <c r="Z56" s="870"/>
      <c r="AA56" s="871"/>
      <c r="AB56" s="871"/>
      <c r="AC56" s="871"/>
      <c r="AD56" s="870"/>
      <c r="AE56" s="870"/>
      <c r="AF56" s="871"/>
      <c r="AG56" s="872"/>
    </row>
    <row r="57" spans="1:40" s="873" customFormat="1" ht="14.25" customHeight="1" thickBot="1">
      <c r="A57" s="1302"/>
      <c r="B57" s="1303"/>
      <c r="C57" s="1303"/>
      <c r="D57" s="1303"/>
      <c r="E57" s="1303"/>
      <c r="F57" s="1303"/>
      <c r="G57" s="1303"/>
      <c r="H57" s="1304"/>
      <c r="I57" s="1357"/>
      <c r="J57" s="902"/>
      <c r="K57" s="1359"/>
      <c r="L57" s="875"/>
      <c r="M57" s="876"/>
      <c r="N57" s="877"/>
      <c r="O57" s="878"/>
      <c r="P57" s="878"/>
      <c r="Q57" s="879"/>
      <c r="R57" s="879"/>
      <c r="S57" s="879"/>
      <c r="T57" s="878"/>
      <c r="U57" s="878"/>
      <c r="V57" s="879"/>
      <c r="W57" s="879"/>
      <c r="X57" s="879"/>
      <c r="Y57" s="878"/>
      <c r="Z57" s="878"/>
      <c r="AA57" s="879"/>
      <c r="AB57" s="879"/>
      <c r="AC57" s="879"/>
      <c r="AD57" s="878"/>
      <c r="AE57" s="878"/>
      <c r="AF57" s="879"/>
      <c r="AG57" s="880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55">
    <cfRule type="cellIs" dxfId="25" priority="1" operator="equal">
      <formula>0</formula>
    </cfRule>
  </conditionalFormatting>
  <conditionalFormatting sqref="I11:K55">
    <cfRule type="cellIs" dxfId="24" priority="83" stopIfTrue="1" operator="equal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  <pageSetUpPr fitToPage="1"/>
  </sheetPr>
  <dimension ref="A1:AN43"/>
  <sheetViews>
    <sheetView showGridLines="0" view="pageBreakPreview" zoomScaleNormal="145" zoomScaleSheetLayoutView="100" workbookViewId="0">
      <selection activeCell="AM6" sqref="AM6"/>
    </sheetView>
  </sheetViews>
  <sheetFormatPr defaultColWidth="4.3046875" defaultRowHeight="12.75" customHeight="1"/>
  <cols>
    <col min="1" max="1" width="4.3046875" style="600"/>
    <col min="2" max="2" width="3.53515625" style="628" customWidth="1"/>
    <col min="3" max="6" width="4.3046875" style="600"/>
    <col min="7" max="7" width="4.3046875" style="628"/>
    <col min="8" max="8" width="5.3046875" style="628" customWidth="1"/>
    <col min="9" max="9" width="5.15234375" style="628" customWidth="1"/>
    <col min="10" max="10" width="5.3046875" style="600" customWidth="1"/>
    <col min="11" max="16" width="4.3046875" style="600"/>
    <col min="17" max="17" width="4.3046875" style="333"/>
    <col min="18" max="16384" width="4.3046875" style="600"/>
  </cols>
  <sheetData>
    <row r="1" spans="1:40" s="572" customFormat="1" ht="12.75" customHeight="1">
      <c r="A1" s="570"/>
      <c r="B1" s="571"/>
      <c r="C1" s="571"/>
      <c r="D1" s="1131" t="s">
        <v>172</v>
      </c>
      <c r="E1" s="1132"/>
      <c r="F1" s="1132"/>
      <c r="G1" s="1132"/>
      <c r="H1" s="1132"/>
      <c r="I1" s="1132"/>
      <c r="J1" s="1132"/>
      <c r="K1" s="1132"/>
      <c r="L1" s="1119" t="s">
        <v>173</v>
      </c>
      <c r="M1" s="1120"/>
      <c r="N1" s="1120"/>
      <c r="O1" s="1121"/>
      <c r="P1" s="1122" t="s">
        <v>174</v>
      </c>
      <c r="Q1" s="1123"/>
      <c r="R1" s="1122" t="s">
        <v>175</v>
      </c>
      <c r="S1" s="1123"/>
      <c r="T1" s="1122" t="s">
        <v>176</v>
      </c>
      <c r="U1" s="1123"/>
      <c r="V1" s="1124" t="s">
        <v>21</v>
      </c>
      <c r="W1" s="1125"/>
      <c r="X1" s="1122" t="s">
        <v>22</v>
      </c>
      <c r="Y1" s="1137"/>
      <c r="Z1" s="1137"/>
      <c r="AA1" s="1123"/>
      <c r="AB1" s="1137" t="s">
        <v>177</v>
      </c>
      <c r="AC1" s="1137"/>
      <c r="AD1" s="1137"/>
      <c r="AE1" s="1137"/>
      <c r="AF1" s="1137"/>
      <c r="AG1" s="1138"/>
    </row>
    <row r="2" spans="1:40" s="572" customFormat="1" ht="12.75" customHeight="1">
      <c r="A2" s="573"/>
      <c r="D2" s="1133"/>
      <c r="E2" s="1134"/>
      <c r="F2" s="1134"/>
      <c r="G2" s="1134"/>
      <c r="H2" s="1134"/>
      <c r="I2" s="1134"/>
      <c r="J2" s="1134"/>
      <c r="K2" s="1134"/>
      <c r="L2" s="1139"/>
      <c r="M2" s="1140"/>
      <c r="N2" s="1140"/>
      <c r="O2" s="1141"/>
      <c r="P2" s="1142"/>
      <c r="Q2" s="1143"/>
      <c r="R2" s="1148"/>
      <c r="S2" s="1149"/>
      <c r="T2" s="1154"/>
      <c r="U2" s="1155"/>
      <c r="V2" s="238"/>
      <c r="W2" s="239"/>
      <c r="X2" s="574"/>
      <c r="Y2" s="575"/>
      <c r="Z2" s="574"/>
      <c r="AA2" s="575"/>
      <c r="AB2" s="576"/>
      <c r="AC2" s="577"/>
      <c r="AD2" s="578"/>
      <c r="AE2" s="577"/>
      <c r="AF2" s="578"/>
      <c r="AG2" s="579"/>
    </row>
    <row r="3" spans="1:40" s="572" customFormat="1" ht="12.75" customHeight="1">
      <c r="A3" s="573"/>
      <c r="D3" s="1133"/>
      <c r="E3" s="1134"/>
      <c r="F3" s="1134"/>
      <c r="G3" s="1134"/>
      <c r="H3" s="1134"/>
      <c r="I3" s="1134"/>
      <c r="J3" s="1134"/>
      <c r="K3" s="1134"/>
      <c r="L3" s="1139"/>
      <c r="M3" s="1140"/>
      <c r="N3" s="1140"/>
      <c r="O3" s="1141"/>
      <c r="P3" s="1144"/>
      <c r="Q3" s="1145"/>
      <c r="R3" s="1150"/>
      <c r="S3" s="1151"/>
      <c r="T3" s="1154"/>
      <c r="U3" s="1155"/>
      <c r="V3" s="246"/>
      <c r="W3" s="247"/>
      <c r="X3" s="580"/>
      <c r="Y3" s="581"/>
      <c r="Z3" s="580"/>
      <c r="AA3" s="581"/>
      <c r="AB3" s="582"/>
      <c r="AC3" s="583"/>
      <c r="AD3" s="584"/>
      <c r="AE3" s="583"/>
      <c r="AF3" s="584"/>
      <c r="AG3" s="585"/>
    </row>
    <row r="4" spans="1:40" s="572" customFormat="1" ht="12.75" customHeight="1" thickBot="1">
      <c r="A4" s="586"/>
      <c r="B4" s="587"/>
      <c r="C4" s="587"/>
      <c r="D4" s="1135"/>
      <c r="E4" s="1136"/>
      <c r="F4" s="1136"/>
      <c r="G4" s="1136"/>
      <c r="H4" s="1136"/>
      <c r="I4" s="1136"/>
      <c r="J4" s="1136"/>
      <c r="K4" s="1136"/>
      <c r="L4" s="964"/>
      <c r="M4" s="1118"/>
      <c r="N4" s="1118"/>
      <c r="O4" s="965"/>
      <c r="P4" s="1146"/>
      <c r="Q4" s="1147"/>
      <c r="R4" s="1152"/>
      <c r="S4" s="1153"/>
      <c r="T4" s="1156"/>
      <c r="U4" s="1157"/>
      <c r="V4" s="964" t="s">
        <v>179</v>
      </c>
      <c r="W4" s="965"/>
      <c r="X4" s="964" t="str">
        <f>'[3]Work Chart'!X4</f>
        <v>S/H-GC</v>
      </c>
      <c r="Y4" s="965"/>
      <c r="Z4" s="964" t="s">
        <v>180</v>
      </c>
      <c r="AA4" s="965"/>
      <c r="AB4" s="1118" t="str">
        <f>'[3]Work Chart'!$AD$4</f>
        <v>F/M-GC</v>
      </c>
      <c r="AC4" s="965"/>
      <c r="AD4" s="964" t="str">
        <f>'[3]Work Chart'!$AD$4</f>
        <v>F/M-GC</v>
      </c>
      <c r="AE4" s="965"/>
      <c r="AF4" s="964" t="s">
        <v>181</v>
      </c>
      <c r="AG4" s="978"/>
    </row>
    <row r="5" spans="1:40" s="572" customFormat="1" ht="12.75" customHeight="1" thickBot="1">
      <c r="A5" s="588"/>
      <c r="B5" s="589"/>
      <c r="C5" s="589"/>
      <c r="D5" s="590"/>
      <c r="E5" s="590"/>
      <c r="F5" s="590"/>
      <c r="G5" s="590"/>
      <c r="H5" s="590"/>
      <c r="I5" s="590"/>
      <c r="J5" s="590"/>
      <c r="K5" s="590"/>
      <c r="L5" s="263"/>
      <c r="M5" s="263"/>
      <c r="N5" s="263"/>
      <c r="O5" s="263"/>
      <c r="P5" s="263"/>
      <c r="Q5" s="263"/>
      <c r="R5" s="591"/>
      <c r="S5" s="591"/>
      <c r="T5" s="592"/>
      <c r="U5" s="59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40" s="572" customFormat="1" ht="12.75" customHeight="1">
      <c r="A6" s="1126" t="s">
        <v>182</v>
      </c>
      <c r="B6" s="1127"/>
      <c r="C6" s="1128"/>
      <c r="D6" s="1129" t="s">
        <v>183</v>
      </c>
      <c r="E6" s="1127"/>
      <c r="F6" s="1128"/>
      <c r="G6" s="1129" t="s">
        <v>184</v>
      </c>
      <c r="H6" s="1127"/>
      <c r="I6" s="1127"/>
      <c r="J6" s="1127"/>
      <c r="K6" s="1128"/>
      <c r="L6" s="1129" t="s">
        <v>185</v>
      </c>
      <c r="M6" s="1127"/>
      <c r="N6" s="1127"/>
      <c r="O6" s="1128"/>
      <c r="P6" s="1129" t="s">
        <v>186</v>
      </c>
      <c r="Q6" s="1127"/>
      <c r="R6" s="1127"/>
      <c r="S6" s="1128"/>
      <c r="T6" s="1129" t="s">
        <v>187</v>
      </c>
      <c r="U6" s="1128"/>
      <c r="V6" s="1129" t="s">
        <v>188</v>
      </c>
      <c r="W6" s="1128"/>
      <c r="X6" s="1129" t="s">
        <v>189</v>
      </c>
      <c r="Y6" s="1130"/>
      <c r="Z6" s="593" t="s">
        <v>190</v>
      </c>
      <c r="AA6" s="571"/>
      <c r="AB6" s="594" t="s">
        <v>191</v>
      </c>
      <c r="AC6" s="594"/>
      <c r="AD6" s="594"/>
      <c r="AE6" s="594" t="s">
        <v>192</v>
      </c>
      <c r="AF6" s="594"/>
      <c r="AG6" s="595"/>
    </row>
    <row r="7" spans="1:40" s="572" customFormat="1" ht="12.75" customHeight="1" thickBot="1">
      <c r="A7" s="1168"/>
      <c r="B7" s="1169"/>
      <c r="C7" s="1170"/>
      <c r="D7" s="1171" t="s">
        <v>443</v>
      </c>
      <c r="E7" s="1172"/>
      <c r="F7" s="1173"/>
      <c r="G7" s="1171"/>
      <c r="H7" s="1172"/>
      <c r="I7" s="1172"/>
      <c r="J7" s="1172"/>
      <c r="K7" s="1173"/>
      <c r="L7" s="1171" t="s">
        <v>435</v>
      </c>
      <c r="M7" s="1169"/>
      <c r="N7" s="1169"/>
      <c r="O7" s="1170"/>
      <c r="P7" s="1171" t="s">
        <v>214</v>
      </c>
      <c r="Q7" s="1169"/>
      <c r="R7" s="1169"/>
      <c r="S7" s="1170"/>
      <c r="T7" s="1174"/>
      <c r="U7" s="1175"/>
      <c r="V7" s="1174">
        <v>106</v>
      </c>
      <c r="W7" s="1175"/>
      <c r="X7" s="1174">
        <f>SUM(I42,J43,K42)</f>
        <v>123.68</v>
      </c>
      <c r="Y7" s="1176"/>
      <c r="Z7" s="430"/>
      <c r="AA7" s="596"/>
      <c r="AB7" s="431" t="s">
        <v>193</v>
      </c>
      <c r="AC7" s="431"/>
      <c r="AD7" s="431"/>
      <c r="AE7" s="431" t="s">
        <v>194</v>
      </c>
      <c r="AF7" s="431"/>
      <c r="AG7" s="432"/>
    </row>
    <row r="8" spans="1:40" s="572" customFormat="1" ht="12.75" customHeight="1" thickBot="1">
      <c r="A8" s="588"/>
      <c r="B8" s="589"/>
      <c r="C8" s="589"/>
      <c r="D8" s="590"/>
      <c r="E8" s="590"/>
      <c r="F8" s="590"/>
      <c r="G8" s="590"/>
      <c r="H8" s="590"/>
      <c r="I8" s="590"/>
      <c r="J8" s="590"/>
      <c r="K8" s="590"/>
      <c r="L8" s="263"/>
      <c r="M8" s="263"/>
      <c r="N8" s="263"/>
      <c r="O8" s="263"/>
      <c r="P8" s="263"/>
      <c r="Q8" s="263"/>
      <c r="R8" s="591"/>
      <c r="S8" s="591"/>
      <c r="T8" s="592"/>
      <c r="U8" s="592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</row>
    <row r="9" spans="1:40" ht="12.75" customHeight="1">
      <c r="A9" s="1177" t="s">
        <v>195</v>
      </c>
      <c r="B9" s="1178"/>
      <c r="C9" s="1177" t="s">
        <v>196</v>
      </c>
      <c r="D9" s="1181"/>
      <c r="E9" s="1181"/>
      <c r="F9" s="1181"/>
      <c r="G9" s="1181"/>
      <c r="H9" s="1178"/>
      <c r="I9" s="1183" t="s">
        <v>197</v>
      </c>
      <c r="J9" s="1184"/>
      <c r="K9" s="1185"/>
      <c r="L9" s="597"/>
      <c r="M9" s="598"/>
      <c r="N9" s="598"/>
      <c r="O9" s="598"/>
      <c r="P9" s="598"/>
      <c r="Q9" s="274"/>
      <c r="R9" s="598"/>
      <c r="S9" s="598"/>
      <c r="T9" s="598"/>
      <c r="U9" s="598"/>
      <c r="V9" s="598"/>
      <c r="W9" s="598"/>
      <c r="X9" s="598"/>
      <c r="Y9" s="598"/>
      <c r="Z9" s="598"/>
      <c r="AA9" s="598"/>
      <c r="AB9" s="598"/>
      <c r="AC9" s="598"/>
      <c r="AD9" s="598"/>
      <c r="AE9" s="598"/>
      <c r="AF9" s="598"/>
      <c r="AG9" s="599"/>
    </row>
    <row r="10" spans="1:40" ht="12.75" customHeight="1" thickBot="1">
      <c r="A10" s="1179"/>
      <c r="B10" s="1180"/>
      <c r="C10" s="1179"/>
      <c r="D10" s="1182"/>
      <c r="E10" s="1182"/>
      <c r="F10" s="1182"/>
      <c r="G10" s="1182"/>
      <c r="H10" s="1180"/>
      <c r="I10" s="601" t="s">
        <v>198</v>
      </c>
      <c r="J10" s="602" t="s">
        <v>193</v>
      </c>
      <c r="K10" s="603" t="s">
        <v>199</v>
      </c>
      <c r="L10" s="281"/>
      <c r="M10" s="282"/>
      <c r="N10" s="282"/>
      <c r="O10" s="282"/>
      <c r="P10" s="282"/>
      <c r="Q10" s="282"/>
      <c r="R10" s="604"/>
      <c r="S10" s="604"/>
      <c r="T10" s="604"/>
      <c r="U10" s="604"/>
      <c r="V10" s="604"/>
      <c r="W10" s="604"/>
      <c r="X10" s="604"/>
      <c r="Y10" s="604"/>
      <c r="Z10" s="604"/>
      <c r="AA10" s="604"/>
      <c r="AB10" s="604"/>
      <c r="AC10" s="604"/>
      <c r="AD10" s="604"/>
      <c r="AE10" s="604"/>
      <c r="AF10" s="604"/>
      <c r="AG10" s="605"/>
      <c r="AI10" s="606" t="s">
        <v>200</v>
      </c>
      <c r="AJ10" s="606" t="s">
        <v>201</v>
      </c>
      <c r="AK10" s="606" t="s">
        <v>191</v>
      </c>
      <c r="AL10" s="606" t="s">
        <v>192</v>
      </c>
      <c r="AM10" s="606" t="s">
        <v>200</v>
      </c>
      <c r="AN10" s="606"/>
    </row>
    <row r="11" spans="1:40" ht="12.75" customHeight="1">
      <c r="A11" s="607"/>
      <c r="B11" s="861">
        <v>1</v>
      </c>
      <c r="C11" s="291" t="s">
        <v>423</v>
      </c>
      <c r="D11" s="292"/>
      <c r="E11" s="292"/>
      <c r="F11" s="292"/>
      <c r="G11" s="292"/>
      <c r="H11" s="292"/>
      <c r="I11" s="903">
        <v>4.0999999999999996</v>
      </c>
      <c r="J11" s="903"/>
      <c r="K11" s="903">
        <v>2</v>
      </c>
      <c r="L11" s="282"/>
      <c r="M11" s="609"/>
      <c r="N11" s="609"/>
      <c r="O11" s="609"/>
      <c r="P11" s="609"/>
      <c r="Q11" s="282"/>
      <c r="R11" s="604"/>
      <c r="S11" s="604"/>
      <c r="T11" s="604"/>
      <c r="U11" s="604"/>
      <c r="V11" s="604"/>
      <c r="W11" s="604"/>
      <c r="X11" s="604"/>
      <c r="Y11" s="604"/>
      <c r="Z11" s="604"/>
      <c r="AA11" s="604"/>
      <c r="AB11" s="610"/>
      <c r="AC11" s="604"/>
      <c r="AD11" s="604"/>
      <c r="AE11" s="604"/>
      <c r="AF11" s="604"/>
      <c r="AG11" s="605"/>
      <c r="AH11" s="611"/>
      <c r="AI11" s="612">
        <f t="shared" ref="AI11:AI39" si="0">IF(J11&gt;0,J11-AM11,0)</f>
        <v>0</v>
      </c>
      <c r="AJ11" s="612">
        <v>0</v>
      </c>
      <c r="AK11" s="612">
        <f>I11</f>
        <v>4.0999999999999996</v>
      </c>
      <c r="AL11" s="612">
        <f>K11</f>
        <v>2</v>
      </c>
      <c r="AM11" s="612">
        <f t="shared" ref="AM11:AM39" si="1">IF(J11&gt;0,IF((AN11+J11)&gt;X$7,X$7-AN11,J11),0)</f>
        <v>0</v>
      </c>
      <c r="AN11" s="606">
        <v>0</v>
      </c>
    </row>
    <row r="12" spans="1:40" ht="12.75" customHeight="1">
      <c r="A12" s="607"/>
      <c r="B12" s="861">
        <v>2</v>
      </c>
      <c r="C12" s="301" t="s">
        <v>424</v>
      </c>
      <c r="D12" s="302"/>
      <c r="E12" s="302"/>
      <c r="F12" s="302"/>
      <c r="G12" s="302"/>
      <c r="H12" s="302"/>
      <c r="I12" s="845">
        <v>7.99</v>
      </c>
      <c r="J12" s="845"/>
      <c r="K12" s="845"/>
      <c r="L12" s="629"/>
      <c r="M12" s="609"/>
      <c r="N12" s="609"/>
      <c r="O12" s="609"/>
      <c r="P12" s="609"/>
      <c r="Q12" s="282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10"/>
      <c r="AC12" s="604"/>
      <c r="AD12" s="604"/>
      <c r="AE12" s="604"/>
      <c r="AF12" s="604"/>
      <c r="AG12" s="605"/>
      <c r="AH12" s="611"/>
      <c r="AI12" s="612">
        <f t="shared" si="0"/>
        <v>0</v>
      </c>
      <c r="AJ12" s="612">
        <f>AK11+AL11-AI12</f>
        <v>6.1</v>
      </c>
      <c r="AK12" s="612">
        <f t="shared" ref="AK12:AK39" si="2">I12</f>
        <v>7.99</v>
      </c>
      <c r="AL12" s="612">
        <f t="shared" ref="AL12:AL39" si="3">K12</f>
        <v>0</v>
      </c>
      <c r="AM12" s="612">
        <f t="shared" si="1"/>
        <v>0</v>
      </c>
      <c r="AN12" s="612">
        <f>AN11+AK11+AL11+AK12</f>
        <v>14.09</v>
      </c>
    </row>
    <row r="13" spans="1:40" ht="12.75" customHeight="1">
      <c r="A13" s="607"/>
      <c r="B13" s="861">
        <v>3</v>
      </c>
      <c r="C13" s="301" t="s">
        <v>425</v>
      </c>
      <c r="D13" s="302"/>
      <c r="E13" s="302"/>
      <c r="F13" s="302"/>
      <c r="G13" s="302"/>
      <c r="H13" s="302"/>
      <c r="I13" s="845">
        <v>7.29</v>
      </c>
      <c r="J13" s="845"/>
      <c r="K13" s="845"/>
      <c r="L13" s="629"/>
      <c r="M13" s="609"/>
      <c r="N13" s="609"/>
      <c r="O13" s="609"/>
      <c r="P13" s="604"/>
      <c r="Q13" s="613"/>
      <c r="R13" s="613"/>
      <c r="S13" s="604"/>
      <c r="T13" s="604"/>
      <c r="U13" s="604"/>
      <c r="V13" s="604"/>
      <c r="W13" s="604"/>
      <c r="X13" s="604"/>
      <c r="Y13" s="604"/>
      <c r="Z13" s="604"/>
      <c r="AA13" s="604"/>
      <c r="AB13" s="610"/>
      <c r="AC13" s="604"/>
      <c r="AD13" s="604"/>
      <c r="AE13" s="604"/>
      <c r="AF13" s="604"/>
      <c r="AG13" s="605"/>
      <c r="AH13" s="611"/>
      <c r="AI13" s="612">
        <f t="shared" si="0"/>
        <v>0</v>
      </c>
      <c r="AJ13" s="612">
        <f t="shared" ref="AJ13:AJ33" si="4">AN12+AL12-AI13</f>
        <v>14.09</v>
      </c>
      <c r="AK13" s="612">
        <f t="shared" si="2"/>
        <v>7.29</v>
      </c>
      <c r="AL13" s="612">
        <f t="shared" si="3"/>
        <v>0</v>
      </c>
      <c r="AM13" s="612">
        <f t="shared" si="1"/>
        <v>0</v>
      </c>
      <c r="AN13" s="612">
        <f t="shared" ref="AN13:AN34" si="5">AN12+AL12+AK13</f>
        <v>21.38</v>
      </c>
    </row>
    <row r="14" spans="1:40" ht="12.75" customHeight="1">
      <c r="A14" s="607"/>
      <c r="B14" s="861">
        <v>4</v>
      </c>
      <c r="C14" s="301" t="s">
        <v>426</v>
      </c>
      <c r="D14" s="302"/>
      <c r="E14" s="302"/>
      <c r="F14" s="302"/>
      <c r="G14" s="302"/>
      <c r="H14" s="302"/>
      <c r="I14" s="845">
        <v>17.78</v>
      </c>
      <c r="J14" s="845"/>
      <c r="K14" s="845"/>
      <c r="L14" s="629"/>
      <c r="M14" s="609"/>
      <c r="N14" s="609"/>
      <c r="O14" s="609"/>
      <c r="P14" s="604"/>
      <c r="Q14" s="282"/>
      <c r="R14" s="604"/>
      <c r="S14" s="604"/>
      <c r="T14" s="604"/>
      <c r="U14" s="604"/>
      <c r="V14" s="614"/>
      <c r="W14" s="614"/>
      <c r="X14" s="614"/>
      <c r="Y14" s="604"/>
      <c r="Z14" s="604"/>
      <c r="AA14" s="604"/>
      <c r="AB14" s="610"/>
      <c r="AC14" s="604"/>
      <c r="AD14" s="604"/>
      <c r="AE14" s="604"/>
      <c r="AF14" s="604"/>
      <c r="AG14" s="605"/>
      <c r="AH14" s="611"/>
      <c r="AI14" s="612">
        <f t="shared" si="0"/>
        <v>0</v>
      </c>
      <c r="AJ14" s="612">
        <f t="shared" si="4"/>
        <v>21.38</v>
      </c>
      <c r="AK14" s="612">
        <f t="shared" si="2"/>
        <v>17.78</v>
      </c>
      <c r="AL14" s="612">
        <f t="shared" si="3"/>
        <v>0</v>
      </c>
      <c r="AM14" s="612">
        <f t="shared" si="1"/>
        <v>0</v>
      </c>
      <c r="AN14" s="612">
        <f>AN13+AL13+AK14</f>
        <v>39.159999999999997</v>
      </c>
    </row>
    <row r="15" spans="1:40" ht="12.75" customHeight="1">
      <c r="A15" s="607"/>
      <c r="B15" s="861">
        <v>5</v>
      </c>
      <c r="C15" s="301" t="s">
        <v>427</v>
      </c>
      <c r="D15" s="302"/>
      <c r="E15" s="302"/>
      <c r="F15" s="302"/>
      <c r="G15" s="302"/>
      <c r="H15" s="302"/>
      <c r="I15" s="845">
        <v>6.1</v>
      </c>
      <c r="J15" s="845"/>
      <c r="K15" s="845"/>
      <c r="L15" s="629"/>
      <c r="M15" s="609"/>
      <c r="N15" s="609"/>
      <c r="O15" s="609"/>
      <c r="P15" s="609"/>
      <c r="Q15" s="282"/>
      <c r="R15" s="604"/>
      <c r="S15" s="604"/>
      <c r="T15" s="604"/>
      <c r="U15" s="604"/>
      <c r="V15" s="604"/>
      <c r="W15" s="604"/>
      <c r="X15" s="604"/>
      <c r="Y15" s="604"/>
      <c r="Z15" s="604"/>
      <c r="AA15" s="604"/>
      <c r="AB15" s="610"/>
      <c r="AC15" s="604"/>
      <c r="AD15" s="604"/>
      <c r="AE15" s="604"/>
      <c r="AF15" s="604"/>
      <c r="AG15" s="605"/>
      <c r="AH15" s="611"/>
      <c r="AI15" s="612">
        <f t="shared" si="0"/>
        <v>0</v>
      </c>
      <c r="AJ15" s="612">
        <f>AN14+AL14-AI15</f>
        <v>39.159999999999997</v>
      </c>
      <c r="AK15" s="612">
        <f t="shared" si="2"/>
        <v>6.1</v>
      </c>
      <c r="AL15" s="612">
        <f t="shared" si="3"/>
        <v>0</v>
      </c>
      <c r="AM15" s="612">
        <f t="shared" si="1"/>
        <v>0</v>
      </c>
      <c r="AN15" s="612">
        <f>AN14+AL14+AK15</f>
        <v>45.26</v>
      </c>
    </row>
    <row r="16" spans="1:40" ht="12.75" customHeight="1">
      <c r="A16" s="607"/>
      <c r="B16" s="861">
        <v>6</v>
      </c>
      <c r="C16" s="301" t="s">
        <v>428</v>
      </c>
      <c r="D16" s="302"/>
      <c r="E16" s="302"/>
      <c r="F16" s="302"/>
      <c r="G16" s="302"/>
      <c r="H16" s="302"/>
      <c r="I16" s="845">
        <v>30.07</v>
      </c>
      <c r="J16" s="845"/>
      <c r="K16" s="845"/>
      <c r="L16" s="629"/>
      <c r="M16" s="609"/>
      <c r="N16" s="609"/>
      <c r="O16" s="609"/>
      <c r="P16" s="609"/>
      <c r="Q16" s="282"/>
      <c r="R16" s="604"/>
      <c r="S16" s="604"/>
      <c r="T16" s="604"/>
      <c r="U16" s="604"/>
      <c r="V16" s="604"/>
      <c r="W16" s="604"/>
      <c r="X16" s="604"/>
      <c r="Y16" s="604"/>
      <c r="Z16" s="604"/>
      <c r="AA16" s="604"/>
      <c r="AB16" s="610"/>
      <c r="AC16" s="604"/>
      <c r="AD16" s="604"/>
      <c r="AE16" s="604"/>
      <c r="AF16" s="604"/>
      <c r="AG16" s="605"/>
      <c r="AH16" s="611"/>
      <c r="AI16" s="612">
        <f t="shared" si="0"/>
        <v>0</v>
      </c>
      <c r="AJ16" s="612">
        <f t="shared" si="4"/>
        <v>45.26</v>
      </c>
      <c r="AK16" s="612">
        <f t="shared" si="2"/>
        <v>30.07</v>
      </c>
      <c r="AL16" s="612">
        <f t="shared" si="3"/>
        <v>0</v>
      </c>
      <c r="AM16" s="612">
        <f t="shared" si="1"/>
        <v>0</v>
      </c>
      <c r="AN16" s="612">
        <f t="shared" si="5"/>
        <v>75.33</v>
      </c>
    </row>
    <row r="17" spans="1:40" ht="12.75" customHeight="1">
      <c r="A17" s="607"/>
      <c r="B17" s="861">
        <v>7</v>
      </c>
      <c r="C17" s="301" t="s">
        <v>429</v>
      </c>
      <c r="D17" s="302"/>
      <c r="E17" s="302"/>
      <c r="F17" s="302"/>
      <c r="G17" s="302"/>
      <c r="H17" s="302"/>
      <c r="I17" s="845">
        <v>11</v>
      </c>
      <c r="J17" s="845"/>
      <c r="K17" s="845"/>
      <c r="L17" s="629"/>
      <c r="M17" s="609"/>
      <c r="N17" s="609"/>
      <c r="O17" s="609"/>
      <c r="P17" s="609"/>
      <c r="Q17" s="282"/>
      <c r="R17" s="604"/>
      <c r="S17" s="604"/>
      <c r="T17" s="604"/>
      <c r="U17" s="604"/>
      <c r="V17" s="604"/>
      <c r="W17" s="604"/>
      <c r="X17" s="604"/>
      <c r="Y17" s="604"/>
      <c r="Z17" s="604"/>
      <c r="AA17" s="604"/>
      <c r="AB17" s="610"/>
      <c r="AC17" s="604"/>
      <c r="AD17" s="604"/>
      <c r="AE17" s="604"/>
      <c r="AF17" s="604"/>
      <c r="AG17" s="605"/>
      <c r="AH17" s="611"/>
      <c r="AI17" s="612">
        <f t="shared" si="0"/>
        <v>0</v>
      </c>
      <c r="AJ17" s="612">
        <f t="shared" si="4"/>
        <v>75.33</v>
      </c>
      <c r="AK17" s="612">
        <f t="shared" si="2"/>
        <v>11</v>
      </c>
      <c r="AL17" s="612">
        <f t="shared" si="3"/>
        <v>0</v>
      </c>
      <c r="AM17" s="612">
        <f t="shared" si="1"/>
        <v>0</v>
      </c>
      <c r="AN17" s="612">
        <f t="shared" si="5"/>
        <v>86.33</v>
      </c>
    </row>
    <row r="18" spans="1:40" ht="12.75" customHeight="1">
      <c r="A18" s="607"/>
      <c r="B18" s="861">
        <v>8</v>
      </c>
      <c r="C18" s="301" t="s">
        <v>430</v>
      </c>
      <c r="D18" s="302"/>
      <c r="E18" s="302"/>
      <c r="F18" s="302"/>
      <c r="G18" s="302"/>
      <c r="H18" s="302"/>
      <c r="I18" s="845">
        <v>9.4</v>
      </c>
      <c r="J18" s="845"/>
      <c r="K18" s="845"/>
      <c r="L18" s="629"/>
      <c r="M18" s="609"/>
      <c r="N18" s="609"/>
      <c r="O18" s="609"/>
      <c r="P18" s="609"/>
      <c r="Q18" s="282"/>
      <c r="R18" s="604"/>
      <c r="S18" s="604"/>
      <c r="T18" s="604"/>
      <c r="U18" s="604"/>
      <c r="V18" s="604"/>
      <c r="W18" s="604"/>
      <c r="X18" s="604"/>
      <c r="Y18" s="604"/>
      <c r="Z18" s="604"/>
      <c r="AA18" s="604"/>
      <c r="AB18" s="610"/>
      <c r="AC18" s="604"/>
      <c r="AD18" s="604"/>
      <c r="AE18" s="604"/>
      <c r="AF18" s="604"/>
      <c r="AG18" s="605"/>
      <c r="AH18" s="611"/>
      <c r="AI18" s="612">
        <f t="shared" si="0"/>
        <v>0</v>
      </c>
      <c r="AJ18" s="612">
        <f t="shared" si="4"/>
        <v>86.33</v>
      </c>
      <c r="AK18" s="612">
        <f t="shared" si="2"/>
        <v>9.4</v>
      </c>
      <c r="AL18" s="612">
        <f t="shared" si="3"/>
        <v>0</v>
      </c>
      <c r="AM18" s="612">
        <f t="shared" si="1"/>
        <v>0</v>
      </c>
      <c r="AN18" s="612">
        <f t="shared" si="5"/>
        <v>95.73</v>
      </c>
    </row>
    <row r="19" spans="1:40" ht="12.75" customHeight="1">
      <c r="A19" s="607"/>
      <c r="B19" s="861">
        <v>9</v>
      </c>
      <c r="C19" s="301" t="s">
        <v>431</v>
      </c>
      <c r="D19" s="302"/>
      <c r="E19" s="302"/>
      <c r="F19" s="302"/>
      <c r="G19" s="302"/>
      <c r="H19" s="302"/>
      <c r="I19" s="845">
        <v>9.2899999999999991</v>
      </c>
      <c r="J19" s="845"/>
      <c r="K19" s="845"/>
      <c r="L19" s="629"/>
      <c r="M19" s="609"/>
      <c r="N19" s="609"/>
      <c r="O19" s="609"/>
      <c r="P19" s="609"/>
      <c r="Q19" s="282"/>
      <c r="R19" s="604"/>
      <c r="S19" s="604"/>
      <c r="T19" s="604"/>
      <c r="U19" s="604"/>
      <c r="V19" s="604"/>
      <c r="W19" s="604"/>
      <c r="X19" s="604"/>
      <c r="Y19" s="604"/>
      <c r="Z19" s="604"/>
      <c r="AA19" s="604"/>
      <c r="AB19" s="610"/>
      <c r="AC19" s="604"/>
      <c r="AD19" s="604"/>
      <c r="AE19" s="604"/>
      <c r="AF19" s="604"/>
      <c r="AG19" s="605"/>
      <c r="AH19" s="611"/>
      <c r="AI19" s="612">
        <f t="shared" si="0"/>
        <v>0</v>
      </c>
      <c r="AJ19" s="612">
        <f t="shared" si="4"/>
        <v>95.73</v>
      </c>
      <c r="AK19" s="612">
        <f t="shared" si="2"/>
        <v>9.2899999999999991</v>
      </c>
      <c r="AL19" s="612">
        <f t="shared" si="3"/>
        <v>0</v>
      </c>
      <c r="AM19" s="612">
        <f t="shared" si="1"/>
        <v>0</v>
      </c>
      <c r="AN19" s="612">
        <f t="shared" si="5"/>
        <v>105.02000000000001</v>
      </c>
    </row>
    <row r="20" spans="1:40" ht="12.75" customHeight="1" thickBot="1">
      <c r="A20" s="607"/>
      <c r="B20" s="861">
        <v>10</v>
      </c>
      <c r="C20" s="301" t="s">
        <v>432</v>
      </c>
      <c r="D20" s="302"/>
      <c r="E20" s="302"/>
      <c r="F20" s="302"/>
      <c r="G20" s="302"/>
      <c r="H20" s="302"/>
      <c r="I20" s="845">
        <v>3.56</v>
      </c>
      <c r="J20" s="845"/>
      <c r="K20" s="845"/>
      <c r="L20" s="629"/>
      <c r="M20" s="609"/>
      <c r="N20" s="609"/>
      <c r="O20" s="609"/>
      <c r="P20" s="609"/>
      <c r="Q20" s="282"/>
      <c r="R20" s="604"/>
      <c r="S20" s="604"/>
      <c r="T20" s="604"/>
      <c r="U20" s="604"/>
      <c r="V20" s="604"/>
      <c r="W20" s="604"/>
      <c r="X20" s="604"/>
      <c r="Y20" s="604"/>
      <c r="Z20" s="604"/>
      <c r="AA20" s="604"/>
      <c r="AB20" s="610"/>
      <c r="AC20" s="604"/>
      <c r="AD20" s="604"/>
      <c r="AE20" s="604"/>
      <c r="AF20" s="604"/>
      <c r="AG20" s="605"/>
      <c r="AH20" s="611"/>
      <c r="AI20" s="612">
        <f t="shared" si="0"/>
        <v>0</v>
      </c>
      <c r="AJ20" s="612">
        <f t="shared" si="4"/>
        <v>105.02000000000001</v>
      </c>
      <c r="AK20" s="612">
        <f t="shared" si="2"/>
        <v>3.56</v>
      </c>
      <c r="AL20" s="612">
        <f t="shared" si="3"/>
        <v>0</v>
      </c>
      <c r="AM20" s="612">
        <f t="shared" si="1"/>
        <v>0</v>
      </c>
      <c r="AN20" s="612">
        <f t="shared" si="5"/>
        <v>108.58000000000001</v>
      </c>
    </row>
    <row r="21" spans="1:40" ht="12.75" customHeight="1">
      <c r="A21" s="607"/>
      <c r="B21" s="861">
        <v>11</v>
      </c>
      <c r="C21" s="291" t="s">
        <v>433</v>
      </c>
      <c r="D21" s="302"/>
      <c r="E21" s="302"/>
      <c r="F21" s="302"/>
      <c r="G21" s="302"/>
      <c r="H21" s="302"/>
      <c r="I21" s="840">
        <v>0.53</v>
      </c>
      <c r="J21" s="840"/>
      <c r="K21" s="840">
        <v>1</v>
      </c>
      <c r="L21" s="629"/>
      <c r="M21" s="609"/>
      <c r="N21" s="609"/>
      <c r="O21" s="609"/>
      <c r="P21" s="609"/>
      <c r="Q21" s="282"/>
      <c r="R21" s="604"/>
      <c r="S21" s="604"/>
      <c r="T21" s="604"/>
      <c r="U21" s="604"/>
      <c r="V21" s="604"/>
      <c r="W21" s="604"/>
      <c r="X21" s="604"/>
      <c r="Y21" s="604"/>
      <c r="Z21" s="604"/>
      <c r="AA21" s="604"/>
      <c r="AB21" s="610"/>
      <c r="AC21" s="604"/>
      <c r="AD21" s="604"/>
      <c r="AE21" s="604"/>
      <c r="AF21" s="604"/>
      <c r="AG21" s="605"/>
      <c r="AH21" s="611"/>
      <c r="AI21" s="612">
        <f t="shared" si="0"/>
        <v>0</v>
      </c>
      <c r="AJ21" s="612">
        <f t="shared" si="4"/>
        <v>108.58000000000001</v>
      </c>
      <c r="AK21" s="612">
        <f t="shared" si="2"/>
        <v>0.53</v>
      </c>
      <c r="AL21" s="612">
        <f t="shared" si="3"/>
        <v>1</v>
      </c>
      <c r="AM21" s="612">
        <f t="shared" si="1"/>
        <v>0</v>
      </c>
      <c r="AN21" s="612">
        <f t="shared" si="5"/>
        <v>109.11000000000001</v>
      </c>
    </row>
    <row r="22" spans="1:40" ht="12.75" customHeight="1">
      <c r="A22" s="607"/>
      <c r="B22" s="861">
        <v>12</v>
      </c>
      <c r="C22" s="301" t="s">
        <v>434</v>
      </c>
      <c r="D22" s="302"/>
      <c r="E22" s="302"/>
      <c r="F22" s="302"/>
      <c r="G22" s="302"/>
      <c r="H22" s="302"/>
      <c r="I22" s="845">
        <v>12.57</v>
      </c>
      <c r="J22" s="845"/>
      <c r="K22" s="845">
        <v>1</v>
      </c>
      <c r="L22" s="629"/>
      <c r="M22" s="609"/>
      <c r="N22" s="609"/>
      <c r="O22" s="609"/>
      <c r="P22" s="609"/>
      <c r="Q22" s="282"/>
      <c r="R22" s="604"/>
      <c r="S22" s="604"/>
      <c r="T22" s="604"/>
      <c r="U22" s="604"/>
      <c r="V22" s="604"/>
      <c r="W22" s="604"/>
      <c r="X22" s="604"/>
      <c r="Y22" s="604"/>
      <c r="Z22" s="604"/>
      <c r="AA22" s="604"/>
      <c r="AB22" s="610"/>
      <c r="AC22" s="604"/>
      <c r="AD22" s="604"/>
      <c r="AE22" s="604"/>
      <c r="AF22" s="604"/>
      <c r="AG22" s="605"/>
      <c r="AI22" s="612">
        <f t="shared" si="0"/>
        <v>0</v>
      </c>
      <c r="AJ22" s="612">
        <f t="shared" si="4"/>
        <v>110.11000000000001</v>
      </c>
      <c r="AK22" s="612">
        <f t="shared" si="2"/>
        <v>12.57</v>
      </c>
      <c r="AL22" s="612">
        <f t="shared" si="3"/>
        <v>1</v>
      </c>
      <c r="AM22" s="612">
        <f t="shared" si="1"/>
        <v>0</v>
      </c>
      <c r="AN22" s="612">
        <f t="shared" si="5"/>
        <v>122.68</v>
      </c>
    </row>
    <row r="23" spans="1:40" ht="12.75" customHeight="1">
      <c r="A23" s="607"/>
      <c r="B23" s="608"/>
      <c r="C23" s="301"/>
      <c r="D23" s="302"/>
      <c r="E23" s="302"/>
      <c r="F23" s="302"/>
      <c r="G23" s="302"/>
      <c r="H23" s="302"/>
      <c r="I23" s="679"/>
      <c r="J23" s="679"/>
      <c r="K23" s="679"/>
      <c r="L23" s="629"/>
      <c r="M23" s="609"/>
      <c r="N23" s="609"/>
      <c r="O23" s="609"/>
      <c r="P23" s="609"/>
      <c r="Q23" s="282"/>
      <c r="R23" s="604"/>
      <c r="S23" s="604"/>
      <c r="T23" s="604"/>
      <c r="U23" s="604"/>
      <c r="V23" s="604"/>
      <c r="W23" s="604"/>
      <c r="X23" s="604"/>
      <c r="Y23" s="604"/>
      <c r="Z23" s="604"/>
      <c r="AA23" s="604"/>
      <c r="AB23" s="610"/>
      <c r="AC23" s="604"/>
      <c r="AD23" s="604"/>
      <c r="AE23" s="604"/>
      <c r="AF23" s="604"/>
      <c r="AG23" s="605"/>
      <c r="AI23" s="612">
        <f t="shared" si="0"/>
        <v>0</v>
      </c>
      <c r="AJ23" s="612">
        <f t="shared" si="4"/>
        <v>123.68</v>
      </c>
      <c r="AK23" s="612">
        <f t="shared" si="2"/>
        <v>0</v>
      </c>
      <c r="AL23" s="612">
        <f t="shared" si="3"/>
        <v>0</v>
      </c>
      <c r="AM23" s="612">
        <f t="shared" si="1"/>
        <v>0</v>
      </c>
      <c r="AN23" s="612">
        <f t="shared" si="5"/>
        <v>123.68</v>
      </c>
    </row>
    <row r="24" spans="1:40" ht="12.75" customHeight="1">
      <c r="A24" s="607"/>
      <c r="B24" s="608"/>
      <c r="C24" s="301"/>
      <c r="D24" s="302"/>
      <c r="E24" s="302"/>
      <c r="F24" s="302"/>
      <c r="G24" s="302"/>
      <c r="H24" s="302"/>
      <c r="I24" s="679"/>
      <c r="J24" s="679"/>
      <c r="K24" s="679"/>
      <c r="L24" s="629"/>
      <c r="M24" s="609"/>
      <c r="N24" s="609"/>
      <c r="O24" s="609"/>
      <c r="P24" s="609"/>
      <c r="Q24" s="282"/>
      <c r="R24" s="604"/>
      <c r="S24" s="604"/>
      <c r="T24" s="604"/>
      <c r="U24" s="604"/>
      <c r="V24" s="604"/>
      <c r="W24" s="604"/>
      <c r="X24" s="604"/>
      <c r="Y24" s="604"/>
      <c r="Z24" s="604"/>
      <c r="AA24" s="604"/>
      <c r="AB24" s="610"/>
      <c r="AC24" s="604"/>
      <c r="AD24" s="604"/>
      <c r="AE24" s="604"/>
      <c r="AF24" s="604"/>
      <c r="AG24" s="605"/>
      <c r="AI24" s="612">
        <f t="shared" si="0"/>
        <v>0</v>
      </c>
      <c r="AJ24" s="612">
        <f t="shared" si="4"/>
        <v>123.68</v>
      </c>
      <c r="AK24" s="612">
        <f t="shared" si="2"/>
        <v>0</v>
      </c>
      <c r="AL24" s="612">
        <f t="shared" si="3"/>
        <v>0</v>
      </c>
      <c r="AM24" s="612">
        <f t="shared" si="1"/>
        <v>0</v>
      </c>
      <c r="AN24" s="681">
        <f t="shared" si="5"/>
        <v>123.68</v>
      </c>
    </row>
    <row r="25" spans="1:40" ht="12.75" customHeight="1">
      <c r="A25" s="607"/>
      <c r="B25" s="608"/>
      <c r="C25" s="678"/>
      <c r="D25" s="302"/>
      <c r="E25" s="302"/>
      <c r="F25" s="302"/>
      <c r="G25" s="302"/>
      <c r="H25" s="302"/>
      <c r="I25" s="679"/>
      <c r="J25" s="679"/>
      <c r="K25" s="679"/>
      <c r="L25" s="629"/>
      <c r="M25" s="609"/>
      <c r="N25" s="609"/>
      <c r="O25" s="609"/>
      <c r="P25" s="609"/>
      <c r="Q25" s="282"/>
      <c r="R25" s="604"/>
      <c r="S25" s="604"/>
      <c r="T25" s="604"/>
      <c r="U25" s="604"/>
      <c r="V25" s="604"/>
      <c r="W25" s="604"/>
      <c r="X25" s="604"/>
      <c r="Y25" s="604"/>
      <c r="Z25" s="604"/>
      <c r="AA25" s="604"/>
      <c r="AB25" s="610"/>
      <c r="AC25" s="604"/>
      <c r="AD25" s="604"/>
      <c r="AE25" s="604"/>
      <c r="AF25" s="604"/>
      <c r="AG25" s="605"/>
      <c r="AI25" s="612">
        <f t="shared" si="0"/>
        <v>0</v>
      </c>
      <c r="AJ25" s="612">
        <f t="shared" si="4"/>
        <v>123.68</v>
      </c>
      <c r="AK25" s="612">
        <f t="shared" si="2"/>
        <v>0</v>
      </c>
      <c r="AL25" s="612">
        <f t="shared" si="3"/>
        <v>0</v>
      </c>
      <c r="AM25" s="612">
        <f t="shared" si="1"/>
        <v>0</v>
      </c>
      <c r="AN25" s="612">
        <f t="shared" si="5"/>
        <v>123.68</v>
      </c>
    </row>
    <row r="26" spans="1:40" ht="12.75" customHeight="1">
      <c r="A26" s="607"/>
      <c r="B26" s="608"/>
      <c r="C26" s="301"/>
      <c r="D26" s="302"/>
      <c r="E26" s="302"/>
      <c r="F26" s="302"/>
      <c r="G26" s="302"/>
      <c r="H26" s="302"/>
      <c r="I26" s="679"/>
      <c r="J26" s="679"/>
      <c r="K26" s="679"/>
      <c r="L26" s="629"/>
      <c r="M26" s="609"/>
      <c r="N26" s="609"/>
      <c r="O26" s="609"/>
      <c r="P26" s="609"/>
      <c r="Q26" s="282"/>
      <c r="R26" s="604"/>
      <c r="S26" s="604"/>
      <c r="T26" s="604"/>
      <c r="U26" s="604"/>
      <c r="V26" s="604"/>
      <c r="W26" s="604"/>
      <c r="X26" s="604"/>
      <c r="Y26" s="604"/>
      <c r="Z26" s="604"/>
      <c r="AA26" s="604"/>
      <c r="AB26" s="610"/>
      <c r="AC26" s="604"/>
      <c r="AD26" s="604"/>
      <c r="AE26" s="604"/>
      <c r="AF26" s="604"/>
      <c r="AG26" s="605"/>
      <c r="AI26" s="612">
        <f t="shared" si="0"/>
        <v>0</v>
      </c>
      <c r="AJ26" s="612">
        <f t="shared" si="4"/>
        <v>123.68</v>
      </c>
      <c r="AK26" s="612">
        <f t="shared" si="2"/>
        <v>0</v>
      </c>
      <c r="AL26" s="612">
        <f t="shared" si="3"/>
        <v>0</v>
      </c>
      <c r="AM26" s="612">
        <f t="shared" si="1"/>
        <v>0</v>
      </c>
      <c r="AN26" s="612">
        <f t="shared" si="5"/>
        <v>123.68</v>
      </c>
    </row>
    <row r="27" spans="1:40" ht="12.75" customHeight="1">
      <c r="A27" s="607"/>
      <c r="B27" s="608"/>
      <c r="C27" s="301"/>
      <c r="D27" s="302"/>
      <c r="E27" s="302"/>
      <c r="F27" s="302"/>
      <c r="G27" s="302"/>
      <c r="H27" s="302"/>
      <c r="I27" s="679"/>
      <c r="J27" s="679"/>
      <c r="K27" s="679"/>
      <c r="L27" s="629"/>
      <c r="M27" s="609"/>
      <c r="N27" s="609"/>
      <c r="O27" s="609"/>
      <c r="P27" s="609"/>
      <c r="Q27" s="282"/>
      <c r="R27" s="604"/>
      <c r="S27" s="604"/>
      <c r="T27" s="604"/>
      <c r="U27" s="604"/>
      <c r="V27" s="604"/>
      <c r="W27" s="604"/>
      <c r="X27" s="604"/>
      <c r="Y27" s="604"/>
      <c r="Z27" s="604"/>
      <c r="AA27" s="604"/>
      <c r="AB27" s="610"/>
      <c r="AC27" s="604"/>
      <c r="AD27" s="604"/>
      <c r="AE27" s="604"/>
      <c r="AF27" s="604"/>
      <c r="AG27" s="605"/>
      <c r="AI27" s="612">
        <f t="shared" si="0"/>
        <v>0</v>
      </c>
      <c r="AJ27" s="612">
        <f t="shared" si="4"/>
        <v>123.68</v>
      </c>
      <c r="AK27" s="612">
        <f t="shared" si="2"/>
        <v>0</v>
      </c>
      <c r="AL27" s="612">
        <f t="shared" si="3"/>
        <v>0</v>
      </c>
      <c r="AM27" s="612">
        <f t="shared" si="1"/>
        <v>0</v>
      </c>
      <c r="AN27" s="612">
        <f t="shared" si="5"/>
        <v>123.68</v>
      </c>
    </row>
    <row r="28" spans="1:40" ht="12.75" customHeight="1">
      <c r="A28" s="607"/>
      <c r="B28" s="608"/>
      <c r="C28" s="301"/>
      <c r="D28" s="302"/>
      <c r="E28" s="302"/>
      <c r="F28" s="302"/>
      <c r="G28" s="302"/>
      <c r="H28" s="302"/>
      <c r="I28" s="679"/>
      <c r="J28" s="679"/>
      <c r="K28" s="679"/>
      <c r="L28" s="629"/>
      <c r="M28" s="609"/>
      <c r="N28" s="609"/>
      <c r="O28" s="609"/>
      <c r="P28" s="609"/>
      <c r="Q28" s="282"/>
      <c r="R28" s="604"/>
      <c r="S28" s="604"/>
      <c r="T28" s="604"/>
      <c r="U28" s="604"/>
      <c r="V28" s="604"/>
      <c r="W28" s="604"/>
      <c r="X28" s="604"/>
      <c r="Y28" s="604"/>
      <c r="Z28" s="604"/>
      <c r="AA28" s="604"/>
      <c r="AB28" s="610"/>
      <c r="AC28" s="604"/>
      <c r="AD28" s="604"/>
      <c r="AE28" s="604"/>
      <c r="AF28" s="604"/>
      <c r="AG28" s="605"/>
      <c r="AI28" s="612">
        <f t="shared" si="0"/>
        <v>0</v>
      </c>
      <c r="AJ28" s="612">
        <f t="shared" si="4"/>
        <v>123.68</v>
      </c>
      <c r="AK28" s="612">
        <f t="shared" si="2"/>
        <v>0</v>
      </c>
      <c r="AL28" s="612">
        <f t="shared" si="3"/>
        <v>0</v>
      </c>
      <c r="AM28" s="612">
        <f t="shared" si="1"/>
        <v>0</v>
      </c>
      <c r="AN28" s="612">
        <f t="shared" si="5"/>
        <v>123.68</v>
      </c>
    </row>
    <row r="29" spans="1:40" ht="12.75" customHeight="1">
      <c r="A29" s="607"/>
      <c r="B29" s="608"/>
      <c r="C29" s="301"/>
      <c r="D29" s="302"/>
      <c r="E29" s="302"/>
      <c r="F29" s="302"/>
      <c r="G29" s="302"/>
      <c r="H29" s="302"/>
      <c r="I29" s="679"/>
      <c r="J29" s="679"/>
      <c r="K29" s="679"/>
      <c r="L29" s="629"/>
      <c r="M29" s="609"/>
      <c r="N29" s="609"/>
      <c r="O29" s="609"/>
      <c r="P29" s="609"/>
      <c r="Q29" s="282"/>
      <c r="R29" s="604"/>
      <c r="S29" s="604"/>
      <c r="T29" s="604"/>
      <c r="U29" s="604"/>
      <c r="V29" s="604"/>
      <c r="W29" s="604"/>
      <c r="X29" s="604"/>
      <c r="Y29" s="604"/>
      <c r="Z29" s="604"/>
      <c r="AA29" s="604"/>
      <c r="AB29" s="610"/>
      <c r="AC29" s="604"/>
      <c r="AD29" s="604"/>
      <c r="AE29" s="604"/>
      <c r="AF29" s="604"/>
      <c r="AG29" s="605"/>
      <c r="AI29" s="612">
        <f t="shared" si="0"/>
        <v>0</v>
      </c>
      <c r="AJ29" s="612">
        <f t="shared" si="4"/>
        <v>123.68</v>
      </c>
      <c r="AK29" s="612">
        <f t="shared" si="2"/>
        <v>0</v>
      </c>
      <c r="AL29" s="612">
        <f t="shared" si="3"/>
        <v>0</v>
      </c>
      <c r="AM29" s="612">
        <f t="shared" si="1"/>
        <v>0</v>
      </c>
      <c r="AN29" s="612">
        <f t="shared" si="5"/>
        <v>123.68</v>
      </c>
    </row>
    <row r="30" spans="1:40" ht="12.75" customHeight="1">
      <c r="A30" s="607"/>
      <c r="B30" s="608"/>
      <c r="C30" s="301"/>
      <c r="D30" s="302"/>
      <c r="E30" s="302"/>
      <c r="F30" s="302"/>
      <c r="G30" s="302"/>
      <c r="H30" s="302"/>
      <c r="I30" s="679"/>
      <c r="J30" s="679"/>
      <c r="K30" s="679"/>
      <c r="L30" s="629"/>
      <c r="M30" s="609"/>
      <c r="N30" s="609"/>
      <c r="O30" s="609"/>
      <c r="P30" s="609"/>
      <c r="Q30" s="282"/>
      <c r="R30" s="604"/>
      <c r="S30" s="604"/>
      <c r="T30" s="604"/>
      <c r="U30" s="604"/>
      <c r="V30" s="604"/>
      <c r="W30" s="604"/>
      <c r="X30" s="604"/>
      <c r="Y30" s="604"/>
      <c r="Z30" s="604"/>
      <c r="AA30" s="604"/>
      <c r="AB30" s="610"/>
      <c r="AC30" s="604"/>
      <c r="AD30" s="604"/>
      <c r="AE30" s="604"/>
      <c r="AF30" s="604"/>
      <c r="AG30" s="605"/>
      <c r="AI30" s="612">
        <f t="shared" si="0"/>
        <v>0</v>
      </c>
      <c r="AJ30" s="612">
        <f t="shared" si="4"/>
        <v>123.68</v>
      </c>
      <c r="AK30" s="612">
        <f t="shared" si="2"/>
        <v>0</v>
      </c>
      <c r="AL30" s="612">
        <f t="shared" si="3"/>
        <v>0</v>
      </c>
      <c r="AM30" s="612">
        <f t="shared" si="1"/>
        <v>0</v>
      </c>
      <c r="AN30" s="612">
        <f t="shared" si="5"/>
        <v>123.68</v>
      </c>
    </row>
    <row r="31" spans="1:40" ht="12.75" customHeight="1">
      <c r="A31" s="607"/>
      <c r="B31" s="608"/>
      <c r="C31" s="301"/>
      <c r="D31" s="302"/>
      <c r="E31" s="302"/>
      <c r="F31" s="302"/>
      <c r="G31" s="302"/>
      <c r="H31" s="302"/>
      <c r="I31" s="679"/>
      <c r="J31" s="679"/>
      <c r="K31" s="679"/>
      <c r="L31" s="629"/>
      <c r="M31" s="609"/>
      <c r="N31" s="609"/>
      <c r="O31" s="609"/>
      <c r="P31" s="609"/>
      <c r="Q31" s="282"/>
      <c r="R31" s="604"/>
      <c r="S31" s="604"/>
      <c r="T31" s="604"/>
      <c r="U31" s="604"/>
      <c r="V31" s="604"/>
      <c r="W31" s="604"/>
      <c r="X31" s="604"/>
      <c r="Y31" s="604"/>
      <c r="Z31" s="604"/>
      <c r="AA31" s="604"/>
      <c r="AB31" s="610"/>
      <c r="AC31" s="604"/>
      <c r="AD31" s="604"/>
      <c r="AE31" s="604"/>
      <c r="AF31" s="604"/>
      <c r="AG31" s="605"/>
      <c r="AI31" s="612">
        <f t="shared" si="0"/>
        <v>0</v>
      </c>
      <c r="AJ31" s="612">
        <f t="shared" si="4"/>
        <v>123.68</v>
      </c>
      <c r="AK31" s="612">
        <f t="shared" si="2"/>
        <v>0</v>
      </c>
      <c r="AL31" s="612">
        <f t="shared" si="3"/>
        <v>0</v>
      </c>
      <c r="AM31" s="612">
        <f t="shared" si="1"/>
        <v>0</v>
      </c>
      <c r="AN31" s="612">
        <f t="shared" si="5"/>
        <v>123.68</v>
      </c>
    </row>
    <row r="32" spans="1:40" ht="12.75" customHeight="1">
      <c r="A32" s="607"/>
      <c r="B32" s="608"/>
      <c r="C32" s="301"/>
      <c r="D32" s="302"/>
      <c r="E32" s="302"/>
      <c r="F32" s="302"/>
      <c r="G32" s="302"/>
      <c r="H32" s="302"/>
      <c r="I32" s="679"/>
      <c r="J32" s="679"/>
      <c r="K32" s="679"/>
      <c r="L32" s="629"/>
      <c r="M32" s="609"/>
      <c r="N32" s="609"/>
      <c r="O32" s="609"/>
      <c r="P32" s="609"/>
      <c r="Q32" s="282"/>
      <c r="R32" s="604"/>
      <c r="S32" s="604"/>
      <c r="T32" s="604"/>
      <c r="U32" s="604"/>
      <c r="V32" s="604"/>
      <c r="W32" s="604"/>
      <c r="X32" s="604"/>
      <c r="Y32" s="604"/>
      <c r="Z32" s="604"/>
      <c r="AA32" s="604"/>
      <c r="AB32" s="610"/>
      <c r="AC32" s="604"/>
      <c r="AD32" s="604"/>
      <c r="AE32" s="604"/>
      <c r="AF32" s="604"/>
      <c r="AG32" s="605"/>
      <c r="AI32" s="612">
        <f t="shared" si="0"/>
        <v>0</v>
      </c>
      <c r="AJ32" s="612">
        <f t="shared" si="4"/>
        <v>123.68</v>
      </c>
      <c r="AK32" s="612">
        <f t="shared" si="2"/>
        <v>0</v>
      </c>
      <c r="AL32" s="612">
        <f>K32</f>
        <v>0</v>
      </c>
      <c r="AM32" s="612">
        <f t="shared" si="1"/>
        <v>0</v>
      </c>
      <c r="AN32" s="612">
        <f t="shared" si="5"/>
        <v>123.68</v>
      </c>
    </row>
    <row r="33" spans="1:40" ht="12.75" customHeight="1">
      <c r="A33" s="607"/>
      <c r="B33" s="608"/>
      <c r="C33" s="301"/>
      <c r="D33" s="302"/>
      <c r="E33" s="302"/>
      <c r="F33" s="302"/>
      <c r="G33" s="302"/>
      <c r="H33" s="302"/>
      <c r="I33" s="679"/>
      <c r="J33" s="679"/>
      <c r="K33" s="679"/>
      <c r="L33" s="629"/>
      <c r="M33" s="609"/>
      <c r="N33" s="609"/>
      <c r="O33" s="609"/>
      <c r="P33" s="609"/>
      <c r="Q33" s="282"/>
      <c r="R33" s="604"/>
      <c r="S33" s="604"/>
      <c r="T33" s="604"/>
      <c r="U33" s="604"/>
      <c r="V33" s="604"/>
      <c r="W33" s="604"/>
      <c r="X33" s="604"/>
      <c r="Y33" s="604"/>
      <c r="Z33" s="604"/>
      <c r="AA33" s="604"/>
      <c r="AB33" s="610"/>
      <c r="AC33" s="604"/>
      <c r="AD33" s="604"/>
      <c r="AE33" s="604"/>
      <c r="AF33" s="604"/>
      <c r="AG33" s="605"/>
      <c r="AI33" s="612">
        <f t="shared" si="0"/>
        <v>0</v>
      </c>
      <c r="AJ33" s="612">
        <f t="shared" si="4"/>
        <v>123.68</v>
      </c>
      <c r="AK33" s="612">
        <f t="shared" si="2"/>
        <v>0</v>
      </c>
      <c r="AL33" s="612">
        <f t="shared" si="3"/>
        <v>0</v>
      </c>
      <c r="AM33" s="612">
        <f t="shared" si="1"/>
        <v>0</v>
      </c>
      <c r="AN33" s="612">
        <f t="shared" si="5"/>
        <v>123.68</v>
      </c>
    </row>
    <row r="34" spans="1:40" ht="12.75" customHeight="1">
      <c r="A34" s="607"/>
      <c r="B34" s="608"/>
      <c r="C34" s="301"/>
      <c r="D34" s="302"/>
      <c r="E34" s="302"/>
      <c r="F34" s="302"/>
      <c r="G34" s="302"/>
      <c r="H34" s="302"/>
      <c r="I34" s="679"/>
      <c r="J34" s="679"/>
      <c r="K34" s="679"/>
      <c r="L34" s="629"/>
      <c r="M34" s="609"/>
      <c r="N34" s="609"/>
      <c r="O34" s="609"/>
      <c r="P34" s="609"/>
      <c r="Q34" s="282"/>
      <c r="R34" s="604"/>
      <c r="S34" s="604"/>
      <c r="T34" s="604"/>
      <c r="U34" s="604"/>
      <c r="V34" s="604"/>
      <c r="W34" s="604"/>
      <c r="X34" s="604"/>
      <c r="Y34" s="604"/>
      <c r="Z34" s="604"/>
      <c r="AA34" s="604"/>
      <c r="AB34" s="610"/>
      <c r="AC34" s="604"/>
      <c r="AD34" s="604"/>
      <c r="AE34" s="604"/>
      <c r="AF34" s="604"/>
      <c r="AG34" s="605"/>
      <c r="AI34" s="612">
        <f t="shared" si="0"/>
        <v>0</v>
      </c>
      <c r="AJ34" s="612">
        <f>AN33+AL33-AI34</f>
        <v>123.68</v>
      </c>
      <c r="AK34" s="612">
        <f t="shared" si="2"/>
        <v>0</v>
      </c>
      <c r="AL34" s="612">
        <f t="shared" si="3"/>
        <v>0</v>
      </c>
      <c r="AM34" s="612">
        <f>IF(J34&gt;0,IF((AN34+J34)&gt;X$7,X$7-AN34,J34),0)</f>
        <v>0</v>
      </c>
      <c r="AN34" s="612">
        <f t="shared" si="5"/>
        <v>123.68</v>
      </c>
    </row>
    <row r="35" spans="1:40" ht="12.75" customHeight="1">
      <c r="A35" s="607"/>
      <c r="B35" s="608"/>
      <c r="C35" s="301"/>
      <c r="D35" s="644"/>
      <c r="E35" s="644"/>
      <c r="F35" s="644"/>
      <c r="G35" s="644"/>
      <c r="H35" s="644"/>
      <c r="I35" s="679"/>
      <c r="J35" s="679"/>
      <c r="K35" s="679"/>
      <c r="L35" s="629"/>
      <c r="M35" s="609"/>
      <c r="N35" s="609"/>
      <c r="O35" s="609"/>
      <c r="P35" s="609"/>
      <c r="Q35" s="282"/>
      <c r="R35" s="604"/>
      <c r="S35" s="604"/>
      <c r="T35" s="604"/>
      <c r="U35" s="604"/>
      <c r="V35" s="604"/>
      <c r="W35" s="604"/>
      <c r="X35" s="604"/>
      <c r="Y35" s="604"/>
      <c r="Z35" s="604"/>
      <c r="AA35" s="604"/>
      <c r="AB35" s="610"/>
      <c r="AC35" s="604"/>
      <c r="AD35" s="604"/>
      <c r="AE35" s="604"/>
      <c r="AF35" s="604"/>
      <c r="AG35" s="605"/>
      <c r="AI35" s="612">
        <f t="shared" si="0"/>
        <v>0</v>
      </c>
      <c r="AJ35" s="612">
        <f>AN34+AM34+AL34-AI35</f>
        <v>123.68</v>
      </c>
      <c r="AK35" s="612">
        <f t="shared" si="2"/>
        <v>0</v>
      </c>
      <c r="AL35" s="612">
        <f t="shared" si="3"/>
        <v>0</v>
      </c>
      <c r="AM35" s="612">
        <f t="shared" si="1"/>
        <v>0</v>
      </c>
      <c r="AN35" s="612">
        <f>AN34+AM34+AL34+AK35</f>
        <v>123.68</v>
      </c>
    </row>
    <row r="36" spans="1:40" ht="12.75" customHeight="1">
      <c r="A36" s="607"/>
      <c r="B36" s="608"/>
      <c r="C36" s="642"/>
      <c r="D36" s="644"/>
      <c r="E36" s="644"/>
      <c r="F36" s="644"/>
      <c r="G36" s="644"/>
      <c r="H36" s="644"/>
      <c r="I36" s="679"/>
      <c r="J36" s="679"/>
      <c r="K36" s="679"/>
      <c r="L36" s="629"/>
      <c r="M36" s="609"/>
      <c r="N36" s="609"/>
      <c r="O36" s="609"/>
      <c r="P36" s="609"/>
      <c r="Q36" s="282"/>
      <c r="R36" s="604"/>
      <c r="S36" s="604"/>
      <c r="T36" s="604"/>
      <c r="U36" s="604"/>
      <c r="V36" s="604"/>
      <c r="W36" s="604"/>
      <c r="X36" s="604"/>
      <c r="Y36" s="604"/>
      <c r="Z36" s="604"/>
      <c r="AA36" s="604"/>
      <c r="AB36" s="610"/>
      <c r="AC36" s="604"/>
      <c r="AD36" s="604"/>
      <c r="AE36" s="604"/>
      <c r="AF36" s="604"/>
      <c r="AG36" s="605"/>
      <c r="AI36" s="612">
        <f t="shared" si="0"/>
        <v>0</v>
      </c>
      <c r="AJ36" s="612">
        <f>AN35+AM35+AL35-AI36</f>
        <v>123.68</v>
      </c>
      <c r="AK36" s="612">
        <f t="shared" si="2"/>
        <v>0</v>
      </c>
      <c r="AL36" s="612">
        <f t="shared" si="3"/>
        <v>0</v>
      </c>
      <c r="AM36" s="612">
        <f t="shared" si="1"/>
        <v>0</v>
      </c>
      <c r="AN36" s="612">
        <f t="shared" ref="AN36:AN39" si="6">AN35+AL35+AK36</f>
        <v>123.68</v>
      </c>
    </row>
    <row r="37" spans="1:40" ht="12.75" customHeight="1">
      <c r="A37" s="607"/>
      <c r="B37" s="608"/>
      <c r="C37" s="301"/>
      <c r="D37" s="644"/>
      <c r="E37" s="644"/>
      <c r="F37" s="644"/>
      <c r="G37" s="644"/>
      <c r="H37" s="644"/>
      <c r="I37" s="679"/>
      <c r="J37" s="679"/>
      <c r="K37" s="679"/>
      <c r="L37" s="629"/>
      <c r="M37" s="609"/>
      <c r="N37" s="609"/>
      <c r="O37" s="609"/>
      <c r="P37" s="609"/>
      <c r="Q37" s="282"/>
      <c r="R37" s="604"/>
      <c r="S37" s="604"/>
      <c r="T37" s="604"/>
      <c r="U37" s="604"/>
      <c r="V37" s="604"/>
      <c r="W37" s="604"/>
      <c r="X37" s="604"/>
      <c r="Y37" s="604"/>
      <c r="Z37" s="604"/>
      <c r="AA37" s="604"/>
      <c r="AB37" s="610"/>
      <c r="AC37" s="604"/>
      <c r="AD37" s="604"/>
      <c r="AE37" s="604"/>
      <c r="AF37" s="604"/>
      <c r="AG37" s="605"/>
      <c r="AI37" s="612">
        <f t="shared" si="0"/>
        <v>0</v>
      </c>
      <c r="AJ37" s="612">
        <f t="shared" ref="AJ37:AJ39" si="7">AN36+AM36+AL36-AI37</f>
        <v>123.68</v>
      </c>
      <c r="AK37" s="612">
        <f t="shared" si="2"/>
        <v>0</v>
      </c>
      <c r="AL37" s="612">
        <f t="shared" si="3"/>
        <v>0</v>
      </c>
      <c r="AM37" s="612">
        <f t="shared" si="1"/>
        <v>0</v>
      </c>
      <c r="AN37" s="612">
        <f t="shared" si="6"/>
        <v>123.68</v>
      </c>
    </row>
    <row r="38" spans="1:40" ht="12.75" customHeight="1">
      <c r="A38" s="607"/>
      <c r="B38" s="608"/>
      <c r="C38" s="301"/>
      <c r="D38" s="644"/>
      <c r="E38" s="644"/>
      <c r="F38" s="644"/>
      <c r="G38" s="644"/>
      <c r="H38" s="644"/>
      <c r="I38" s="679"/>
      <c r="J38" s="679"/>
      <c r="K38" s="679"/>
      <c r="L38" s="629"/>
      <c r="M38" s="609"/>
      <c r="N38" s="609"/>
      <c r="O38" s="609"/>
      <c r="P38" s="609"/>
      <c r="Q38" s="282"/>
      <c r="R38" s="604"/>
      <c r="S38" s="604"/>
      <c r="T38" s="604"/>
      <c r="U38" s="604"/>
      <c r="V38" s="604"/>
      <c r="W38" s="604"/>
      <c r="X38" s="604"/>
      <c r="Y38" s="604"/>
      <c r="Z38" s="604"/>
      <c r="AA38" s="604"/>
      <c r="AB38" s="610"/>
      <c r="AC38" s="604"/>
      <c r="AD38" s="604"/>
      <c r="AE38" s="604"/>
      <c r="AF38" s="604"/>
      <c r="AG38" s="605"/>
      <c r="AI38" s="612">
        <f t="shared" si="0"/>
        <v>0</v>
      </c>
      <c r="AJ38" s="612">
        <f t="shared" si="7"/>
        <v>123.68</v>
      </c>
      <c r="AK38" s="612">
        <f t="shared" si="2"/>
        <v>0</v>
      </c>
      <c r="AL38" s="612">
        <f t="shared" si="3"/>
        <v>0</v>
      </c>
      <c r="AM38" s="612">
        <f t="shared" si="1"/>
        <v>0</v>
      </c>
      <c r="AN38" s="612">
        <f t="shared" si="6"/>
        <v>123.68</v>
      </c>
    </row>
    <row r="39" spans="1:40" ht="12.75" customHeight="1">
      <c r="A39" s="607"/>
      <c r="B39" s="608"/>
      <c r="C39" s="301"/>
      <c r="D39" s="644"/>
      <c r="E39" s="644"/>
      <c r="F39" s="644"/>
      <c r="G39" s="644"/>
      <c r="H39" s="644"/>
      <c r="I39" s="679"/>
      <c r="J39" s="679"/>
      <c r="K39" s="679"/>
      <c r="L39" s="629"/>
      <c r="M39" s="609"/>
      <c r="N39" s="609"/>
      <c r="O39" s="609"/>
      <c r="P39" s="609"/>
      <c r="Q39" s="282"/>
      <c r="R39" s="604"/>
      <c r="S39" s="604"/>
      <c r="T39" s="604"/>
      <c r="U39" s="604"/>
      <c r="V39" s="604"/>
      <c r="W39" s="604"/>
      <c r="X39" s="604"/>
      <c r="Y39" s="604"/>
      <c r="Z39" s="604"/>
      <c r="AA39" s="604"/>
      <c r="AB39" s="610"/>
      <c r="AC39" s="604"/>
      <c r="AD39" s="604"/>
      <c r="AE39" s="604"/>
      <c r="AF39" s="604"/>
      <c r="AG39" s="605"/>
      <c r="AI39" s="612">
        <f t="shared" si="0"/>
        <v>0</v>
      </c>
      <c r="AJ39" s="612">
        <f t="shared" si="7"/>
        <v>123.68</v>
      </c>
      <c r="AK39" s="612">
        <f t="shared" si="2"/>
        <v>0</v>
      </c>
      <c r="AL39" s="612">
        <f t="shared" si="3"/>
        <v>0</v>
      </c>
      <c r="AM39" s="612">
        <f t="shared" si="1"/>
        <v>0</v>
      </c>
      <c r="AN39" s="612">
        <f t="shared" si="6"/>
        <v>123.68</v>
      </c>
    </row>
    <row r="40" spans="1:40" ht="12.75" customHeight="1">
      <c r="A40" s="607"/>
      <c r="B40" s="608"/>
      <c r="C40" s="643"/>
      <c r="D40" s="302"/>
      <c r="E40" s="302"/>
      <c r="F40" s="302"/>
      <c r="G40" s="302"/>
      <c r="H40" s="302"/>
      <c r="I40" s="679"/>
      <c r="J40" s="679"/>
      <c r="K40" s="679"/>
      <c r="L40" s="629"/>
      <c r="M40" s="609"/>
      <c r="N40" s="609"/>
      <c r="O40" s="609"/>
      <c r="P40" s="609"/>
      <c r="Q40" s="282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10"/>
      <c r="AC40" s="604"/>
      <c r="AD40" s="604"/>
      <c r="AE40" s="604"/>
      <c r="AF40" s="604"/>
      <c r="AG40" s="605"/>
      <c r="AI40" s="612">
        <f t="shared" ref="AI40:AI41" si="8">IF(J40&gt;0,J40-AM40,0)</f>
        <v>0</v>
      </c>
      <c r="AJ40" s="612">
        <f t="shared" ref="AJ40:AJ41" si="9">AN39+AM39+AL39-AI40</f>
        <v>123.68</v>
      </c>
      <c r="AK40" s="612">
        <f t="shared" ref="AK40:AK41" si="10">I40</f>
        <v>0</v>
      </c>
      <c r="AL40" s="612">
        <f t="shared" ref="AL40:AL41" si="11">K40</f>
        <v>0</v>
      </c>
      <c r="AM40" s="612">
        <f t="shared" ref="AM40:AM41" si="12">IF(J40&gt;0,IF((AN40+J40)&gt;X$7,X$7-AN40,J40),0)</f>
        <v>0</v>
      </c>
      <c r="AN40" s="612">
        <f t="shared" ref="AN40:AN41" si="13">AN39+AL39+AK40</f>
        <v>123.68</v>
      </c>
    </row>
    <row r="41" spans="1:40" ht="12.75" customHeight="1" thickBot="1">
      <c r="A41" s="615"/>
      <c r="B41" s="608"/>
      <c r="C41" s="643"/>
      <c r="D41" s="312"/>
      <c r="E41" s="312"/>
      <c r="F41" s="312"/>
      <c r="G41" s="312"/>
      <c r="H41" s="312"/>
      <c r="I41" s="680"/>
      <c r="J41" s="680"/>
      <c r="K41" s="680"/>
      <c r="L41" s="629"/>
      <c r="M41" s="609"/>
      <c r="N41" s="609"/>
      <c r="O41" s="609"/>
      <c r="P41" s="609"/>
      <c r="Q41" s="282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10"/>
      <c r="AC41" s="604"/>
      <c r="AD41" s="604"/>
      <c r="AE41" s="604"/>
      <c r="AF41" s="604"/>
      <c r="AG41" s="605"/>
      <c r="AI41" s="612">
        <f t="shared" si="8"/>
        <v>0</v>
      </c>
      <c r="AJ41" s="612">
        <f t="shared" si="9"/>
        <v>123.68</v>
      </c>
      <c r="AK41" s="612">
        <f t="shared" si="10"/>
        <v>0</v>
      </c>
      <c r="AL41" s="612">
        <f t="shared" si="11"/>
        <v>0</v>
      </c>
      <c r="AM41" s="612">
        <f t="shared" si="12"/>
        <v>0</v>
      </c>
      <c r="AN41" s="612">
        <f t="shared" si="13"/>
        <v>123.68</v>
      </c>
    </row>
    <row r="42" spans="1:40" s="333" customFormat="1" ht="12.75" customHeight="1">
      <c r="A42" s="1158" t="s">
        <v>20</v>
      </c>
      <c r="B42" s="1159"/>
      <c r="C42" s="1159"/>
      <c r="D42" s="1159"/>
      <c r="E42" s="1159"/>
      <c r="F42" s="1159"/>
      <c r="G42" s="1159"/>
      <c r="H42" s="1160"/>
      <c r="I42" s="1164">
        <f>SUM(I11:I39)</f>
        <v>119.68</v>
      </c>
      <c r="J42" s="916" t="s">
        <v>213</v>
      </c>
      <c r="K42" s="1166">
        <f>SUM(K11:K39)</f>
        <v>4</v>
      </c>
      <c r="L42" s="617"/>
      <c r="M42" s="613"/>
      <c r="N42" s="282"/>
      <c r="O42" s="618"/>
      <c r="P42" s="618"/>
      <c r="Q42" s="619"/>
      <c r="R42" s="619"/>
      <c r="S42" s="619"/>
      <c r="T42" s="618"/>
      <c r="U42" s="618"/>
      <c r="V42" s="619"/>
      <c r="W42" s="619"/>
      <c r="X42" s="619"/>
      <c r="Y42" s="618"/>
      <c r="Z42" s="618"/>
      <c r="AA42" s="619"/>
      <c r="AB42" s="619"/>
      <c r="AC42" s="619"/>
      <c r="AD42" s="618"/>
      <c r="AE42" s="618"/>
      <c r="AF42" s="619"/>
      <c r="AG42" s="620"/>
    </row>
    <row r="43" spans="1:40" s="333" customFormat="1" ht="12.75" customHeight="1" thickBot="1">
      <c r="A43" s="1161"/>
      <c r="B43" s="1162"/>
      <c r="C43" s="1162"/>
      <c r="D43" s="1162"/>
      <c r="E43" s="1162"/>
      <c r="F43" s="1162"/>
      <c r="G43" s="1162"/>
      <c r="H43" s="1163"/>
      <c r="I43" s="1165"/>
      <c r="J43" s="917">
        <f>SUM(J34)</f>
        <v>0</v>
      </c>
      <c r="K43" s="1167"/>
      <c r="L43" s="622"/>
      <c r="M43" s="623"/>
      <c r="N43" s="624"/>
      <c r="O43" s="625"/>
      <c r="P43" s="625"/>
      <c r="Q43" s="626"/>
      <c r="R43" s="626"/>
      <c r="S43" s="626"/>
      <c r="T43" s="625"/>
      <c r="U43" s="625"/>
      <c r="V43" s="626"/>
      <c r="W43" s="626"/>
      <c r="X43" s="626"/>
      <c r="Y43" s="625"/>
      <c r="Z43" s="625"/>
      <c r="AA43" s="626"/>
      <c r="AB43" s="626"/>
      <c r="AC43" s="626"/>
      <c r="AD43" s="625"/>
      <c r="AE43" s="625"/>
      <c r="AF43" s="626"/>
      <c r="AG43" s="627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42:H43"/>
    <mergeCell ref="I42:I43"/>
    <mergeCell ref="K42:K43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41">
    <cfRule type="cellIs" dxfId="23" priority="1" operator="equal">
      <formula>0</formula>
    </cfRule>
  </conditionalFormatting>
  <conditionalFormatting sqref="I11:K41">
    <cfRule type="cellIs" dxfId="22" priority="61" stopIfTrue="1" operator="equal">
      <formula>0</formula>
    </cfRule>
  </conditionalFormatting>
  <conditionalFormatting sqref="J28">
    <cfRule type="cellIs" dxfId="21" priority="102" stopIfTrue="1" operator="equal">
      <formula>0</formula>
    </cfRule>
  </conditionalFormatting>
  <printOptions horizontalCentered="1"/>
  <pageMargins left="0.19685039370078741" right="0.19685039370078741" top="0.39370078740157483" bottom="0.19685039370078741" header="0" footer="0"/>
  <pageSetup paperSize="9" fitToHeight="0" orientation="landscape" horizontalDpi="300" verticalDpi="300" r:id="rId1"/>
  <headerFooter alignWithMargins="0"/>
  <rowBreaks count="1" manualBreakCount="1">
    <brk id="43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AN57"/>
  <sheetViews>
    <sheetView workbookViewId="0">
      <selection activeCell="B11" sqref="B11:K22"/>
    </sheetView>
  </sheetViews>
  <sheetFormatPr defaultColWidth="5.3046875" defaultRowHeight="18"/>
  <cols>
    <col min="1" max="1" width="5.3046875" style="881"/>
    <col min="2" max="2" width="5.3046875" style="882"/>
    <col min="3" max="6" width="5.3046875" style="881"/>
    <col min="7" max="9" width="5.3046875" style="882"/>
    <col min="10" max="16" width="5.3046875" style="881"/>
    <col min="17" max="17" width="5.3046875" style="782"/>
    <col min="18" max="18" width="5.3046875" style="881"/>
    <col min="19" max="16384" width="5.3046875" style="828"/>
  </cols>
  <sheetData>
    <row r="1" spans="1:40" s="793" customFormat="1" ht="15" customHeight="1">
      <c r="A1" s="791"/>
      <c r="B1" s="792"/>
      <c r="C1" s="792"/>
      <c r="D1" s="1269" t="s">
        <v>172</v>
      </c>
      <c r="E1" s="1270"/>
      <c r="F1" s="1270"/>
      <c r="G1" s="1270"/>
      <c r="H1" s="1270"/>
      <c r="I1" s="1270"/>
      <c r="J1" s="1270"/>
      <c r="K1" s="1270"/>
      <c r="L1" s="1257" t="s">
        <v>173</v>
      </c>
      <c r="M1" s="1258"/>
      <c r="N1" s="1258"/>
      <c r="O1" s="1259"/>
      <c r="P1" s="1260" t="s">
        <v>174</v>
      </c>
      <c r="Q1" s="1261"/>
      <c r="R1" s="1260" t="s">
        <v>175</v>
      </c>
      <c r="S1" s="1261"/>
      <c r="T1" s="1260" t="s">
        <v>176</v>
      </c>
      <c r="U1" s="1261"/>
      <c r="V1" s="1262" t="s">
        <v>21</v>
      </c>
      <c r="W1" s="1263"/>
      <c r="X1" s="1260" t="s">
        <v>22</v>
      </c>
      <c r="Y1" s="1275"/>
      <c r="Z1" s="1275"/>
      <c r="AA1" s="1261"/>
      <c r="AB1" s="1275" t="s">
        <v>177</v>
      </c>
      <c r="AC1" s="1275"/>
      <c r="AD1" s="1275"/>
      <c r="AE1" s="1275"/>
      <c r="AF1" s="1275"/>
      <c r="AG1" s="1276"/>
    </row>
    <row r="2" spans="1:40" s="793" customFormat="1" ht="15" customHeight="1">
      <c r="A2" s="794"/>
      <c r="D2" s="1271"/>
      <c r="E2" s="1272"/>
      <c r="F2" s="1272"/>
      <c r="G2" s="1272"/>
      <c r="H2" s="1272"/>
      <c r="I2" s="1272"/>
      <c r="J2" s="1272"/>
      <c r="K2" s="1272"/>
      <c r="L2" s="1277" t="str">
        <f>'[3]Work Chart'!B23</f>
        <v>S-A5-W-613-1-CT10</v>
      </c>
      <c r="M2" s="1278"/>
      <c r="N2" s="1278"/>
      <c r="O2" s="1279"/>
      <c r="P2" s="1283">
        <f>'[3]Work Chart'!P2</f>
        <v>5</v>
      </c>
      <c r="Q2" s="1284"/>
      <c r="R2" s="1289" t="str">
        <f>'[3]Work Chart'!R2</f>
        <v>14/2/2562</v>
      </c>
      <c r="S2" s="1290"/>
      <c r="T2" s="1295" t="s">
        <v>178</v>
      </c>
      <c r="U2" s="1296"/>
      <c r="V2" s="710"/>
      <c r="W2" s="711"/>
      <c r="X2" s="795"/>
      <c r="Y2" s="796"/>
      <c r="Z2" s="795"/>
      <c r="AA2" s="796"/>
      <c r="AB2" s="797"/>
      <c r="AC2" s="798"/>
      <c r="AD2" s="799"/>
      <c r="AE2" s="798"/>
      <c r="AF2" s="799"/>
      <c r="AG2" s="800"/>
    </row>
    <row r="3" spans="1:40" s="793" customFormat="1" ht="15" customHeight="1">
      <c r="A3" s="794"/>
      <c r="D3" s="1271"/>
      <c r="E3" s="1272"/>
      <c r="F3" s="1272"/>
      <c r="G3" s="1272"/>
      <c r="H3" s="1272"/>
      <c r="I3" s="1272"/>
      <c r="J3" s="1272"/>
      <c r="K3" s="1272"/>
      <c r="L3" s="1277"/>
      <c r="M3" s="1278"/>
      <c r="N3" s="1278"/>
      <c r="O3" s="1279"/>
      <c r="P3" s="1285"/>
      <c r="Q3" s="1286"/>
      <c r="R3" s="1291"/>
      <c r="S3" s="1292"/>
      <c r="T3" s="1295"/>
      <c r="U3" s="1296"/>
      <c r="V3" s="718"/>
      <c r="W3" s="719"/>
      <c r="X3" s="801"/>
      <c r="Y3" s="802"/>
      <c r="Z3" s="801"/>
      <c r="AA3" s="802"/>
      <c r="AB3" s="803"/>
      <c r="AC3" s="804"/>
      <c r="AD3" s="805"/>
      <c r="AE3" s="804"/>
      <c r="AF3" s="805"/>
      <c r="AG3" s="806"/>
    </row>
    <row r="4" spans="1:40" s="793" customFormat="1" ht="15" customHeight="1" thickBot="1">
      <c r="A4" s="807"/>
      <c r="B4" s="808"/>
      <c r="C4" s="808"/>
      <c r="D4" s="1273"/>
      <c r="E4" s="1274"/>
      <c r="F4" s="1274"/>
      <c r="G4" s="1274"/>
      <c r="H4" s="1274"/>
      <c r="I4" s="1274"/>
      <c r="J4" s="1274"/>
      <c r="K4" s="1274"/>
      <c r="L4" s="1280"/>
      <c r="M4" s="1281"/>
      <c r="N4" s="1281"/>
      <c r="O4" s="1282"/>
      <c r="P4" s="1287"/>
      <c r="Q4" s="1288"/>
      <c r="R4" s="1293"/>
      <c r="S4" s="1294"/>
      <c r="T4" s="1297"/>
      <c r="U4" s="1298"/>
      <c r="V4" s="1186" t="s">
        <v>179</v>
      </c>
      <c r="W4" s="1187"/>
      <c r="X4" s="1186" t="str">
        <f>'[3]Work Chart'!X4</f>
        <v>S/H-GC</v>
      </c>
      <c r="Y4" s="1187"/>
      <c r="Z4" s="1186" t="s">
        <v>180</v>
      </c>
      <c r="AA4" s="1187"/>
      <c r="AB4" s="1188" t="str">
        <f>'[3]Work Chart'!$AD$4</f>
        <v>F/M-GC</v>
      </c>
      <c r="AC4" s="1187"/>
      <c r="AD4" s="1186" t="str">
        <f>'[3]Work Chart'!$AD$4</f>
        <v>F/M-GC</v>
      </c>
      <c r="AE4" s="1187"/>
      <c r="AF4" s="1186" t="s">
        <v>181</v>
      </c>
      <c r="AG4" s="1196"/>
    </row>
    <row r="5" spans="1:40" s="793" customFormat="1" ht="4.5" customHeight="1" thickBot="1">
      <c r="A5" s="809"/>
      <c r="B5" s="810"/>
      <c r="C5" s="810"/>
      <c r="D5" s="811"/>
      <c r="E5" s="811"/>
      <c r="F5" s="811"/>
      <c r="G5" s="811"/>
      <c r="H5" s="811"/>
      <c r="I5" s="811"/>
      <c r="J5" s="811"/>
      <c r="K5" s="811"/>
      <c r="L5" s="812"/>
      <c r="M5" s="812"/>
      <c r="N5" s="812"/>
      <c r="O5" s="812"/>
      <c r="P5" s="813"/>
      <c r="Q5" s="813"/>
      <c r="R5" s="814"/>
      <c r="S5" s="814"/>
      <c r="T5" s="815"/>
      <c r="U5" s="815"/>
      <c r="V5" s="731"/>
      <c r="W5" s="731"/>
      <c r="X5" s="731"/>
      <c r="Y5" s="731"/>
      <c r="Z5" s="731"/>
      <c r="AA5" s="731"/>
      <c r="AB5" s="731"/>
      <c r="AC5" s="731"/>
      <c r="AD5" s="731"/>
      <c r="AE5" s="731"/>
      <c r="AF5" s="731"/>
      <c r="AG5" s="731"/>
    </row>
    <row r="6" spans="1:40" s="793" customFormat="1" ht="18.75" customHeight="1">
      <c r="A6" s="1264" t="s">
        <v>182</v>
      </c>
      <c r="B6" s="1265"/>
      <c r="C6" s="1266"/>
      <c r="D6" s="1267" t="s">
        <v>183</v>
      </c>
      <c r="E6" s="1265"/>
      <c r="F6" s="1266"/>
      <c r="G6" s="1267" t="s">
        <v>184</v>
      </c>
      <c r="H6" s="1265"/>
      <c r="I6" s="1265"/>
      <c r="J6" s="1265"/>
      <c r="K6" s="1266"/>
      <c r="L6" s="1267" t="s">
        <v>185</v>
      </c>
      <c r="M6" s="1265"/>
      <c r="N6" s="1265"/>
      <c r="O6" s="1266"/>
      <c r="P6" s="1267" t="s">
        <v>186</v>
      </c>
      <c r="Q6" s="1265"/>
      <c r="R6" s="1265"/>
      <c r="S6" s="1266"/>
      <c r="T6" s="1267" t="s">
        <v>187</v>
      </c>
      <c r="U6" s="1266"/>
      <c r="V6" s="1267" t="s">
        <v>188</v>
      </c>
      <c r="W6" s="1266"/>
      <c r="X6" s="1267" t="s">
        <v>189</v>
      </c>
      <c r="Y6" s="1268"/>
      <c r="Z6" s="816" t="s">
        <v>190</v>
      </c>
      <c r="AA6" s="792"/>
      <c r="AB6" s="817" t="s">
        <v>191</v>
      </c>
      <c r="AC6" s="817"/>
      <c r="AD6" s="817"/>
      <c r="AE6" s="817" t="s">
        <v>192</v>
      </c>
      <c r="AF6" s="817"/>
      <c r="AG6" s="818"/>
    </row>
    <row r="7" spans="1:40" s="823" customFormat="1" ht="18.75" customHeight="1" thickBot="1">
      <c r="A7" s="1309" t="str">
        <f>'[3]Work Chart'!A7</f>
        <v>G/C 2</v>
      </c>
      <c r="B7" s="1310"/>
      <c r="C7" s="1311"/>
      <c r="D7" s="1312" t="str">
        <f>'[3]Work Chart'!D7</f>
        <v>GC 7-3</v>
      </c>
      <c r="E7" s="1313"/>
      <c r="F7" s="1314"/>
      <c r="G7" s="1312" t="str">
        <f>'[3]Work Chart'!G7</f>
        <v>17175-0E010-A</v>
      </c>
      <c r="H7" s="1313"/>
      <c r="I7" s="1313"/>
      <c r="J7" s="1313"/>
      <c r="K7" s="1314"/>
      <c r="L7" s="1312" t="str">
        <f>'[3]Work Chart'!L7</f>
        <v xml:space="preserve">ELB/COMP/O 0E010 </v>
      </c>
      <c r="M7" s="1310"/>
      <c r="N7" s="1310"/>
      <c r="O7" s="1311"/>
      <c r="P7" s="1312" t="str">
        <f>'[3]Work Chart'!P7</f>
        <v>TDEM (STM)</v>
      </c>
      <c r="Q7" s="1310"/>
      <c r="R7" s="1310"/>
      <c r="S7" s="1311"/>
      <c r="T7" s="1315"/>
      <c r="U7" s="1316"/>
      <c r="V7" s="1315"/>
      <c r="W7" s="1316"/>
      <c r="X7" s="1315">
        <f>SUM(I56,J57,K56)</f>
        <v>123.68</v>
      </c>
      <c r="Y7" s="1317"/>
      <c r="Z7" s="819"/>
      <c r="AA7" s="820"/>
      <c r="AB7" s="821" t="s">
        <v>193</v>
      </c>
      <c r="AC7" s="821"/>
      <c r="AD7" s="821"/>
      <c r="AE7" s="821" t="s">
        <v>194</v>
      </c>
      <c r="AF7" s="821"/>
      <c r="AG7" s="822"/>
    </row>
    <row r="8" spans="1:40" s="793" customFormat="1" ht="4.5" customHeight="1" thickBot="1">
      <c r="A8" s="809"/>
      <c r="B8" s="810"/>
      <c r="C8" s="810"/>
      <c r="D8" s="811"/>
      <c r="E8" s="811"/>
      <c r="F8" s="811"/>
      <c r="G8" s="811"/>
      <c r="H8" s="811"/>
      <c r="I8" s="811"/>
      <c r="J8" s="811"/>
      <c r="K8" s="811"/>
      <c r="L8" s="812"/>
      <c r="M8" s="812"/>
      <c r="N8" s="812"/>
      <c r="O8" s="812"/>
      <c r="P8" s="813"/>
      <c r="Q8" s="813"/>
      <c r="R8" s="814"/>
      <c r="S8" s="814"/>
      <c r="T8" s="815"/>
      <c r="U8" s="815"/>
      <c r="V8" s="731"/>
      <c r="W8" s="731"/>
      <c r="X8" s="731"/>
      <c r="Y8" s="731"/>
      <c r="Z8" s="731"/>
      <c r="AA8" s="731"/>
      <c r="AB8" s="731"/>
      <c r="AC8" s="731"/>
      <c r="AD8" s="731"/>
      <c r="AE8" s="731"/>
      <c r="AF8" s="731"/>
      <c r="AG8" s="731"/>
    </row>
    <row r="9" spans="1:40" ht="16.5" customHeight="1">
      <c r="A9" s="1318" t="s">
        <v>195</v>
      </c>
      <c r="B9" s="1319"/>
      <c r="C9" s="1318" t="s">
        <v>196</v>
      </c>
      <c r="D9" s="1322"/>
      <c r="E9" s="1322"/>
      <c r="F9" s="1322"/>
      <c r="G9" s="1322"/>
      <c r="H9" s="1319"/>
      <c r="I9" s="1324" t="s">
        <v>197</v>
      </c>
      <c r="J9" s="1325"/>
      <c r="K9" s="1326"/>
      <c r="L9" s="824"/>
      <c r="M9" s="825"/>
      <c r="N9" s="825"/>
      <c r="O9" s="825"/>
      <c r="P9" s="825"/>
      <c r="Q9" s="743"/>
      <c r="R9" s="825"/>
      <c r="S9" s="825"/>
      <c r="T9" s="825"/>
      <c r="U9" s="825"/>
      <c r="V9" s="825"/>
      <c r="W9" s="825"/>
      <c r="X9" s="825"/>
      <c r="Y9" s="825"/>
      <c r="Z9" s="825"/>
      <c r="AA9" s="826"/>
      <c r="AB9" s="826"/>
      <c r="AC9" s="826"/>
      <c r="AD9" s="825"/>
      <c r="AE9" s="825"/>
      <c r="AF9" s="825"/>
      <c r="AG9" s="827"/>
    </row>
    <row r="10" spans="1:40" ht="18" customHeight="1" thickBot="1">
      <c r="A10" s="1320"/>
      <c r="B10" s="1321"/>
      <c r="C10" s="1320"/>
      <c r="D10" s="1323"/>
      <c r="E10" s="1323"/>
      <c r="F10" s="1323"/>
      <c r="G10" s="1323"/>
      <c r="H10" s="1321"/>
      <c r="I10" s="829" t="s">
        <v>198</v>
      </c>
      <c r="J10" s="830" t="s">
        <v>193</v>
      </c>
      <c r="K10" s="831" t="s">
        <v>199</v>
      </c>
      <c r="L10" s="749"/>
      <c r="M10" s="750"/>
      <c r="N10" s="832"/>
      <c r="O10" s="833"/>
      <c r="P10" s="750"/>
      <c r="Q10" s="750"/>
      <c r="R10" s="834"/>
      <c r="S10" s="834"/>
      <c r="T10" s="835"/>
      <c r="U10" s="835"/>
      <c r="V10" s="834"/>
      <c r="W10" s="834"/>
      <c r="X10" s="834"/>
      <c r="Y10" s="835"/>
      <c r="Z10" s="834"/>
      <c r="AA10" s="834"/>
      <c r="AB10" s="834"/>
      <c r="AC10" s="834"/>
      <c r="AD10" s="835"/>
      <c r="AE10" s="835"/>
      <c r="AF10" s="834"/>
      <c r="AG10" s="836"/>
      <c r="AI10" s="837" t="s">
        <v>200</v>
      </c>
      <c r="AJ10" s="837" t="s">
        <v>201</v>
      </c>
      <c r="AK10" s="837" t="s">
        <v>191</v>
      </c>
      <c r="AL10" s="837" t="s">
        <v>192</v>
      </c>
      <c r="AM10" s="837" t="s">
        <v>200</v>
      </c>
      <c r="AN10" s="837"/>
    </row>
    <row r="11" spans="1:40" ht="22.5" customHeight="1">
      <c r="A11" s="862"/>
      <c r="B11" s="861">
        <v>1</v>
      </c>
      <c r="C11" s="291" t="s">
        <v>423</v>
      </c>
      <c r="D11" s="292"/>
      <c r="E11" s="292"/>
      <c r="F11" s="292"/>
      <c r="G11" s="292"/>
      <c r="H11" s="293"/>
      <c r="I11" s="839">
        <v>4.0999999999999996</v>
      </c>
      <c r="J11" s="840"/>
      <c r="K11" s="841">
        <v>2</v>
      </c>
      <c r="L11" s="749"/>
      <c r="M11" s="842"/>
      <c r="N11" s="842"/>
      <c r="O11" s="842"/>
      <c r="P11" s="842"/>
      <c r="Q11" s="750"/>
      <c r="R11" s="834"/>
      <c r="S11" s="834"/>
      <c r="T11" s="834"/>
      <c r="U11" s="834"/>
      <c r="V11" s="834"/>
      <c r="W11" s="834"/>
      <c r="X11" s="834"/>
      <c r="Y11" s="834"/>
      <c r="Z11" s="834"/>
      <c r="AA11" s="834"/>
      <c r="AB11" s="843"/>
      <c r="AC11" s="834"/>
      <c r="AD11" s="834"/>
      <c r="AE11" s="834"/>
      <c r="AF11" s="834"/>
      <c r="AG11" s="836"/>
      <c r="AH11" s="844"/>
      <c r="AI11" s="845">
        <f t="shared" ref="AI11:AI55" si="0">IF(J11&gt;0,J11-AM11,0)</f>
        <v>0</v>
      </c>
      <c r="AJ11" s="845">
        <v>0</v>
      </c>
      <c r="AK11" s="845">
        <f>I11</f>
        <v>4.0999999999999996</v>
      </c>
      <c r="AL11" s="845">
        <f>K11</f>
        <v>2</v>
      </c>
      <c r="AM11" s="845">
        <f t="shared" ref="AM11:AM55" si="1">IF(J11&gt;0,IF((AN11+J11)&gt;X$7,X$7-AN11,J11),0)</f>
        <v>0</v>
      </c>
      <c r="AN11" s="837">
        <v>0</v>
      </c>
    </row>
    <row r="12" spans="1:40" ht="22.5" customHeight="1">
      <c r="A12" s="862"/>
      <c r="B12" s="861">
        <v>2</v>
      </c>
      <c r="C12" s="301" t="s">
        <v>424</v>
      </c>
      <c r="D12" s="302"/>
      <c r="E12" s="302"/>
      <c r="F12" s="302"/>
      <c r="G12" s="302"/>
      <c r="H12" s="303"/>
      <c r="I12" s="846">
        <v>7.99</v>
      </c>
      <c r="J12" s="845"/>
      <c r="K12" s="847"/>
      <c r="L12" s="768"/>
      <c r="M12" s="842"/>
      <c r="N12" s="842"/>
      <c r="O12" s="842"/>
      <c r="P12" s="842"/>
      <c r="Q12" s="750"/>
      <c r="R12" s="834"/>
      <c r="S12" s="834"/>
      <c r="T12" s="834"/>
      <c r="U12" s="834"/>
      <c r="V12" s="834"/>
      <c r="W12" s="834"/>
      <c r="X12" s="834"/>
      <c r="Y12" s="834"/>
      <c r="Z12" s="834"/>
      <c r="AA12" s="834"/>
      <c r="AB12" s="843"/>
      <c r="AC12" s="834"/>
      <c r="AD12" s="834"/>
      <c r="AE12" s="834"/>
      <c r="AF12" s="834"/>
      <c r="AG12" s="836"/>
      <c r="AH12" s="844"/>
      <c r="AI12" s="845">
        <f t="shared" si="0"/>
        <v>0</v>
      </c>
      <c r="AJ12" s="845">
        <f>AK11+AL11-AI12</f>
        <v>6.1</v>
      </c>
      <c r="AK12" s="845">
        <f t="shared" ref="AK12:AK55" si="2">I12</f>
        <v>7.99</v>
      </c>
      <c r="AL12" s="845">
        <f t="shared" ref="AL12:AL55" si="3">K12</f>
        <v>0</v>
      </c>
      <c r="AM12" s="845">
        <f t="shared" si="1"/>
        <v>0</v>
      </c>
      <c r="AN12" s="845">
        <f>AN11+AK11+AL11+AK12</f>
        <v>14.09</v>
      </c>
    </row>
    <row r="13" spans="1:40" ht="22.5" customHeight="1">
      <c r="A13" s="862"/>
      <c r="B13" s="861">
        <v>3</v>
      </c>
      <c r="C13" s="301" t="s">
        <v>425</v>
      </c>
      <c r="D13" s="302"/>
      <c r="E13" s="302"/>
      <c r="F13" s="302"/>
      <c r="G13" s="302"/>
      <c r="H13" s="303"/>
      <c r="I13" s="846">
        <v>7.29</v>
      </c>
      <c r="J13" s="845"/>
      <c r="K13" s="847"/>
      <c r="L13" s="768"/>
      <c r="M13" s="842"/>
      <c r="N13" s="842"/>
      <c r="O13" s="842"/>
      <c r="P13" s="834"/>
      <c r="Q13" s="848"/>
      <c r="R13" s="848"/>
      <c r="S13" s="834"/>
      <c r="T13" s="834"/>
      <c r="U13" s="834"/>
      <c r="V13" s="834"/>
      <c r="W13" s="834"/>
      <c r="X13" s="834"/>
      <c r="Y13" s="834"/>
      <c r="Z13" s="834"/>
      <c r="AA13" s="834"/>
      <c r="AB13" s="843"/>
      <c r="AC13" s="834"/>
      <c r="AD13" s="834"/>
      <c r="AE13" s="834"/>
      <c r="AF13" s="834"/>
      <c r="AG13" s="836"/>
      <c r="AH13" s="844"/>
      <c r="AI13" s="845">
        <f t="shared" si="0"/>
        <v>0</v>
      </c>
      <c r="AJ13" s="845">
        <f t="shared" ref="AJ13:AJ55" si="4">AN12+AL12-AI13</f>
        <v>14.09</v>
      </c>
      <c r="AK13" s="845">
        <f t="shared" si="2"/>
        <v>7.29</v>
      </c>
      <c r="AL13" s="845">
        <f t="shared" si="3"/>
        <v>0</v>
      </c>
      <c r="AM13" s="845">
        <f t="shared" si="1"/>
        <v>0</v>
      </c>
      <c r="AN13" s="845">
        <f t="shared" ref="AN13:AN55" si="5">AN12+AL12+AK13</f>
        <v>21.38</v>
      </c>
    </row>
    <row r="14" spans="1:40" ht="22.5" customHeight="1">
      <c r="A14" s="862"/>
      <c r="B14" s="861">
        <v>4</v>
      </c>
      <c r="C14" s="301" t="s">
        <v>426</v>
      </c>
      <c r="D14" s="302"/>
      <c r="E14" s="302"/>
      <c r="F14" s="302"/>
      <c r="G14" s="302"/>
      <c r="H14" s="303"/>
      <c r="I14" s="846">
        <v>17.78</v>
      </c>
      <c r="J14" s="845"/>
      <c r="K14" s="847"/>
      <c r="L14" s="768"/>
      <c r="M14" s="842"/>
      <c r="N14" s="842"/>
      <c r="O14" s="842"/>
      <c r="P14" s="834"/>
      <c r="Q14" s="750"/>
      <c r="R14" s="834"/>
      <c r="S14" s="849"/>
      <c r="T14" s="849"/>
      <c r="U14" s="849"/>
      <c r="V14" s="850"/>
      <c r="W14" s="850"/>
      <c r="X14" s="850"/>
      <c r="Y14" s="834"/>
      <c r="Z14" s="834"/>
      <c r="AA14" s="834"/>
      <c r="AB14" s="843"/>
      <c r="AC14" s="834"/>
      <c r="AD14" s="834"/>
      <c r="AE14" s="834"/>
      <c r="AF14" s="834"/>
      <c r="AG14" s="836"/>
      <c r="AH14" s="844"/>
      <c r="AI14" s="845">
        <f t="shared" si="0"/>
        <v>0</v>
      </c>
      <c r="AJ14" s="845">
        <f t="shared" si="4"/>
        <v>21.38</v>
      </c>
      <c r="AK14" s="845">
        <f t="shared" si="2"/>
        <v>17.78</v>
      </c>
      <c r="AL14" s="845">
        <f t="shared" si="3"/>
        <v>0</v>
      </c>
      <c r="AM14" s="845">
        <f t="shared" si="1"/>
        <v>0</v>
      </c>
      <c r="AN14" s="845">
        <f>AN13+AL13+AK14</f>
        <v>39.159999999999997</v>
      </c>
    </row>
    <row r="15" spans="1:40" ht="22.5" customHeight="1">
      <c r="A15" s="862"/>
      <c r="B15" s="861">
        <v>5</v>
      </c>
      <c r="C15" s="301" t="s">
        <v>427</v>
      </c>
      <c r="D15" s="302"/>
      <c r="E15" s="302"/>
      <c r="F15" s="302"/>
      <c r="G15" s="302"/>
      <c r="H15" s="303"/>
      <c r="I15" s="846">
        <v>6.1</v>
      </c>
      <c r="J15" s="845"/>
      <c r="K15" s="847"/>
      <c r="L15" s="768"/>
      <c r="M15" s="842"/>
      <c r="N15" s="842"/>
      <c r="O15" s="842"/>
      <c r="P15" s="842"/>
      <c r="Q15" s="750"/>
      <c r="R15" s="834"/>
      <c r="S15" s="834"/>
      <c r="T15" s="834"/>
      <c r="U15" s="834"/>
      <c r="V15" s="834"/>
      <c r="W15" s="834"/>
      <c r="X15" s="834"/>
      <c r="Y15" s="834"/>
      <c r="Z15" s="834"/>
      <c r="AA15" s="834"/>
      <c r="AB15" s="843"/>
      <c r="AC15" s="834"/>
      <c r="AD15" s="834"/>
      <c r="AE15" s="834"/>
      <c r="AF15" s="834"/>
      <c r="AG15" s="836"/>
      <c r="AH15" s="844"/>
      <c r="AI15" s="845">
        <f t="shared" si="0"/>
        <v>0</v>
      </c>
      <c r="AJ15" s="845">
        <f>AN14+AL14-AI15</f>
        <v>39.159999999999997</v>
      </c>
      <c r="AK15" s="845">
        <f t="shared" si="2"/>
        <v>6.1</v>
      </c>
      <c r="AL15" s="845">
        <f t="shared" si="3"/>
        <v>0</v>
      </c>
      <c r="AM15" s="845">
        <f t="shared" si="1"/>
        <v>0</v>
      </c>
      <c r="AN15" s="845">
        <f>AN14+AL14+AK15</f>
        <v>45.26</v>
      </c>
    </row>
    <row r="16" spans="1:40" ht="22.5" customHeight="1">
      <c r="A16" s="862"/>
      <c r="B16" s="861">
        <v>6</v>
      </c>
      <c r="C16" s="301" t="s">
        <v>428</v>
      </c>
      <c r="D16" s="302"/>
      <c r="E16" s="302"/>
      <c r="F16" s="302"/>
      <c r="G16" s="302"/>
      <c r="H16" s="303"/>
      <c r="I16" s="846">
        <v>30.07</v>
      </c>
      <c r="J16" s="845"/>
      <c r="K16" s="847"/>
      <c r="L16" s="768"/>
      <c r="M16" s="842"/>
      <c r="N16" s="842"/>
      <c r="O16" s="842"/>
      <c r="P16" s="842"/>
      <c r="Q16" s="750"/>
      <c r="R16" s="834"/>
      <c r="S16" s="834"/>
      <c r="T16" s="834"/>
      <c r="U16" s="834"/>
      <c r="V16" s="834"/>
      <c r="W16" s="834"/>
      <c r="X16" s="834"/>
      <c r="Y16" s="834"/>
      <c r="Z16" s="834"/>
      <c r="AA16" s="834"/>
      <c r="AB16" s="843"/>
      <c r="AC16" s="834"/>
      <c r="AD16" s="834"/>
      <c r="AE16" s="834"/>
      <c r="AF16" s="834"/>
      <c r="AG16" s="836"/>
      <c r="AH16" s="844"/>
      <c r="AI16" s="845">
        <f t="shared" si="0"/>
        <v>0</v>
      </c>
      <c r="AJ16" s="845">
        <f t="shared" si="4"/>
        <v>45.26</v>
      </c>
      <c r="AK16" s="845">
        <f t="shared" si="2"/>
        <v>30.07</v>
      </c>
      <c r="AL16" s="845">
        <f t="shared" si="3"/>
        <v>0</v>
      </c>
      <c r="AM16" s="845">
        <f t="shared" si="1"/>
        <v>0</v>
      </c>
      <c r="AN16" s="845">
        <f t="shared" si="5"/>
        <v>75.33</v>
      </c>
    </row>
    <row r="17" spans="1:40" ht="22.5" customHeight="1">
      <c r="A17" s="862"/>
      <c r="B17" s="861">
        <v>7</v>
      </c>
      <c r="C17" s="301" t="s">
        <v>429</v>
      </c>
      <c r="D17" s="302"/>
      <c r="E17" s="302"/>
      <c r="F17" s="302"/>
      <c r="G17" s="302"/>
      <c r="H17" s="303"/>
      <c r="I17" s="846">
        <v>11</v>
      </c>
      <c r="J17" s="845"/>
      <c r="K17" s="847"/>
      <c r="L17" s="768"/>
      <c r="M17" s="842"/>
      <c r="N17" s="842"/>
      <c r="O17" s="842"/>
      <c r="P17" s="842"/>
      <c r="Q17" s="750"/>
      <c r="R17" s="834"/>
      <c r="S17" s="834"/>
      <c r="T17" s="834"/>
      <c r="U17" s="834"/>
      <c r="V17" s="834"/>
      <c r="W17" s="834"/>
      <c r="X17" s="834"/>
      <c r="Y17" s="834"/>
      <c r="Z17" s="834"/>
      <c r="AA17" s="834"/>
      <c r="AB17" s="843"/>
      <c r="AC17" s="834"/>
      <c r="AD17" s="834"/>
      <c r="AE17" s="834"/>
      <c r="AF17" s="834"/>
      <c r="AG17" s="836"/>
      <c r="AH17" s="844"/>
      <c r="AI17" s="845">
        <f t="shared" si="0"/>
        <v>0</v>
      </c>
      <c r="AJ17" s="845">
        <f t="shared" si="4"/>
        <v>75.33</v>
      </c>
      <c r="AK17" s="845">
        <f t="shared" si="2"/>
        <v>11</v>
      </c>
      <c r="AL17" s="845">
        <f t="shared" si="3"/>
        <v>0</v>
      </c>
      <c r="AM17" s="845">
        <f t="shared" si="1"/>
        <v>0</v>
      </c>
      <c r="AN17" s="845">
        <f t="shared" si="5"/>
        <v>86.33</v>
      </c>
    </row>
    <row r="18" spans="1:40" ht="22.5" customHeight="1">
      <c r="A18" s="862"/>
      <c r="B18" s="861">
        <v>8</v>
      </c>
      <c r="C18" s="301" t="s">
        <v>430</v>
      </c>
      <c r="D18" s="302"/>
      <c r="E18" s="302"/>
      <c r="F18" s="302"/>
      <c r="G18" s="302"/>
      <c r="H18" s="303"/>
      <c r="I18" s="846">
        <v>9.4</v>
      </c>
      <c r="J18" s="845"/>
      <c r="K18" s="847"/>
      <c r="L18" s="768"/>
      <c r="M18" s="842"/>
      <c r="N18" s="842"/>
      <c r="O18" s="842"/>
      <c r="P18" s="842"/>
      <c r="Q18" s="750"/>
      <c r="R18" s="834"/>
      <c r="S18" s="834"/>
      <c r="T18" s="834"/>
      <c r="U18" s="834"/>
      <c r="V18" s="834"/>
      <c r="W18" s="834"/>
      <c r="X18" s="834"/>
      <c r="Y18" s="834"/>
      <c r="Z18" s="834"/>
      <c r="AA18" s="834"/>
      <c r="AB18" s="843"/>
      <c r="AC18" s="834"/>
      <c r="AD18" s="834"/>
      <c r="AE18" s="834"/>
      <c r="AF18" s="834"/>
      <c r="AG18" s="836"/>
      <c r="AH18" s="844"/>
      <c r="AI18" s="845">
        <f t="shared" si="0"/>
        <v>0</v>
      </c>
      <c r="AJ18" s="845">
        <f t="shared" si="4"/>
        <v>86.33</v>
      </c>
      <c r="AK18" s="845">
        <f t="shared" si="2"/>
        <v>9.4</v>
      </c>
      <c r="AL18" s="845">
        <f t="shared" si="3"/>
        <v>0</v>
      </c>
      <c r="AM18" s="845">
        <f t="shared" si="1"/>
        <v>0</v>
      </c>
      <c r="AN18" s="845">
        <f t="shared" si="5"/>
        <v>95.73</v>
      </c>
    </row>
    <row r="19" spans="1:40" ht="22.5" customHeight="1">
      <c r="A19" s="862"/>
      <c r="B19" s="861">
        <v>9</v>
      </c>
      <c r="C19" s="301" t="s">
        <v>431</v>
      </c>
      <c r="D19" s="302"/>
      <c r="E19" s="302"/>
      <c r="F19" s="302"/>
      <c r="G19" s="302"/>
      <c r="H19" s="303"/>
      <c r="I19" s="846">
        <v>9.2899999999999991</v>
      </c>
      <c r="J19" s="845"/>
      <c r="K19" s="847"/>
      <c r="L19" s="768"/>
      <c r="M19" s="842"/>
      <c r="N19" s="842"/>
      <c r="O19" s="842"/>
      <c r="P19" s="842"/>
      <c r="Q19" s="750"/>
      <c r="R19" s="834"/>
      <c r="S19" s="834"/>
      <c r="T19" s="834"/>
      <c r="U19" s="834"/>
      <c r="V19" s="834"/>
      <c r="W19" s="834"/>
      <c r="X19" s="834"/>
      <c r="Y19" s="834"/>
      <c r="Z19" s="834"/>
      <c r="AA19" s="834"/>
      <c r="AB19" s="843"/>
      <c r="AC19" s="834"/>
      <c r="AD19" s="834"/>
      <c r="AE19" s="834"/>
      <c r="AF19" s="834"/>
      <c r="AG19" s="836"/>
      <c r="AH19" s="844"/>
      <c r="AI19" s="845">
        <f t="shared" si="0"/>
        <v>0</v>
      </c>
      <c r="AJ19" s="845">
        <f t="shared" si="4"/>
        <v>95.73</v>
      </c>
      <c r="AK19" s="845">
        <f t="shared" si="2"/>
        <v>9.2899999999999991</v>
      </c>
      <c r="AL19" s="845">
        <f t="shared" si="3"/>
        <v>0</v>
      </c>
      <c r="AM19" s="845">
        <f t="shared" si="1"/>
        <v>0</v>
      </c>
      <c r="AN19" s="845">
        <f t="shared" si="5"/>
        <v>105.02000000000001</v>
      </c>
    </row>
    <row r="20" spans="1:40" ht="22.5" customHeight="1" thickBot="1">
      <c r="A20" s="862"/>
      <c r="B20" s="861">
        <v>10</v>
      </c>
      <c r="C20" s="301" t="s">
        <v>432</v>
      </c>
      <c r="D20" s="302"/>
      <c r="E20" s="302"/>
      <c r="F20" s="302"/>
      <c r="G20" s="302"/>
      <c r="H20" s="303"/>
      <c r="I20" s="846">
        <v>3.56</v>
      </c>
      <c r="J20" s="845"/>
      <c r="K20" s="847"/>
      <c r="L20" s="768"/>
      <c r="M20" s="842"/>
      <c r="N20" s="842"/>
      <c r="O20" s="842"/>
      <c r="P20" s="842"/>
      <c r="Q20" s="750"/>
      <c r="R20" s="834"/>
      <c r="S20" s="834"/>
      <c r="T20" s="834"/>
      <c r="U20" s="834"/>
      <c r="V20" s="834"/>
      <c r="W20" s="834"/>
      <c r="X20" s="834"/>
      <c r="Y20" s="834"/>
      <c r="Z20" s="834"/>
      <c r="AA20" s="834"/>
      <c r="AB20" s="843"/>
      <c r="AC20" s="834"/>
      <c r="AD20" s="834"/>
      <c r="AE20" s="834"/>
      <c r="AF20" s="834"/>
      <c r="AG20" s="836"/>
      <c r="AH20" s="844"/>
      <c r="AI20" s="845">
        <f t="shared" si="0"/>
        <v>0</v>
      </c>
      <c r="AJ20" s="845">
        <f t="shared" si="4"/>
        <v>105.02000000000001</v>
      </c>
      <c r="AK20" s="845">
        <f t="shared" si="2"/>
        <v>3.56</v>
      </c>
      <c r="AL20" s="845">
        <f t="shared" si="3"/>
        <v>0</v>
      </c>
      <c r="AM20" s="845">
        <f t="shared" si="1"/>
        <v>0</v>
      </c>
      <c r="AN20" s="845">
        <f t="shared" si="5"/>
        <v>108.58000000000001</v>
      </c>
    </row>
    <row r="21" spans="1:40" ht="22.5" customHeight="1">
      <c r="A21" s="862"/>
      <c r="B21" s="861">
        <v>11</v>
      </c>
      <c r="C21" s="291" t="s">
        <v>433</v>
      </c>
      <c r="D21" s="302"/>
      <c r="E21" s="302"/>
      <c r="F21" s="302"/>
      <c r="G21" s="302"/>
      <c r="H21" s="303"/>
      <c r="I21" s="839">
        <v>0.53</v>
      </c>
      <c r="J21" s="840"/>
      <c r="K21" s="841">
        <v>1</v>
      </c>
      <c r="L21" s="768"/>
      <c r="M21" s="842"/>
      <c r="N21" s="842"/>
      <c r="O21" s="842"/>
      <c r="P21" s="842"/>
      <c r="Q21" s="750"/>
      <c r="R21" s="834"/>
      <c r="S21" s="834"/>
      <c r="T21" s="834"/>
      <c r="U21" s="834"/>
      <c r="V21" s="834"/>
      <c r="W21" s="834"/>
      <c r="X21" s="834"/>
      <c r="Y21" s="834"/>
      <c r="Z21" s="834"/>
      <c r="AA21" s="834"/>
      <c r="AB21" s="843"/>
      <c r="AC21" s="834"/>
      <c r="AD21" s="834"/>
      <c r="AE21" s="834"/>
      <c r="AF21" s="834"/>
      <c r="AG21" s="836"/>
      <c r="AH21" s="844"/>
      <c r="AI21" s="845">
        <f t="shared" si="0"/>
        <v>0</v>
      </c>
      <c r="AJ21" s="845">
        <f t="shared" si="4"/>
        <v>108.58000000000001</v>
      </c>
      <c r="AK21" s="845">
        <f t="shared" si="2"/>
        <v>0.53</v>
      </c>
      <c r="AL21" s="845">
        <f t="shared" si="3"/>
        <v>1</v>
      </c>
      <c r="AM21" s="845">
        <f t="shared" si="1"/>
        <v>0</v>
      </c>
      <c r="AN21" s="845">
        <f t="shared" si="5"/>
        <v>109.11000000000001</v>
      </c>
    </row>
    <row r="22" spans="1:40" ht="22.5" customHeight="1">
      <c r="A22" s="862"/>
      <c r="B22" s="861">
        <v>12</v>
      </c>
      <c r="C22" s="301" t="s">
        <v>434</v>
      </c>
      <c r="D22" s="302"/>
      <c r="E22" s="302"/>
      <c r="F22" s="302"/>
      <c r="G22" s="302"/>
      <c r="H22" s="303"/>
      <c r="I22" s="846">
        <v>12.57</v>
      </c>
      <c r="J22" s="845"/>
      <c r="K22" s="847">
        <v>1</v>
      </c>
      <c r="L22" s="768"/>
      <c r="M22" s="842"/>
      <c r="N22" s="842"/>
      <c r="O22" s="842"/>
      <c r="P22" s="842"/>
      <c r="Q22" s="750"/>
      <c r="R22" s="834"/>
      <c r="S22" s="834"/>
      <c r="T22" s="834"/>
      <c r="U22" s="834"/>
      <c r="V22" s="834"/>
      <c r="W22" s="834"/>
      <c r="X22" s="834"/>
      <c r="Y22" s="834"/>
      <c r="Z22" s="834"/>
      <c r="AA22" s="834"/>
      <c r="AB22" s="843"/>
      <c r="AC22" s="834"/>
      <c r="AD22" s="834"/>
      <c r="AE22" s="834"/>
      <c r="AF22" s="834"/>
      <c r="AG22" s="836"/>
      <c r="AI22" s="845">
        <f t="shared" si="0"/>
        <v>0</v>
      </c>
      <c r="AJ22" s="845">
        <f t="shared" si="4"/>
        <v>110.11000000000001</v>
      </c>
      <c r="AK22" s="845">
        <f t="shared" si="2"/>
        <v>12.57</v>
      </c>
      <c r="AL22" s="845">
        <f t="shared" si="3"/>
        <v>1</v>
      </c>
      <c r="AM22" s="845">
        <f t="shared" si="1"/>
        <v>0</v>
      </c>
      <c r="AN22" s="845">
        <f t="shared" si="5"/>
        <v>122.68</v>
      </c>
    </row>
    <row r="23" spans="1:40" ht="22.5" customHeight="1">
      <c r="A23" s="862"/>
      <c r="B23" s="861"/>
      <c r="C23" s="301"/>
      <c r="D23" s="302"/>
      <c r="E23" s="302"/>
      <c r="F23" s="302"/>
      <c r="G23" s="302"/>
      <c r="H23" s="303"/>
      <c r="I23" s="846"/>
      <c r="J23" s="845"/>
      <c r="K23" s="847"/>
      <c r="L23" s="768"/>
      <c r="M23" s="842"/>
      <c r="N23" s="842"/>
      <c r="O23" s="842"/>
      <c r="P23" s="842"/>
      <c r="Q23" s="750"/>
      <c r="R23" s="834"/>
      <c r="S23" s="834"/>
      <c r="T23" s="834"/>
      <c r="U23" s="834"/>
      <c r="V23" s="834"/>
      <c r="W23" s="834"/>
      <c r="X23" s="834"/>
      <c r="Y23" s="834"/>
      <c r="Z23" s="834"/>
      <c r="AA23" s="834"/>
      <c r="AB23" s="843"/>
      <c r="AC23" s="834"/>
      <c r="AD23" s="834"/>
      <c r="AE23" s="834"/>
      <c r="AF23" s="834"/>
      <c r="AG23" s="836"/>
      <c r="AI23" s="845">
        <f t="shared" si="0"/>
        <v>0</v>
      </c>
      <c r="AJ23" s="845">
        <f t="shared" si="4"/>
        <v>123.68</v>
      </c>
      <c r="AK23" s="845">
        <f t="shared" si="2"/>
        <v>0</v>
      </c>
      <c r="AL23" s="845">
        <f t="shared" si="3"/>
        <v>0</v>
      </c>
      <c r="AM23" s="845">
        <f t="shared" si="1"/>
        <v>0</v>
      </c>
      <c r="AN23" s="845">
        <f t="shared" si="5"/>
        <v>123.68</v>
      </c>
    </row>
    <row r="24" spans="1:40" ht="22.5" customHeight="1">
      <c r="A24" s="862"/>
      <c r="B24" s="861"/>
      <c r="C24" s="301"/>
      <c r="D24" s="302"/>
      <c r="E24" s="302"/>
      <c r="F24" s="302"/>
      <c r="G24" s="302"/>
      <c r="H24" s="303"/>
      <c r="I24" s="846"/>
      <c r="J24" s="845"/>
      <c r="K24" s="847"/>
      <c r="L24" s="768"/>
      <c r="M24" s="842"/>
      <c r="N24" s="842"/>
      <c r="O24" s="842"/>
      <c r="P24" s="842"/>
      <c r="Q24" s="750"/>
      <c r="R24" s="834"/>
      <c r="S24" s="834"/>
      <c r="T24" s="834"/>
      <c r="U24" s="834"/>
      <c r="V24" s="834"/>
      <c r="W24" s="834"/>
      <c r="X24" s="834"/>
      <c r="Y24" s="834"/>
      <c r="Z24" s="834"/>
      <c r="AA24" s="834"/>
      <c r="AB24" s="843"/>
      <c r="AC24" s="834"/>
      <c r="AD24" s="834"/>
      <c r="AE24" s="834"/>
      <c r="AF24" s="834"/>
      <c r="AG24" s="836"/>
      <c r="AI24" s="845">
        <f t="shared" si="0"/>
        <v>0</v>
      </c>
      <c r="AJ24" s="845">
        <f t="shared" si="4"/>
        <v>123.68</v>
      </c>
      <c r="AK24" s="845">
        <f t="shared" si="2"/>
        <v>0</v>
      </c>
      <c r="AL24" s="845">
        <f t="shared" si="3"/>
        <v>0</v>
      </c>
      <c r="AM24" s="845">
        <f t="shared" si="1"/>
        <v>0</v>
      </c>
      <c r="AN24" s="845">
        <f t="shared" si="5"/>
        <v>123.68</v>
      </c>
    </row>
    <row r="25" spans="1:40" ht="22.5" customHeight="1">
      <c r="A25" s="862"/>
      <c r="B25" s="861"/>
      <c r="C25" s="301"/>
      <c r="D25" s="302"/>
      <c r="E25" s="302"/>
      <c r="F25" s="302"/>
      <c r="G25" s="302"/>
      <c r="H25" s="303"/>
      <c r="I25" s="846"/>
      <c r="J25" s="845"/>
      <c r="K25" s="847"/>
      <c r="L25" s="768"/>
      <c r="M25" s="842"/>
      <c r="N25" s="842"/>
      <c r="O25" s="842"/>
      <c r="P25" s="842"/>
      <c r="Q25" s="750"/>
      <c r="R25" s="834"/>
      <c r="S25" s="834"/>
      <c r="T25" s="834"/>
      <c r="U25" s="834"/>
      <c r="V25" s="834"/>
      <c r="W25" s="834"/>
      <c r="X25" s="834"/>
      <c r="Y25" s="834"/>
      <c r="Z25" s="834"/>
      <c r="AA25" s="834"/>
      <c r="AB25" s="843"/>
      <c r="AC25" s="834"/>
      <c r="AD25" s="834"/>
      <c r="AE25" s="834"/>
      <c r="AF25" s="834"/>
      <c r="AG25" s="836"/>
      <c r="AI25" s="845">
        <f t="shared" si="0"/>
        <v>0</v>
      </c>
      <c r="AJ25" s="845">
        <f t="shared" si="4"/>
        <v>123.68</v>
      </c>
      <c r="AK25" s="845">
        <f t="shared" si="2"/>
        <v>0</v>
      </c>
      <c r="AL25" s="845">
        <f t="shared" si="3"/>
        <v>0</v>
      </c>
      <c r="AM25" s="845">
        <f t="shared" si="1"/>
        <v>0</v>
      </c>
      <c r="AN25" s="845">
        <f t="shared" si="5"/>
        <v>123.68</v>
      </c>
    </row>
    <row r="26" spans="1:40" ht="22.5" customHeight="1">
      <c r="A26" s="862"/>
      <c r="B26" s="861"/>
      <c r="C26" s="301"/>
      <c r="D26" s="302"/>
      <c r="E26" s="302"/>
      <c r="F26" s="302"/>
      <c r="G26" s="302"/>
      <c r="H26" s="303"/>
      <c r="I26" s="846"/>
      <c r="J26" s="845"/>
      <c r="K26" s="847"/>
      <c r="L26" s="768"/>
      <c r="M26" s="842"/>
      <c r="N26" s="842"/>
      <c r="O26" s="842"/>
      <c r="P26" s="842"/>
      <c r="Q26" s="750"/>
      <c r="R26" s="834"/>
      <c r="S26" s="834"/>
      <c r="T26" s="834"/>
      <c r="U26" s="834"/>
      <c r="V26" s="834"/>
      <c r="W26" s="834"/>
      <c r="X26" s="834"/>
      <c r="Y26" s="834"/>
      <c r="Z26" s="834"/>
      <c r="AA26" s="834"/>
      <c r="AB26" s="843"/>
      <c r="AC26" s="834"/>
      <c r="AD26" s="834"/>
      <c r="AE26" s="834"/>
      <c r="AF26" s="834"/>
      <c r="AG26" s="836"/>
      <c r="AI26" s="845">
        <f t="shared" si="0"/>
        <v>0</v>
      </c>
      <c r="AJ26" s="845">
        <f t="shared" si="4"/>
        <v>123.68</v>
      </c>
      <c r="AK26" s="845">
        <f t="shared" si="2"/>
        <v>0</v>
      </c>
      <c r="AL26" s="845">
        <f t="shared" si="3"/>
        <v>0</v>
      </c>
      <c r="AM26" s="845">
        <f t="shared" si="1"/>
        <v>0</v>
      </c>
      <c r="AN26" s="845">
        <f t="shared" si="5"/>
        <v>123.68</v>
      </c>
    </row>
    <row r="27" spans="1:40" ht="22.5" customHeight="1">
      <c r="A27" s="862"/>
      <c r="B27" s="861"/>
      <c r="C27" s="301"/>
      <c r="D27" s="302"/>
      <c r="E27" s="302"/>
      <c r="F27" s="302"/>
      <c r="G27" s="302"/>
      <c r="H27" s="303"/>
      <c r="I27" s="846"/>
      <c r="J27" s="845"/>
      <c r="K27" s="847"/>
      <c r="L27" s="768"/>
      <c r="M27" s="842"/>
      <c r="N27" s="842"/>
      <c r="O27" s="842"/>
      <c r="P27" s="842"/>
      <c r="Q27" s="750"/>
      <c r="R27" s="834"/>
      <c r="S27" s="834"/>
      <c r="T27" s="834"/>
      <c r="U27" s="834"/>
      <c r="V27" s="834"/>
      <c r="W27" s="834"/>
      <c r="X27" s="834"/>
      <c r="Y27" s="834"/>
      <c r="Z27" s="834"/>
      <c r="AA27" s="834"/>
      <c r="AB27" s="843"/>
      <c r="AC27" s="834"/>
      <c r="AD27" s="834"/>
      <c r="AE27" s="834"/>
      <c r="AF27" s="834"/>
      <c r="AG27" s="836"/>
      <c r="AI27" s="845">
        <f t="shared" si="0"/>
        <v>0</v>
      </c>
      <c r="AJ27" s="845">
        <f t="shared" si="4"/>
        <v>123.68</v>
      </c>
      <c r="AK27" s="845">
        <f t="shared" si="2"/>
        <v>0</v>
      </c>
      <c r="AL27" s="845">
        <f t="shared" si="3"/>
        <v>0</v>
      </c>
      <c r="AM27" s="845">
        <f t="shared" si="1"/>
        <v>0</v>
      </c>
      <c r="AN27" s="845">
        <f t="shared" si="5"/>
        <v>123.68</v>
      </c>
    </row>
    <row r="28" spans="1:40" ht="22.5" customHeight="1">
      <c r="A28" s="862"/>
      <c r="B28" s="861"/>
      <c r="C28" s="301"/>
      <c r="D28" s="302"/>
      <c r="E28" s="302"/>
      <c r="F28" s="302"/>
      <c r="G28" s="302"/>
      <c r="H28" s="303"/>
      <c r="I28" s="846"/>
      <c r="J28" s="845"/>
      <c r="K28" s="847"/>
      <c r="L28" s="768"/>
      <c r="M28" s="842"/>
      <c r="N28" s="842"/>
      <c r="O28" s="842"/>
      <c r="P28" s="842"/>
      <c r="Q28" s="750"/>
      <c r="R28" s="834"/>
      <c r="S28" s="834"/>
      <c r="T28" s="834"/>
      <c r="U28" s="834"/>
      <c r="V28" s="834"/>
      <c r="W28" s="834"/>
      <c r="X28" s="834"/>
      <c r="Y28" s="834"/>
      <c r="Z28" s="834"/>
      <c r="AA28" s="834"/>
      <c r="AB28" s="843"/>
      <c r="AC28" s="834"/>
      <c r="AD28" s="834"/>
      <c r="AE28" s="834"/>
      <c r="AF28" s="834"/>
      <c r="AG28" s="836"/>
      <c r="AI28" s="845">
        <f t="shared" si="0"/>
        <v>0</v>
      </c>
      <c r="AJ28" s="845">
        <f t="shared" si="4"/>
        <v>123.68</v>
      </c>
      <c r="AK28" s="845">
        <f t="shared" si="2"/>
        <v>0</v>
      </c>
      <c r="AL28" s="845">
        <f t="shared" si="3"/>
        <v>0</v>
      </c>
      <c r="AM28" s="845">
        <f t="shared" si="1"/>
        <v>0</v>
      </c>
      <c r="AN28" s="845">
        <f t="shared" si="5"/>
        <v>123.68</v>
      </c>
    </row>
    <row r="29" spans="1:40" ht="22.5" customHeight="1">
      <c r="A29" s="862"/>
      <c r="B29" s="861"/>
      <c r="C29" s="301"/>
      <c r="D29" s="302"/>
      <c r="E29" s="302"/>
      <c r="F29" s="302"/>
      <c r="G29" s="302"/>
      <c r="H29" s="303"/>
      <c r="I29" s="846"/>
      <c r="J29" s="845"/>
      <c r="K29" s="847"/>
      <c r="L29" s="768"/>
      <c r="M29" s="842"/>
      <c r="N29" s="842"/>
      <c r="O29" s="842"/>
      <c r="P29" s="842"/>
      <c r="Q29" s="750"/>
      <c r="R29" s="834"/>
      <c r="S29" s="834"/>
      <c r="T29" s="834"/>
      <c r="U29" s="834"/>
      <c r="V29" s="834"/>
      <c r="W29" s="834"/>
      <c r="X29" s="834"/>
      <c r="Y29" s="834"/>
      <c r="Z29" s="834"/>
      <c r="AA29" s="834"/>
      <c r="AB29" s="843"/>
      <c r="AC29" s="834"/>
      <c r="AD29" s="834"/>
      <c r="AE29" s="834"/>
      <c r="AF29" s="834"/>
      <c r="AG29" s="836"/>
      <c r="AI29" s="845">
        <f t="shared" si="0"/>
        <v>0</v>
      </c>
      <c r="AJ29" s="845">
        <f t="shared" si="4"/>
        <v>123.68</v>
      </c>
      <c r="AK29" s="845">
        <f t="shared" si="2"/>
        <v>0</v>
      </c>
      <c r="AL29" s="845">
        <f t="shared" si="3"/>
        <v>0</v>
      </c>
      <c r="AM29" s="845">
        <f t="shared" si="1"/>
        <v>0</v>
      </c>
      <c r="AN29" s="845">
        <f t="shared" si="5"/>
        <v>123.68</v>
      </c>
    </row>
    <row r="30" spans="1:40" ht="22.5" customHeight="1">
      <c r="A30" s="862"/>
      <c r="B30" s="861"/>
      <c r="C30" s="301"/>
      <c r="D30" s="302"/>
      <c r="E30" s="302"/>
      <c r="F30" s="302"/>
      <c r="G30" s="302"/>
      <c r="H30" s="303"/>
      <c r="I30" s="846"/>
      <c r="J30" s="845"/>
      <c r="K30" s="847"/>
      <c r="L30" s="768"/>
      <c r="M30" s="842"/>
      <c r="N30" s="842"/>
      <c r="O30" s="842"/>
      <c r="P30" s="842"/>
      <c r="Q30" s="750"/>
      <c r="R30" s="834"/>
      <c r="S30" s="834"/>
      <c r="T30" s="834"/>
      <c r="U30" s="834"/>
      <c r="V30" s="834"/>
      <c r="W30" s="834"/>
      <c r="X30" s="834"/>
      <c r="Y30" s="834"/>
      <c r="Z30" s="834"/>
      <c r="AA30" s="834"/>
      <c r="AB30" s="843"/>
      <c r="AC30" s="834"/>
      <c r="AD30" s="834"/>
      <c r="AE30" s="834"/>
      <c r="AF30" s="834"/>
      <c r="AG30" s="836"/>
      <c r="AI30" s="845">
        <f t="shared" si="0"/>
        <v>0</v>
      </c>
      <c r="AJ30" s="845">
        <f t="shared" si="4"/>
        <v>123.68</v>
      </c>
      <c r="AK30" s="845">
        <f t="shared" si="2"/>
        <v>0</v>
      </c>
      <c r="AL30" s="845">
        <f t="shared" si="3"/>
        <v>0</v>
      </c>
      <c r="AM30" s="845">
        <f t="shared" si="1"/>
        <v>0</v>
      </c>
      <c r="AN30" s="845">
        <f t="shared" si="5"/>
        <v>123.68</v>
      </c>
    </row>
    <row r="31" spans="1:40" ht="22.5" customHeight="1">
      <c r="A31" s="862"/>
      <c r="B31" s="861"/>
      <c r="C31" s="301"/>
      <c r="D31" s="302"/>
      <c r="E31" s="302"/>
      <c r="F31" s="302"/>
      <c r="G31" s="302"/>
      <c r="H31" s="303"/>
      <c r="I31" s="846"/>
      <c r="J31" s="845"/>
      <c r="K31" s="847"/>
      <c r="L31" s="768"/>
      <c r="M31" s="842"/>
      <c r="N31" s="842"/>
      <c r="O31" s="842"/>
      <c r="P31" s="842"/>
      <c r="Q31" s="750"/>
      <c r="R31" s="834"/>
      <c r="S31" s="834"/>
      <c r="T31" s="834"/>
      <c r="U31" s="834"/>
      <c r="V31" s="834"/>
      <c r="W31" s="834"/>
      <c r="X31" s="834"/>
      <c r="Y31" s="834"/>
      <c r="Z31" s="834"/>
      <c r="AA31" s="834"/>
      <c r="AB31" s="843"/>
      <c r="AC31" s="834"/>
      <c r="AD31" s="834"/>
      <c r="AE31" s="834"/>
      <c r="AF31" s="834"/>
      <c r="AG31" s="836"/>
      <c r="AI31" s="845">
        <f t="shared" si="0"/>
        <v>0</v>
      </c>
      <c r="AJ31" s="845">
        <f t="shared" si="4"/>
        <v>123.68</v>
      </c>
      <c r="AK31" s="845">
        <f t="shared" si="2"/>
        <v>0</v>
      </c>
      <c r="AL31" s="845">
        <f t="shared" si="3"/>
        <v>0</v>
      </c>
      <c r="AM31" s="845">
        <f t="shared" si="1"/>
        <v>0</v>
      </c>
      <c r="AN31" s="845">
        <f t="shared" si="5"/>
        <v>123.68</v>
      </c>
    </row>
    <row r="32" spans="1:40" ht="22.5" customHeight="1">
      <c r="A32" s="862"/>
      <c r="B32" s="861"/>
      <c r="C32" s="301"/>
      <c r="D32" s="302"/>
      <c r="E32" s="302"/>
      <c r="F32" s="302"/>
      <c r="G32" s="302"/>
      <c r="H32" s="303"/>
      <c r="I32" s="846"/>
      <c r="J32" s="845"/>
      <c r="K32" s="847"/>
      <c r="L32" s="768"/>
      <c r="M32" s="842"/>
      <c r="N32" s="842"/>
      <c r="O32" s="842"/>
      <c r="P32" s="842"/>
      <c r="Q32" s="750"/>
      <c r="R32" s="834"/>
      <c r="S32" s="834"/>
      <c r="T32" s="834"/>
      <c r="U32" s="834"/>
      <c r="V32" s="834"/>
      <c r="W32" s="834"/>
      <c r="X32" s="834"/>
      <c r="Y32" s="834"/>
      <c r="Z32" s="834"/>
      <c r="AA32" s="834"/>
      <c r="AB32" s="843"/>
      <c r="AC32" s="834"/>
      <c r="AD32" s="834"/>
      <c r="AE32" s="834"/>
      <c r="AF32" s="834"/>
      <c r="AG32" s="836"/>
      <c r="AI32" s="845">
        <f t="shared" si="0"/>
        <v>0</v>
      </c>
      <c r="AJ32" s="845">
        <f t="shared" si="4"/>
        <v>123.68</v>
      </c>
      <c r="AK32" s="845">
        <f t="shared" si="2"/>
        <v>0</v>
      </c>
      <c r="AL32" s="845">
        <f t="shared" si="3"/>
        <v>0</v>
      </c>
      <c r="AM32" s="845">
        <f t="shared" si="1"/>
        <v>0</v>
      </c>
      <c r="AN32" s="845">
        <f t="shared" si="5"/>
        <v>123.68</v>
      </c>
    </row>
    <row r="33" spans="1:40" ht="22.5" customHeight="1">
      <c r="A33" s="862"/>
      <c r="B33" s="861"/>
      <c r="C33" s="301"/>
      <c r="D33" s="302"/>
      <c r="E33" s="302"/>
      <c r="F33" s="302"/>
      <c r="G33" s="302"/>
      <c r="H33" s="303"/>
      <c r="I33" s="846"/>
      <c r="J33" s="845"/>
      <c r="K33" s="847"/>
      <c r="L33" s="768"/>
      <c r="M33" s="842"/>
      <c r="N33" s="842"/>
      <c r="O33" s="842"/>
      <c r="P33" s="842"/>
      <c r="Q33" s="750"/>
      <c r="R33" s="834"/>
      <c r="S33" s="834"/>
      <c r="T33" s="834"/>
      <c r="U33" s="834"/>
      <c r="V33" s="834"/>
      <c r="W33" s="834"/>
      <c r="X33" s="834"/>
      <c r="Y33" s="834"/>
      <c r="Z33" s="834"/>
      <c r="AA33" s="834"/>
      <c r="AB33" s="843"/>
      <c r="AC33" s="834"/>
      <c r="AD33" s="834"/>
      <c r="AE33" s="834"/>
      <c r="AF33" s="834"/>
      <c r="AG33" s="836"/>
      <c r="AI33" s="845">
        <f t="shared" si="0"/>
        <v>0</v>
      </c>
      <c r="AJ33" s="845">
        <f t="shared" si="4"/>
        <v>123.68</v>
      </c>
      <c r="AK33" s="845">
        <f t="shared" si="2"/>
        <v>0</v>
      </c>
      <c r="AL33" s="845">
        <f t="shared" si="3"/>
        <v>0</v>
      </c>
      <c r="AM33" s="845">
        <f t="shared" si="1"/>
        <v>0</v>
      </c>
      <c r="AN33" s="845">
        <f t="shared" si="5"/>
        <v>123.68</v>
      </c>
    </row>
    <row r="34" spans="1:40" ht="22.5" customHeight="1">
      <c r="A34" s="862"/>
      <c r="B34" s="861"/>
      <c r="C34" s="301"/>
      <c r="D34" s="302"/>
      <c r="E34" s="302"/>
      <c r="F34" s="302"/>
      <c r="G34" s="302"/>
      <c r="H34" s="303"/>
      <c r="I34" s="846"/>
      <c r="J34" s="845"/>
      <c r="K34" s="847"/>
      <c r="L34" s="768"/>
      <c r="M34" s="842"/>
      <c r="N34" s="842"/>
      <c r="O34" s="842"/>
      <c r="P34" s="842"/>
      <c r="Q34" s="750"/>
      <c r="R34" s="834"/>
      <c r="S34" s="834"/>
      <c r="T34" s="834"/>
      <c r="U34" s="834"/>
      <c r="V34" s="834"/>
      <c r="W34" s="834"/>
      <c r="X34" s="834"/>
      <c r="Y34" s="834"/>
      <c r="Z34" s="834"/>
      <c r="AA34" s="834"/>
      <c r="AB34" s="843"/>
      <c r="AC34" s="834"/>
      <c r="AD34" s="834"/>
      <c r="AE34" s="834"/>
      <c r="AF34" s="834"/>
      <c r="AG34" s="836"/>
      <c r="AI34" s="845">
        <f t="shared" si="0"/>
        <v>0</v>
      </c>
      <c r="AJ34" s="845">
        <f t="shared" si="4"/>
        <v>123.68</v>
      </c>
      <c r="AK34" s="845">
        <f t="shared" si="2"/>
        <v>0</v>
      </c>
      <c r="AL34" s="845">
        <f t="shared" si="3"/>
        <v>0</v>
      </c>
      <c r="AM34" s="845">
        <f t="shared" si="1"/>
        <v>0</v>
      </c>
      <c r="AN34" s="845">
        <f t="shared" si="5"/>
        <v>123.68</v>
      </c>
    </row>
    <row r="35" spans="1:40" ht="22.5" customHeight="1">
      <c r="A35" s="862"/>
      <c r="B35" s="861"/>
      <c r="C35" s="301"/>
      <c r="D35" s="302"/>
      <c r="E35" s="302"/>
      <c r="F35" s="302"/>
      <c r="G35" s="302"/>
      <c r="H35" s="303"/>
      <c r="I35" s="846"/>
      <c r="J35" s="845"/>
      <c r="K35" s="847"/>
      <c r="L35" s="768"/>
      <c r="M35" s="842"/>
      <c r="N35" s="842"/>
      <c r="O35" s="842"/>
      <c r="P35" s="842"/>
      <c r="Q35" s="750"/>
      <c r="R35" s="834"/>
      <c r="S35" s="834"/>
      <c r="T35" s="834"/>
      <c r="U35" s="834"/>
      <c r="V35" s="834"/>
      <c r="W35" s="834"/>
      <c r="X35" s="834"/>
      <c r="Y35" s="834"/>
      <c r="Z35" s="834"/>
      <c r="AA35" s="834"/>
      <c r="AB35" s="843"/>
      <c r="AC35" s="834"/>
      <c r="AD35" s="834"/>
      <c r="AE35" s="834"/>
      <c r="AF35" s="834"/>
      <c r="AG35" s="836"/>
      <c r="AI35" s="845">
        <f t="shared" si="0"/>
        <v>0</v>
      </c>
      <c r="AJ35" s="845">
        <f t="shared" si="4"/>
        <v>123.68</v>
      </c>
      <c r="AK35" s="845">
        <f t="shared" si="2"/>
        <v>0</v>
      </c>
      <c r="AL35" s="845">
        <f t="shared" si="3"/>
        <v>0</v>
      </c>
      <c r="AM35" s="845">
        <f t="shared" si="1"/>
        <v>0</v>
      </c>
      <c r="AN35" s="845">
        <f t="shared" si="5"/>
        <v>123.68</v>
      </c>
    </row>
    <row r="36" spans="1:40" ht="22.5" customHeight="1">
      <c r="A36" s="862"/>
      <c r="B36" s="861"/>
      <c r="C36" s="301"/>
      <c r="D36" s="302"/>
      <c r="E36" s="302"/>
      <c r="F36" s="302"/>
      <c r="G36" s="302"/>
      <c r="H36" s="303"/>
      <c r="I36" s="846"/>
      <c r="J36" s="845"/>
      <c r="K36" s="847"/>
      <c r="L36" s="768"/>
      <c r="M36" s="842"/>
      <c r="N36" s="842"/>
      <c r="O36" s="842"/>
      <c r="P36" s="842"/>
      <c r="Q36" s="750"/>
      <c r="R36" s="834"/>
      <c r="S36" s="834"/>
      <c r="T36" s="834"/>
      <c r="U36" s="834"/>
      <c r="V36" s="834"/>
      <c r="W36" s="834"/>
      <c r="X36" s="834"/>
      <c r="Y36" s="834"/>
      <c r="Z36" s="834"/>
      <c r="AA36" s="834"/>
      <c r="AB36" s="843"/>
      <c r="AC36" s="834"/>
      <c r="AD36" s="834"/>
      <c r="AE36" s="834"/>
      <c r="AF36" s="834"/>
      <c r="AG36" s="836"/>
      <c r="AI36" s="845">
        <f t="shared" si="0"/>
        <v>0</v>
      </c>
      <c r="AJ36" s="845">
        <f t="shared" si="4"/>
        <v>123.68</v>
      </c>
      <c r="AK36" s="845">
        <f t="shared" si="2"/>
        <v>0</v>
      </c>
      <c r="AL36" s="845">
        <f t="shared" si="3"/>
        <v>0</v>
      </c>
      <c r="AM36" s="845">
        <f t="shared" si="1"/>
        <v>0</v>
      </c>
      <c r="AN36" s="845">
        <f t="shared" si="5"/>
        <v>123.68</v>
      </c>
    </row>
    <row r="37" spans="1:40" ht="22.5" customHeight="1">
      <c r="A37" s="862"/>
      <c r="B37" s="861"/>
      <c r="C37" s="301"/>
      <c r="D37" s="302"/>
      <c r="E37" s="302"/>
      <c r="F37" s="302"/>
      <c r="G37" s="302"/>
      <c r="H37" s="303"/>
      <c r="I37" s="846"/>
      <c r="J37" s="845"/>
      <c r="K37" s="847"/>
      <c r="L37" s="768"/>
      <c r="M37" s="842"/>
      <c r="N37" s="842"/>
      <c r="O37" s="842"/>
      <c r="P37" s="842"/>
      <c r="Q37" s="750"/>
      <c r="R37" s="834"/>
      <c r="S37" s="834"/>
      <c r="T37" s="834"/>
      <c r="U37" s="834"/>
      <c r="V37" s="834"/>
      <c r="W37" s="834"/>
      <c r="X37" s="834"/>
      <c r="Y37" s="834"/>
      <c r="Z37" s="834"/>
      <c r="AA37" s="834"/>
      <c r="AB37" s="843"/>
      <c r="AC37" s="834"/>
      <c r="AD37" s="834"/>
      <c r="AE37" s="834"/>
      <c r="AF37" s="834"/>
      <c r="AG37" s="836"/>
      <c r="AI37" s="845">
        <f t="shared" si="0"/>
        <v>0</v>
      </c>
      <c r="AJ37" s="845">
        <f t="shared" si="4"/>
        <v>123.68</v>
      </c>
      <c r="AK37" s="845">
        <f t="shared" si="2"/>
        <v>0</v>
      </c>
      <c r="AL37" s="845">
        <f t="shared" si="3"/>
        <v>0</v>
      </c>
      <c r="AM37" s="845">
        <f t="shared" si="1"/>
        <v>0</v>
      </c>
      <c r="AN37" s="845">
        <f t="shared" si="5"/>
        <v>123.68</v>
      </c>
    </row>
    <row r="38" spans="1:40" ht="22.5" customHeight="1">
      <c r="A38" s="862"/>
      <c r="B38" s="861"/>
      <c r="C38" s="301"/>
      <c r="D38" s="302"/>
      <c r="E38" s="302"/>
      <c r="F38" s="302"/>
      <c r="G38" s="302"/>
      <c r="H38" s="303"/>
      <c r="I38" s="846"/>
      <c r="J38" s="845"/>
      <c r="K38" s="847"/>
      <c r="L38" s="768"/>
      <c r="M38" s="842"/>
      <c r="N38" s="842"/>
      <c r="O38" s="842"/>
      <c r="P38" s="842"/>
      <c r="Q38" s="750"/>
      <c r="R38" s="834"/>
      <c r="S38" s="834"/>
      <c r="T38" s="834"/>
      <c r="U38" s="834"/>
      <c r="V38" s="834"/>
      <c r="W38" s="834"/>
      <c r="X38" s="834"/>
      <c r="Y38" s="834"/>
      <c r="Z38" s="834"/>
      <c r="AA38" s="834"/>
      <c r="AB38" s="843"/>
      <c r="AC38" s="834"/>
      <c r="AD38" s="834"/>
      <c r="AE38" s="834"/>
      <c r="AF38" s="834"/>
      <c r="AG38" s="836"/>
      <c r="AI38" s="845">
        <f t="shared" si="0"/>
        <v>0</v>
      </c>
      <c r="AJ38" s="845">
        <f t="shared" si="4"/>
        <v>123.68</v>
      </c>
      <c r="AK38" s="845">
        <f t="shared" si="2"/>
        <v>0</v>
      </c>
      <c r="AL38" s="845">
        <f t="shared" si="3"/>
        <v>0</v>
      </c>
      <c r="AM38" s="845">
        <f t="shared" si="1"/>
        <v>0</v>
      </c>
      <c r="AN38" s="845">
        <f t="shared" si="5"/>
        <v>123.68</v>
      </c>
    </row>
    <row r="39" spans="1:40" ht="22.5" customHeight="1">
      <c r="A39" s="862"/>
      <c r="B39" s="861"/>
      <c r="C39" s="301"/>
      <c r="D39" s="302"/>
      <c r="E39" s="302"/>
      <c r="F39" s="302"/>
      <c r="G39" s="302"/>
      <c r="H39" s="303"/>
      <c r="I39" s="846"/>
      <c r="J39" s="845"/>
      <c r="K39" s="847"/>
      <c r="L39" s="768"/>
      <c r="M39" s="842"/>
      <c r="N39" s="842"/>
      <c r="O39" s="842"/>
      <c r="P39" s="842"/>
      <c r="Q39" s="750"/>
      <c r="R39" s="834"/>
      <c r="S39" s="834"/>
      <c r="T39" s="834"/>
      <c r="U39" s="834"/>
      <c r="V39" s="834"/>
      <c r="W39" s="834"/>
      <c r="X39" s="834"/>
      <c r="Y39" s="834"/>
      <c r="Z39" s="834"/>
      <c r="AA39" s="834"/>
      <c r="AB39" s="843"/>
      <c r="AC39" s="834"/>
      <c r="AD39" s="834"/>
      <c r="AE39" s="834"/>
      <c r="AF39" s="834"/>
      <c r="AG39" s="836"/>
      <c r="AI39" s="845">
        <f t="shared" si="0"/>
        <v>0</v>
      </c>
      <c r="AJ39" s="845">
        <f t="shared" si="4"/>
        <v>123.68</v>
      </c>
      <c r="AK39" s="845">
        <f t="shared" si="2"/>
        <v>0</v>
      </c>
      <c r="AL39" s="845">
        <f t="shared" si="3"/>
        <v>0</v>
      </c>
      <c r="AM39" s="845">
        <f t="shared" si="1"/>
        <v>0</v>
      </c>
      <c r="AN39" s="845">
        <f t="shared" si="5"/>
        <v>123.68</v>
      </c>
    </row>
    <row r="40" spans="1:40" ht="22.5" customHeight="1">
      <c r="A40" s="862"/>
      <c r="B40" s="861"/>
      <c r="C40" s="301"/>
      <c r="D40" s="302"/>
      <c r="E40" s="302"/>
      <c r="F40" s="302"/>
      <c r="G40" s="302"/>
      <c r="H40" s="303"/>
      <c r="I40" s="846"/>
      <c r="J40" s="845"/>
      <c r="K40" s="847"/>
      <c r="L40" s="768"/>
      <c r="M40" s="842"/>
      <c r="N40" s="842"/>
      <c r="O40" s="842"/>
      <c r="P40" s="842"/>
      <c r="Q40" s="750"/>
      <c r="R40" s="834"/>
      <c r="S40" s="834"/>
      <c r="T40" s="834"/>
      <c r="U40" s="834"/>
      <c r="V40" s="834"/>
      <c r="W40" s="834"/>
      <c r="X40" s="834"/>
      <c r="Y40" s="834"/>
      <c r="Z40" s="834"/>
      <c r="AA40" s="834"/>
      <c r="AB40" s="843"/>
      <c r="AC40" s="834"/>
      <c r="AD40" s="834"/>
      <c r="AE40" s="834"/>
      <c r="AF40" s="834"/>
      <c r="AG40" s="836"/>
      <c r="AI40" s="845">
        <f t="shared" si="0"/>
        <v>0</v>
      </c>
      <c r="AJ40" s="845">
        <f t="shared" si="4"/>
        <v>123.68</v>
      </c>
      <c r="AK40" s="845">
        <f t="shared" si="2"/>
        <v>0</v>
      </c>
      <c r="AL40" s="845">
        <f t="shared" si="3"/>
        <v>0</v>
      </c>
      <c r="AM40" s="845">
        <f t="shared" si="1"/>
        <v>0</v>
      </c>
      <c r="AN40" s="845">
        <f t="shared" si="5"/>
        <v>123.68</v>
      </c>
    </row>
    <row r="41" spans="1:40" ht="22.5" customHeight="1">
      <c r="A41" s="862"/>
      <c r="B41" s="861"/>
      <c r="C41" s="301"/>
      <c r="D41" s="302"/>
      <c r="E41" s="302"/>
      <c r="F41" s="302"/>
      <c r="G41" s="302"/>
      <c r="H41" s="303"/>
      <c r="I41" s="846"/>
      <c r="J41" s="845"/>
      <c r="K41" s="847"/>
      <c r="L41" s="768"/>
      <c r="M41" s="842"/>
      <c r="N41" s="842"/>
      <c r="O41" s="842"/>
      <c r="P41" s="842"/>
      <c r="Q41" s="750"/>
      <c r="R41" s="834"/>
      <c r="S41" s="834"/>
      <c r="T41" s="834"/>
      <c r="U41" s="834"/>
      <c r="V41" s="834"/>
      <c r="W41" s="834"/>
      <c r="X41" s="834"/>
      <c r="Y41" s="834"/>
      <c r="Z41" s="834"/>
      <c r="AA41" s="834"/>
      <c r="AB41" s="843"/>
      <c r="AC41" s="834"/>
      <c r="AD41" s="834"/>
      <c r="AE41" s="834"/>
      <c r="AF41" s="834"/>
      <c r="AG41" s="836"/>
      <c r="AI41" s="845">
        <f t="shared" si="0"/>
        <v>0</v>
      </c>
      <c r="AJ41" s="845">
        <f t="shared" si="4"/>
        <v>123.68</v>
      </c>
      <c r="AK41" s="845">
        <f t="shared" si="2"/>
        <v>0</v>
      </c>
      <c r="AL41" s="845">
        <f t="shared" si="3"/>
        <v>0</v>
      </c>
      <c r="AM41" s="845">
        <f t="shared" si="1"/>
        <v>0</v>
      </c>
      <c r="AN41" s="845">
        <f t="shared" si="5"/>
        <v>123.68</v>
      </c>
    </row>
    <row r="42" spans="1:40" ht="22.5" customHeight="1">
      <c r="A42" s="862"/>
      <c r="B42" s="861"/>
      <c r="C42" s="301"/>
      <c r="D42" s="302"/>
      <c r="E42" s="302"/>
      <c r="F42" s="302"/>
      <c r="G42" s="302"/>
      <c r="H42" s="303"/>
      <c r="I42" s="846"/>
      <c r="J42" s="845"/>
      <c r="K42" s="847"/>
      <c r="L42" s="768"/>
      <c r="M42" s="842"/>
      <c r="N42" s="842"/>
      <c r="O42" s="842"/>
      <c r="P42" s="842"/>
      <c r="Q42" s="750"/>
      <c r="R42" s="834"/>
      <c r="S42" s="834"/>
      <c r="T42" s="834"/>
      <c r="U42" s="834"/>
      <c r="V42" s="834"/>
      <c r="W42" s="834"/>
      <c r="X42" s="834"/>
      <c r="Y42" s="834"/>
      <c r="Z42" s="834"/>
      <c r="AA42" s="834"/>
      <c r="AB42" s="843"/>
      <c r="AC42" s="834"/>
      <c r="AD42" s="834"/>
      <c r="AE42" s="834"/>
      <c r="AF42" s="834"/>
      <c r="AG42" s="836"/>
      <c r="AI42" s="845">
        <f t="shared" si="0"/>
        <v>0</v>
      </c>
      <c r="AJ42" s="845">
        <f t="shared" si="4"/>
        <v>123.68</v>
      </c>
      <c r="AK42" s="845">
        <f t="shared" si="2"/>
        <v>0</v>
      </c>
      <c r="AL42" s="845">
        <f t="shared" si="3"/>
        <v>0</v>
      </c>
      <c r="AM42" s="845">
        <f t="shared" si="1"/>
        <v>0</v>
      </c>
      <c r="AN42" s="845">
        <f t="shared" si="5"/>
        <v>123.68</v>
      </c>
    </row>
    <row r="43" spans="1:40" ht="22.5" customHeight="1">
      <c r="A43" s="862"/>
      <c r="B43" s="861"/>
      <c r="C43" s="301"/>
      <c r="D43" s="302"/>
      <c r="E43" s="302"/>
      <c r="F43" s="302"/>
      <c r="G43" s="302"/>
      <c r="H43" s="303"/>
      <c r="I43" s="846"/>
      <c r="J43" s="845"/>
      <c r="K43" s="847"/>
      <c r="L43" s="768"/>
      <c r="M43" s="842"/>
      <c r="N43" s="842"/>
      <c r="O43" s="842"/>
      <c r="P43" s="842"/>
      <c r="Q43" s="750"/>
      <c r="R43" s="834"/>
      <c r="S43" s="834"/>
      <c r="T43" s="834"/>
      <c r="U43" s="834"/>
      <c r="V43" s="834"/>
      <c r="W43" s="834"/>
      <c r="X43" s="834"/>
      <c r="Y43" s="834"/>
      <c r="Z43" s="834"/>
      <c r="AA43" s="834"/>
      <c r="AB43" s="843"/>
      <c r="AC43" s="834"/>
      <c r="AD43" s="834"/>
      <c r="AE43" s="834"/>
      <c r="AF43" s="834"/>
      <c r="AG43" s="836"/>
      <c r="AI43" s="845">
        <f t="shared" si="0"/>
        <v>0</v>
      </c>
      <c r="AJ43" s="845">
        <f t="shared" si="4"/>
        <v>123.68</v>
      </c>
      <c r="AK43" s="845">
        <f t="shared" si="2"/>
        <v>0</v>
      </c>
      <c r="AL43" s="845">
        <f t="shared" si="3"/>
        <v>0</v>
      </c>
      <c r="AM43" s="845">
        <f t="shared" si="1"/>
        <v>0</v>
      </c>
      <c r="AN43" s="845">
        <f t="shared" si="5"/>
        <v>123.68</v>
      </c>
    </row>
    <row r="44" spans="1:40" ht="22.5" customHeight="1">
      <c r="A44" s="862"/>
      <c r="B44" s="861"/>
      <c r="C44" s="301"/>
      <c r="D44" s="302"/>
      <c r="E44" s="302"/>
      <c r="F44" s="302"/>
      <c r="G44" s="302"/>
      <c r="H44" s="303"/>
      <c r="I44" s="846"/>
      <c r="J44" s="845"/>
      <c r="K44" s="847"/>
      <c r="L44" s="768"/>
      <c r="M44" s="842"/>
      <c r="N44" s="842"/>
      <c r="O44" s="842"/>
      <c r="P44" s="842"/>
      <c r="Q44" s="750"/>
      <c r="R44" s="834"/>
      <c r="S44" s="834"/>
      <c r="T44" s="834"/>
      <c r="U44" s="834"/>
      <c r="V44" s="834"/>
      <c r="W44" s="834"/>
      <c r="X44" s="834"/>
      <c r="Y44" s="834"/>
      <c r="Z44" s="834"/>
      <c r="AA44" s="834"/>
      <c r="AB44" s="843"/>
      <c r="AC44" s="834"/>
      <c r="AD44" s="834"/>
      <c r="AE44" s="834"/>
      <c r="AF44" s="834"/>
      <c r="AG44" s="836"/>
      <c r="AI44" s="845">
        <f t="shared" si="0"/>
        <v>0</v>
      </c>
      <c r="AJ44" s="845">
        <f t="shared" si="4"/>
        <v>123.68</v>
      </c>
      <c r="AK44" s="845">
        <f t="shared" si="2"/>
        <v>0</v>
      </c>
      <c r="AL44" s="845">
        <f t="shared" si="3"/>
        <v>0</v>
      </c>
      <c r="AM44" s="845">
        <f t="shared" si="1"/>
        <v>0</v>
      </c>
      <c r="AN44" s="845">
        <f t="shared" si="5"/>
        <v>123.68</v>
      </c>
    </row>
    <row r="45" spans="1:40" ht="22.5" customHeight="1">
      <c r="A45" s="862"/>
      <c r="B45" s="861"/>
      <c r="C45" s="301"/>
      <c r="D45" s="302"/>
      <c r="E45" s="302"/>
      <c r="F45" s="302"/>
      <c r="G45" s="302"/>
      <c r="H45" s="303"/>
      <c r="I45" s="846"/>
      <c r="J45" s="845"/>
      <c r="K45" s="847"/>
      <c r="L45" s="768"/>
      <c r="M45" s="842"/>
      <c r="N45" s="842"/>
      <c r="O45" s="842"/>
      <c r="P45" s="842"/>
      <c r="Q45" s="750"/>
      <c r="R45" s="834"/>
      <c r="S45" s="834"/>
      <c r="T45" s="834"/>
      <c r="U45" s="834"/>
      <c r="V45" s="834"/>
      <c r="W45" s="834"/>
      <c r="X45" s="834"/>
      <c r="Y45" s="834"/>
      <c r="Z45" s="834"/>
      <c r="AA45" s="834"/>
      <c r="AB45" s="843"/>
      <c r="AC45" s="834"/>
      <c r="AD45" s="834"/>
      <c r="AE45" s="834"/>
      <c r="AF45" s="834"/>
      <c r="AG45" s="836"/>
      <c r="AI45" s="845">
        <f t="shared" si="0"/>
        <v>0</v>
      </c>
      <c r="AJ45" s="845">
        <f t="shared" si="4"/>
        <v>123.68</v>
      </c>
      <c r="AK45" s="845">
        <f t="shared" si="2"/>
        <v>0</v>
      </c>
      <c r="AL45" s="845">
        <f t="shared" si="3"/>
        <v>0</v>
      </c>
      <c r="AM45" s="845">
        <f t="shared" si="1"/>
        <v>0</v>
      </c>
      <c r="AN45" s="845">
        <f t="shared" si="5"/>
        <v>123.68</v>
      </c>
    </row>
    <row r="46" spans="1:40" ht="22.5" customHeight="1">
      <c r="A46" s="862"/>
      <c r="B46" s="861"/>
      <c r="C46" s="301"/>
      <c r="D46" s="302"/>
      <c r="E46" s="302"/>
      <c r="F46" s="302"/>
      <c r="G46" s="302"/>
      <c r="H46" s="303"/>
      <c r="I46" s="846"/>
      <c r="J46" s="845"/>
      <c r="K46" s="847"/>
      <c r="L46" s="768"/>
      <c r="M46" s="842"/>
      <c r="N46" s="842"/>
      <c r="O46" s="842"/>
      <c r="P46" s="842"/>
      <c r="Q46" s="750"/>
      <c r="R46" s="834"/>
      <c r="S46" s="834"/>
      <c r="T46" s="834"/>
      <c r="U46" s="834"/>
      <c r="V46" s="834"/>
      <c r="W46" s="834"/>
      <c r="X46" s="834"/>
      <c r="Y46" s="834"/>
      <c r="Z46" s="834"/>
      <c r="AA46" s="834"/>
      <c r="AB46" s="843"/>
      <c r="AC46" s="834"/>
      <c r="AD46" s="834"/>
      <c r="AE46" s="834"/>
      <c r="AF46" s="834"/>
      <c r="AG46" s="836"/>
      <c r="AI46" s="845">
        <f t="shared" si="0"/>
        <v>0</v>
      </c>
      <c r="AJ46" s="845">
        <f t="shared" si="4"/>
        <v>123.68</v>
      </c>
      <c r="AK46" s="845">
        <f t="shared" si="2"/>
        <v>0</v>
      </c>
      <c r="AL46" s="845">
        <f t="shared" si="3"/>
        <v>0</v>
      </c>
      <c r="AM46" s="845">
        <f t="shared" si="1"/>
        <v>0</v>
      </c>
      <c r="AN46" s="845">
        <f t="shared" si="5"/>
        <v>123.68</v>
      </c>
    </row>
    <row r="47" spans="1:40" ht="22.5" customHeight="1">
      <c r="A47" s="862"/>
      <c r="B47" s="861"/>
      <c r="C47" s="301"/>
      <c r="D47" s="302"/>
      <c r="E47" s="302"/>
      <c r="F47" s="302"/>
      <c r="G47" s="302"/>
      <c r="H47" s="303"/>
      <c r="I47" s="846"/>
      <c r="J47" s="845"/>
      <c r="K47" s="847"/>
      <c r="L47" s="768"/>
      <c r="M47" s="842"/>
      <c r="N47" s="842"/>
      <c r="O47" s="842"/>
      <c r="P47" s="842"/>
      <c r="Q47" s="750"/>
      <c r="R47" s="834"/>
      <c r="S47" s="834"/>
      <c r="T47" s="834"/>
      <c r="U47" s="834"/>
      <c r="V47" s="834"/>
      <c r="W47" s="834"/>
      <c r="X47" s="834"/>
      <c r="Y47" s="834"/>
      <c r="Z47" s="834"/>
      <c r="AA47" s="834"/>
      <c r="AB47" s="843"/>
      <c r="AC47" s="834"/>
      <c r="AD47" s="834"/>
      <c r="AE47" s="834"/>
      <c r="AF47" s="834"/>
      <c r="AG47" s="836"/>
      <c r="AI47" s="845">
        <f t="shared" si="0"/>
        <v>0</v>
      </c>
      <c r="AJ47" s="845">
        <f t="shared" si="4"/>
        <v>123.68</v>
      </c>
      <c r="AK47" s="845">
        <f t="shared" si="2"/>
        <v>0</v>
      </c>
      <c r="AL47" s="845">
        <f t="shared" si="3"/>
        <v>0</v>
      </c>
      <c r="AM47" s="845">
        <f t="shared" si="1"/>
        <v>0</v>
      </c>
      <c r="AN47" s="845">
        <f t="shared" si="5"/>
        <v>123.68</v>
      </c>
    </row>
    <row r="48" spans="1:40" ht="22.5" customHeight="1">
      <c r="A48" s="862"/>
      <c r="B48" s="861"/>
      <c r="C48" s="301"/>
      <c r="D48" s="302"/>
      <c r="E48" s="302"/>
      <c r="F48" s="302"/>
      <c r="G48" s="302"/>
      <c r="H48" s="303"/>
      <c r="I48" s="846"/>
      <c r="J48" s="845"/>
      <c r="K48" s="847"/>
      <c r="L48" s="768"/>
      <c r="M48" s="842"/>
      <c r="N48" s="842"/>
      <c r="O48" s="842"/>
      <c r="P48" s="842"/>
      <c r="Q48" s="750"/>
      <c r="R48" s="834"/>
      <c r="S48" s="834"/>
      <c r="T48" s="834"/>
      <c r="U48" s="834"/>
      <c r="V48" s="834"/>
      <c r="W48" s="834"/>
      <c r="X48" s="834"/>
      <c r="Y48" s="834"/>
      <c r="Z48" s="834"/>
      <c r="AA48" s="834"/>
      <c r="AB48" s="843"/>
      <c r="AC48" s="834"/>
      <c r="AD48" s="834"/>
      <c r="AE48" s="834"/>
      <c r="AF48" s="834"/>
      <c r="AG48" s="836"/>
      <c r="AI48" s="845">
        <f t="shared" si="0"/>
        <v>0</v>
      </c>
      <c r="AJ48" s="845">
        <f t="shared" si="4"/>
        <v>123.68</v>
      </c>
      <c r="AK48" s="845">
        <f t="shared" si="2"/>
        <v>0</v>
      </c>
      <c r="AL48" s="845">
        <f t="shared" si="3"/>
        <v>0</v>
      </c>
      <c r="AM48" s="845">
        <f t="shared" si="1"/>
        <v>0</v>
      </c>
      <c r="AN48" s="845">
        <f t="shared" si="5"/>
        <v>123.68</v>
      </c>
    </row>
    <row r="49" spans="1:40" ht="22.5" customHeight="1">
      <c r="A49" s="862"/>
      <c r="B49" s="861"/>
      <c r="C49" s="301"/>
      <c r="D49" s="302"/>
      <c r="E49" s="302"/>
      <c r="F49" s="302"/>
      <c r="G49" s="302"/>
      <c r="H49" s="303"/>
      <c r="I49" s="846"/>
      <c r="J49" s="845"/>
      <c r="K49" s="847"/>
      <c r="L49" s="768"/>
      <c r="M49" s="842"/>
      <c r="N49" s="842"/>
      <c r="O49" s="842"/>
      <c r="P49" s="842"/>
      <c r="Q49" s="750"/>
      <c r="R49" s="834"/>
      <c r="S49" s="834"/>
      <c r="T49" s="834"/>
      <c r="U49" s="834"/>
      <c r="V49" s="834"/>
      <c r="W49" s="834"/>
      <c r="X49" s="834"/>
      <c r="Y49" s="834"/>
      <c r="Z49" s="834"/>
      <c r="AA49" s="834"/>
      <c r="AB49" s="843"/>
      <c r="AC49" s="834"/>
      <c r="AD49" s="834"/>
      <c r="AE49" s="834"/>
      <c r="AF49" s="834"/>
      <c r="AG49" s="836"/>
      <c r="AI49" s="845">
        <f t="shared" si="0"/>
        <v>0</v>
      </c>
      <c r="AJ49" s="845">
        <f t="shared" si="4"/>
        <v>123.68</v>
      </c>
      <c r="AK49" s="845">
        <f t="shared" si="2"/>
        <v>0</v>
      </c>
      <c r="AL49" s="845">
        <f t="shared" si="3"/>
        <v>0</v>
      </c>
      <c r="AM49" s="845">
        <f t="shared" si="1"/>
        <v>0</v>
      </c>
      <c r="AN49" s="845">
        <f t="shared" si="5"/>
        <v>123.68</v>
      </c>
    </row>
    <row r="50" spans="1:40" ht="22.5" customHeight="1" thickBot="1">
      <c r="A50" s="862"/>
      <c r="B50" s="861"/>
      <c r="C50" s="301"/>
      <c r="D50" s="302"/>
      <c r="E50" s="302"/>
      <c r="F50" s="302"/>
      <c r="G50" s="302"/>
      <c r="H50" s="303"/>
      <c r="I50" s="846"/>
      <c r="J50" s="845"/>
      <c r="K50" s="847"/>
      <c r="L50" s="768"/>
      <c r="M50" s="842"/>
      <c r="N50" s="842"/>
      <c r="O50" s="842"/>
      <c r="P50" s="842"/>
      <c r="Q50" s="750"/>
      <c r="R50" s="834"/>
      <c r="S50" s="834"/>
      <c r="T50" s="834"/>
      <c r="U50" s="834"/>
      <c r="V50" s="834"/>
      <c r="W50" s="834"/>
      <c r="X50" s="834"/>
      <c r="Y50" s="834"/>
      <c r="Z50" s="834"/>
      <c r="AA50" s="834"/>
      <c r="AB50" s="843"/>
      <c r="AC50" s="834"/>
      <c r="AD50" s="834"/>
      <c r="AE50" s="834"/>
      <c r="AF50" s="834"/>
      <c r="AG50" s="836"/>
      <c r="AI50" s="845">
        <f t="shared" si="0"/>
        <v>0</v>
      </c>
      <c r="AJ50" s="845">
        <f t="shared" si="4"/>
        <v>123.68</v>
      </c>
      <c r="AK50" s="845">
        <f t="shared" si="2"/>
        <v>0</v>
      </c>
      <c r="AL50" s="845">
        <f t="shared" si="3"/>
        <v>0</v>
      </c>
      <c r="AM50" s="845">
        <f t="shared" si="1"/>
        <v>0</v>
      </c>
      <c r="AN50" s="845">
        <f t="shared" si="5"/>
        <v>123.68</v>
      </c>
    </row>
    <row r="51" spans="1:40" ht="22.5" hidden="1" customHeight="1">
      <c r="A51" s="862"/>
      <c r="B51" s="861">
        <v>41</v>
      </c>
      <c r="C51" s="301"/>
      <c r="D51" s="302"/>
      <c r="E51" s="302"/>
      <c r="F51" s="302"/>
      <c r="G51" s="302"/>
      <c r="H51" s="303"/>
      <c r="I51" s="846"/>
      <c r="J51" s="845"/>
      <c r="K51" s="847"/>
      <c r="L51" s="768"/>
      <c r="M51" s="842"/>
      <c r="N51" s="842"/>
      <c r="O51" s="842"/>
      <c r="P51" s="842"/>
      <c r="Q51" s="750"/>
      <c r="R51" s="834"/>
      <c r="S51" s="834"/>
      <c r="T51" s="834"/>
      <c r="U51" s="834"/>
      <c r="V51" s="834"/>
      <c r="W51" s="834"/>
      <c r="X51" s="834"/>
      <c r="Y51" s="834"/>
      <c r="Z51" s="834"/>
      <c r="AA51" s="834"/>
      <c r="AB51" s="843"/>
      <c r="AC51" s="834"/>
      <c r="AD51" s="834"/>
      <c r="AE51" s="834"/>
      <c r="AF51" s="834"/>
      <c r="AG51" s="836"/>
      <c r="AI51" s="845">
        <f t="shared" si="0"/>
        <v>0</v>
      </c>
      <c r="AJ51" s="845">
        <f t="shared" si="4"/>
        <v>123.68</v>
      </c>
      <c r="AK51" s="845">
        <f t="shared" si="2"/>
        <v>0</v>
      </c>
      <c r="AL51" s="845">
        <f t="shared" si="3"/>
        <v>0</v>
      </c>
      <c r="AM51" s="845">
        <f t="shared" si="1"/>
        <v>0</v>
      </c>
      <c r="AN51" s="845">
        <f t="shared" si="5"/>
        <v>123.68</v>
      </c>
    </row>
    <row r="52" spans="1:40" ht="22.5" hidden="1" customHeight="1">
      <c r="A52" s="862"/>
      <c r="B52" s="861">
        <v>42</v>
      </c>
      <c r="C52" s="301"/>
      <c r="D52" s="302"/>
      <c r="E52" s="302"/>
      <c r="F52" s="302"/>
      <c r="G52" s="302"/>
      <c r="H52" s="303"/>
      <c r="I52" s="846"/>
      <c r="J52" s="845"/>
      <c r="K52" s="847"/>
      <c r="L52" s="768"/>
      <c r="M52" s="842"/>
      <c r="N52" s="842"/>
      <c r="O52" s="842"/>
      <c r="P52" s="842"/>
      <c r="Q52" s="750"/>
      <c r="R52" s="834"/>
      <c r="S52" s="834"/>
      <c r="T52" s="834"/>
      <c r="U52" s="834"/>
      <c r="V52" s="834"/>
      <c r="W52" s="834"/>
      <c r="X52" s="834"/>
      <c r="Y52" s="834"/>
      <c r="Z52" s="834"/>
      <c r="AA52" s="834"/>
      <c r="AB52" s="843"/>
      <c r="AC52" s="834"/>
      <c r="AD52" s="834"/>
      <c r="AE52" s="834"/>
      <c r="AF52" s="834"/>
      <c r="AG52" s="836"/>
      <c r="AI52" s="845">
        <f t="shared" si="0"/>
        <v>0</v>
      </c>
      <c r="AJ52" s="845">
        <f t="shared" si="4"/>
        <v>123.68</v>
      </c>
      <c r="AK52" s="845">
        <f t="shared" si="2"/>
        <v>0</v>
      </c>
      <c r="AL52" s="845">
        <f t="shared" si="3"/>
        <v>0</v>
      </c>
      <c r="AM52" s="845">
        <f t="shared" si="1"/>
        <v>0</v>
      </c>
      <c r="AN52" s="845">
        <f t="shared" si="5"/>
        <v>123.68</v>
      </c>
    </row>
    <row r="53" spans="1:40" ht="22.5" hidden="1" customHeight="1">
      <c r="A53" s="862"/>
      <c r="B53" s="861">
        <v>43</v>
      </c>
      <c r="C53" s="301"/>
      <c r="D53" s="302"/>
      <c r="E53" s="302"/>
      <c r="F53" s="302"/>
      <c r="G53" s="302"/>
      <c r="H53" s="303"/>
      <c r="I53" s="846"/>
      <c r="J53" s="845"/>
      <c r="K53" s="847"/>
      <c r="L53" s="768"/>
      <c r="M53" s="842"/>
      <c r="N53" s="842"/>
      <c r="O53" s="842"/>
      <c r="P53" s="842"/>
      <c r="Q53" s="750"/>
      <c r="R53" s="834"/>
      <c r="S53" s="834"/>
      <c r="T53" s="834"/>
      <c r="U53" s="834"/>
      <c r="V53" s="834"/>
      <c r="W53" s="834"/>
      <c r="X53" s="834"/>
      <c r="Y53" s="834"/>
      <c r="Z53" s="834"/>
      <c r="AA53" s="834"/>
      <c r="AB53" s="843"/>
      <c r="AC53" s="834"/>
      <c r="AD53" s="834"/>
      <c r="AE53" s="834"/>
      <c r="AF53" s="834"/>
      <c r="AG53" s="836"/>
      <c r="AI53" s="845">
        <f t="shared" si="0"/>
        <v>0</v>
      </c>
      <c r="AJ53" s="845">
        <f t="shared" si="4"/>
        <v>123.68</v>
      </c>
      <c r="AK53" s="845">
        <f t="shared" si="2"/>
        <v>0</v>
      </c>
      <c r="AL53" s="845">
        <f t="shared" si="3"/>
        <v>0</v>
      </c>
      <c r="AM53" s="845">
        <f t="shared" si="1"/>
        <v>0</v>
      </c>
      <c r="AN53" s="845">
        <f t="shared" si="5"/>
        <v>123.68</v>
      </c>
    </row>
    <row r="54" spans="1:40" ht="22.5" hidden="1" customHeight="1">
      <c r="A54" s="862"/>
      <c r="B54" s="861">
        <v>44</v>
      </c>
      <c r="C54" s="301"/>
      <c r="D54" s="302"/>
      <c r="E54" s="302"/>
      <c r="F54" s="302"/>
      <c r="G54" s="302"/>
      <c r="H54" s="303"/>
      <c r="I54" s="846"/>
      <c r="J54" s="845"/>
      <c r="K54" s="847"/>
      <c r="L54" s="768"/>
      <c r="M54" s="842"/>
      <c r="N54" s="842"/>
      <c r="O54" s="842"/>
      <c r="P54" s="842"/>
      <c r="Q54" s="750"/>
      <c r="R54" s="834"/>
      <c r="S54" s="834"/>
      <c r="T54" s="834"/>
      <c r="U54" s="834"/>
      <c r="V54" s="834"/>
      <c r="W54" s="834"/>
      <c r="X54" s="834"/>
      <c r="Y54" s="834"/>
      <c r="Z54" s="834"/>
      <c r="AA54" s="834"/>
      <c r="AB54" s="843"/>
      <c r="AC54" s="834"/>
      <c r="AD54" s="834"/>
      <c r="AE54" s="834"/>
      <c r="AF54" s="834"/>
      <c r="AG54" s="836"/>
      <c r="AI54" s="845">
        <f t="shared" si="0"/>
        <v>0</v>
      </c>
      <c r="AJ54" s="845">
        <f t="shared" si="4"/>
        <v>123.68</v>
      </c>
      <c r="AK54" s="845">
        <f t="shared" si="2"/>
        <v>0</v>
      </c>
      <c r="AL54" s="845">
        <f t="shared" si="3"/>
        <v>0</v>
      </c>
      <c r="AM54" s="845">
        <f t="shared" si="1"/>
        <v>0</v>
      </c>
      <c r="AN54" s="845">
        <f t="shared" si="5"/>
        <v>123.68</v>
      </c>
    </row>
    <row r="55" spans="1:40" ht="22.5" hidden="1" customHeight="1">
      <c r="A55" s="863"/>
      <c r="B55" s="861">
        <v>45</v>
      </c>
      <c r="C55" s="311"/>
      <c r="D55" s="312"/>
      <c r="E55" s="312"/>
      <c r="F55" s="312"/>
      <c r="G55" s="312"/>
      <c r="H55" s="313"/>
      <c r="I55" s="864"/>
      <c r="J55" s="865"/>
      <c r="K55" s="866"/>
      <c r="L55" s="768"/>
      <c r="M55" s="842"/>
      <c r="N55" s="842"/>
      <c r="O55" s="842"/>
      <c r="P55" s="842"/>
      <c r="Q55" s="750"/>
      <c r="R55" s="834"/>
      <c r="S55" s="834"/>
      <c r="T55" s="834"/>
      <c r="U55" s="834"/>
      <c r="V55" s="834"/>
      <c r="W55" s="834"/>
      <c r="X55" s="834"/>
      <c r="Y55" s="834"/>
      <c r="Z55" s="834"/>
      <c r="AA55" s="834"/>
      <c r="AB55" s="843"/>
      <c r="AC55" s="834"/>
      <c r="AD55" s="834"/>
      <c r="AE55" s="834"/>
      <c r="AF55" s="834"/>
      <c r="AG55" s="836"/>
      <c r="AI55" s="845">
        <f t="shared" si="0"/>
        <v>0</v>
      </c>
      <c r="AJ55" s="845">
        <f t="shared" si="4"/>
        <v>123.68</v>
      </c>
      <c r="AK55" s="845">
        <f t="shared" si="2"/>
        <v>0</v>
      </c>
      <c r="AL55" s="845">
        <f t="shared" si="3"/>
        <v>0</v>
      </c>
      <c r="AM55" s="845">
        <f t="shared" si="1"/>
        <v>0</v>
      </c>
      <c r="AN55" s="845">
        <f t="shared" si="5"/>
        <v>123.68</v>
      </c>
    </row>
    <row r="56" spans="1:40" s="873" customFormat="1" ht="14.25" customHeight="1">
      <c r="A56" s="1299" t="s">
        <v>20</v>
      </c>
      <c r="B56" s="1300"/>
      <c r="C56" s="1300"/>
      <c r="D56" s="1300"/>
      <c r="E56" s="1300"/>
      <c r="F56" s="1300"/>
      <c r="G56" s="1300"/>
      <c r="H56" s="1301"/>
      <c r="I56" s="1305">
        <f>SUM(I11:I22)</f>
        <v>119.68</v>
      </c>
      <c r="J56" s="867" t="s">
        <v>213</v>
      </c>
      <c r="K56" s="1307">
        <f>SUM(K11:K36)</f>
        <v>4</v>
      </c>
      <c r="L56" s="868"/>
      <c r="M56" s="848"/>
      <c r="N56" s="869"/>
      <c r="O56" s="870"/>
      <c r="P56" s="870"/>
      <c r="Q56" s="871"/>
      <c r="R56" s="871"/>
      <c r="S56" s="871"/>
      <c r="T56" s="870"/>
      <c r="U56" s="870"/>
      <c r="V56" s="871"/>
      <c r="W56" s="871"/>
      <c r="X56" s="871"/>
      <c r="Y56" s="870"/>
      <c r="Z56" s="870"/>
      <c r="AA56" s="871"/>
      <c r="AB56" s="871"/>
      <c r="AC56" s="871"/>
      <c r="AD56" s="870"/>
      <c r="AE56" s="870"/>
      <c r="AF56" s="871"/>
      <c r="AG56" s="872"/>
    </row>
    <row r="57" spans="1:40" s="873" customFormat="1" ht="14.25" customHeight="1" thickBot="1">
      <c r="A57" s="1302"/>
      <c r="B57" s="1303"/>
      <c r="C57" s="1303"/>
      <c r="D57" s="1303"/>
      <c r="E57" s="1303"/>
      <c r="F57" s="1303"/>
      <c r="G57" s="1303"/>
      <c r="H57" s="1304"/>
      <c r="I57" s="1306"/>
      <c r="J57" s="874"/>
      <c r="K57" s="1308"/>
      <c r="L57" s="875"/>
      <c r="M57" s="876"/>
      <c r="N57" s="877"/>
      <c r="O57" s="878"/>
      <c r="P57" s="878"/>
      <c r="Q57" s="879"/>
      <c r="R57" s="879"/>
      <c r="S57" s="879"/>
      <c r="T57" s="878"/>
      <c r="U57" s="878"/>
      <c r="V57" s="879"/>
      <c r="W57" s="879"/>
      <c r="X57" s="879"/>
      <c r="Y57" s="878"/>
      <c r="Z57" s="878"/>
      <c r="AA57" s="879"/>
      <c r="AB57" s="879"/>
      <c r="AC57" s="879"/>
      <c r="AD57" s="878"/>
      <c r="AE57" s="878"/>
      <c r="AF57" s="879"/>
      <c r="AG57" s="880"/>
    </row>
  </sheetData>
  <mergeCells count="40">
    <mergeCell ref="V7:W7"/>
    <mergeCell ref="X7:Y7"/>
    <mergeCell ref="A9:B10"/>
    <mergeCell ref="C9:H10"/>
    <mergeCell ref="I9:K9"/>
    <mergeCell ref="L7:O7"/>
    <mergeCell ref="P7:S7"/>
    <mergeCell ref="T7:U7"/>
    <mergeCell ref="A56:H57"/>
    <mergeCell ref="I56:I57"/>
    <mergeCell ref="K56:K57"/>
    <mergeCell ref="A7:C7"/>
    <mergeCell ref="D7:F7"/>
    <mergeCell ref="G7:K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X1:AA1"/>
    <mergeCell ref="AB1:AG1"/>
    <mergeCell ref="L2:O4"/>
    <mergeCell ref="P2:Q4"/>
    <mergeCell ref="R2:S4"/>
    <mergeCell ref="T2:U4"/>
    <mergeCell ref="L1:O1"/>
    <mergeCell ref="P1:Q1"/>
    <mergeCell ref="R1:S1"/>
    <mergeCell ref="T1:U1"/>
    <mergeCell ref="V1:W1"/>
    <mergeCell ref="AD4:AE4"/>
    <mergeCell ref="V4:W4"/>
    <mergeCell ref="X4:Y4"/>
    <mergeCell ref="Z4:AA4"/>
    <mergeCell ref="AB4:AC4"/>
  </mergeCells>
  <conditionalFormatting sqref="C11:C55">
    <cfRule type="cellIs" dxfId="20" priority="1" operator="equal">
      <formula>0</formula>
    </cfRule>
  </conditionalFormatting>
  <conditionalFormatting sqref="I11:K55">
    <cfRule type="cellIs" dxfId="19" priority="81" stopIfTrue="1" operator="equal">
      <formula>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G42"/>
  <sheetViews>
    <sheetView view="pageBreakPreview" topLeftCell="A10" zoomScale="115" zoomScaleNormal="100" zoomScaleSheetLayoutView="115" workbookViewId="0">
      <selection activeCell="AJ23" sqref="AJ23"/>
    </sheetView>
  </sheetViews>
  <sheetFormatPr defaultColWidth="5.3046875" defaultRowHeight="18"/>
  <cols>
    <col min="1" max="2" width="5.3046875" style="236"/>
    <col min="3" max="3" width="5.3046875" style="236" customWidth="1"/>
    <col min="4" max="16384" width="5.3046875" style="236"/>
  </cols>
  <sheetData>
    <row r="1" spans="1:33" ht="15" customHeight="1">
      <c r="A1" s="234"/>
      <c r="B1" s="235"/>
      <c r="C1" s="235"/>
      <c r="D1" s="984" t="s">
        <v>222</v>
      </c>
      <c r="E1" s="985"/>
      <c r="F1" s="985"/>
      <c r="G1" s="985"/>
      <c r="H1" s="985"/>
      <c r="I1" s="985"/>
      <c r="J1" s="985"/>
      <c r="K1" s="985"/>
      <c r="L1" s="1024" t="s">
        <v>173</v>
      </c>
      <c r="M1" s="1025"/>
      <c r="N1" s="1025"/>
      <c r="O1" s="1026"/>
      <c r="P1" s="990" t="s">
        <v>174</v>
      </c>
      <c r="Q1" s="992"/>
      <c r="R1" s="990" t="s">
        <v>175</v>
      </c>
      <c r="S1" s="992"/>
      <c r="T1" s="990" t="s">
        <v>176</v>
      </c>
      <c r="U1" s="992"/>
      <c r="V1" s="1027" t="s">
        <v>21</v>
      </c>
      <c r="W1" s="1028"/>
      <c r="X1" s="990" t="s">
        <v>22</v>
      </c>
      <c r="Y1" s="991"/>
      <c r="Z1" s="991"/>
      <c r="AA1" s="991"/>
      <c r="AB1" s="991"/>
      <c r="AC1" s="992"/>
      <c r="AD1" s="990" t="s">
        <v>177</v>
      </c>
      <c r="AE1" s="991"/>
      <c r="AF1" s="991"/>
      <c r="AG1" s="993"/>
    </row>
    <row r="2" spans="1:33" ht="15" customHeight="1">
      <c r="A2" s="237"/>
      <c r="D2" s="986"/>
      <c r="E2" s="987"/>
      <c r="F2" s="987"/>
      <c r="G2" s="987"/>
      <c r="H2" s="987"/>
      <c r="I2" s="987"/>
      <c r="J2" s="987"/>
      <c r="K2" s="987"/>
      <c r="L2" s="994"/>
      <c r="M2" s="995"/>
      <c r="N2" s="995"/>
      <c r="O2" s="996"/>
      <c r="P2" s="1000"/>
      <c r="Q2" s="1001"/>
      <c r="R2" s="1006"/>
      <c r="S2" s="1007"/>
      <c r="T2" s="1012"/>
      <c r="U2" s="1013"/>
      <c r="V2" s="238"/>
      <c r="W2" s="239"/>
      <c r="X2" s="240"/>
      <c r="Y2" s="241"/>
      <c r="Z2" s="240"/>
      <c r="AA2" s="241"/>
      <c r="AB2" s="244"/>
      <c r="AC2" s="243"/>
      <c r="AD2" s="1016"/>
      <c r="AE2" s="1017"/>
      <c r="AF2" s="1020"/>
      <c r="AG2" s="1021"/>
    </row>
    <row r="3" spans="1:33" ht="15" customHeight="1">
      <c r="A3" s="237"/>
      <c r="D3" s="986"/>
      <c r="E3" s="987"/>
      <c r="F3" s="987"/>
      <c r="G3" s="987"/>
      <c r="H3" s="987"/>
      <c r="I3" s="987"/>
      <c r="J3" s="987"/>
      <c r="K3" s="987"/>
      <c r="L3" s="994"/>
      <c r="M3" s="995"/>
      <c r="N3" s="995"/>
      <c r="O3" s="996"/>
      <c r="P3" s="1002"/>
      <c r="Q3" s="1003"/>
      <c r="R3" s="1008"/>
      <c r="S3" s="1009"/>
      <c r="T3" s="1012"/>
      <c r="U3" s="1013"/>
      <c r="V3" s="246"/>
      <c r="W3" s="247"/>
      <c r="X3" s="248"/>
      <c r="Y3" s="249"/>
      <c r="Z3" s="248"/>
      <c r="AA3" s="249"/>
      <c r="AB3" s="252"/>
      <c r="AC3" s="251"/>
      <c r="AD3" s="1018"/>
      <c r="AE3" s="1019"/>
      <c r="AF3" s="1022"/>
      <c r="AG3" s="1023"/>
    </row>
    <row r="4" spans="1:33" ht="15" customHeight="1" thickBot="1">
      <c r="A4" s="254"/>
      <c r="B4" s="255"/>
      <c r="C4" s="255"/>
      <c r="D4" s="988"/>
      <c r="E4" s="989"/>
      <c r="F4" s="989"/>
      <c r="G4" s="989"/>
      <c r="H4" s="989"/>
      <c r="I4" s="989"/>
      <c r="J4" s="989"/>
      <c r="K4" s="989"/>
      <c r="L4" s="997"/>
      <c r="M4" s="998"/>
      <c r="N4" s="998"/>
      <c r="O4" s="999"/>
      <c r="P4" s="1004"/>
      <c r="Q4" s="1005"/>
      <c r="R4" s="1010"/>
      <c r="S4" s="1011"/>
      <c r="T4" s="1014"/>
      <c r="U4" s="1015"/>
      <c r="V4" s="964"/>
      <c r="W4" s="965"/>
      <c r="X4" s="964"/>
      <c r="Y4" s="965"/>
      <c r="Z4" s="964"/>
      <c r="AA4" s="965"/>
      <c r="AB4" s="964"/>
      <c r="AC4" s="965"/>
      <c r="AD4" s="964"/>
      <c r="AE4" s="965"/>
      <c r="AF4" s="964"/>
      <c r="AG4" s="978"/>
    </row>
    <row r="5" spans="1:33" ht="4.5" customHeight="1" thickBot="1">
      <c r="A5" s="257"/>
      <c r="B5" s="257"/>
      <c r="C5" s="257"/>
      <c r="D5" s="344"/>
      <c r="E5" s="344"/>
      <c r="F5" s="344"/>
      <c r="G5" s="344"/>
      <c r="H5" s="344"/>
      <c r="I5" s="344"/>
      <c r="J5" s="344"/>
      <c r="K5" s="344"/>
      <c r="L5" s="260"/>
      <c r="M5" s="260"/>
      <c r="N5" s="260"/>
      <c r="O5" s="260"/>
      <c r="P5" s="260"/>
      <c r="Q5" s="260"/>
      <c r="R5" s="261"/>
      <c r="S5" s="261"/>
      <c r="T5" s="262"/>
      <c r="U5" s="26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33" ht="18.75" customHeight="1">
      <c r="A6" s="979" t="s">
        <v>182</v>
      </c>
      <c r="B6" s="980"/>
      <c r="C6" s="981"/>
      <c r="D6" s="982" t="s">
        <v>183</v>
      </c>
      <c r="E6" s="980"/>
      <c r="F6" s="981"/>
      <c r="G6" s="982" t="s">
        <v>184</v>
      </c>
      <c r="H6" s="980"/>
      <c r="I6" s="980"/>
      <c r="J6" s="980"/>
      <c r="K6" s="981"/>
      <c r="L6" s="982" t="s">
        <v>185</v>
      </c>
      <c r="M6" s="980"/>
      <c r="N6" s="980"/>
      <c r="O6" s="981"/>
      <c r="P6" s="982" t="s">
        <v>186</v>
      </c>
      <c r="Q6" s="980"/>
      <c r="R6" s="980"/>
      <c r="S6" s="981"/>
      <c r="T6" s="982" t="s">
        <v>223</v>
      </c>
      <c r="U6" s="980"/>
      <c r="V6" s="980"/>
      <c r="W6" s="980"/>
      <c r="X6" s="980"/>
      <c r="Y6" s="980"/>
      <c r="Z6" s="980"/>
      <c r="AA6" s="980"/>
      <c r="AB6" s="980"/>
      <c r="AC6" s="980"/>
      <c r="AD6" s="980"/>
      <c r="AE6" s="980"/>
      <c r="AF6" s="980"/>
      <c r="AG6" s="983"/>
    </row>
    <row r="7" spans="1:33" s="271" customFormat="1" ht="18.75" customHeight="1">
      <c r="A7" s="972"/>
      <c r="B7" s="973"/>
      <c r="C7" s="974"/>
      <c r="D7" s="975" t="s">
        <v>224</v>
      </c>
      <c r="E7" s="976"/>
      <c r="F7" s="977"/>
      <c r="G7" s="958"/>
      <c r="H7" s="959"/>
      <c r="I7" s="959"/>
      <c r="J7" s="959"/>
      <c r="K7" s="960"/>
      <c r="L7" s="958"/>
      <c r="M7" s="959"/>
      <c r="N7" s="959"/>
      <c r="O7" s="960"/>
      <c r="P7" s="958"/>
      <c r="Q7" s="959"/>
      <c r="R7" s="959"/>
      <c r="S7" s="960"/>
      <c r="T7" s="955"/>
      <c r="U7" s="956"/>
      <c r="V7" s="953"/>
      <c r="W7" s="953"/>
      <c r="X7" s="953"/>
      <c r="Y7" s="953"/>
      <c r="Z7" s="954"/>
      <c r="AA7" s="955"/>
      <c r="AB7" s="956"/>
      <c r="AC7" s="953"/>
      <c r="AD7" s="953"/>
      <c r="AE7" s="953"/>
      <c r="AF7" s="953"/>
      <c r="AG7" s="957"/>
    </row>
    <row r="8" spans="1:33" ht="16.5" customHeight="1">
      <c r="A8" s="966" t="s">
        <v>225</v>
      </c>
      <c r="B8" s="967"/>
      <c r="C8" s="967"/>
      <c r="D8" s="967"/>
      <c r="E8" s="967"/>
      <c r="F8" s="968"/>
      <c r="G8" s="345"/>
      <c r="H8" s="346"/>
      <c r="I8" s="346"/>
      <c r="J8" s="346"/>
      <c r="K8" s="347"/>
      <c r="L8" s="347"/>
      <c r="M8" s="347"/>
      <c r="N8" s="347"/>
      <c r="O8" s="347"/>
      <c r="P8" s="348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9"/>
    </row>
    <row r="9" spans="1:33" ht="16.5" customHeight="1">
      <c r="A9" s="350" t="s">
        <v>226</v>
      </c>
      <c r="B9" s="969" t="s">
        <v>173</v>
      </c>
      <c r="C9" s="970"/>
      <c r="D9" s="970"/>
      <c r="E9" s="970"/>
      <c r="F9" s="971"/>
      <c r="G9" s="351"/>
      <c r="H9" s="352"/>
      <c r="I9" s="352"/>
      <c r="J9" s="352"/>
      <c r="P9" s="353"/>
      <c r="AG9" s="354"/>
    </row>
    <row r="10" spans="1:33" ht="16.5" customHeight="1">
      <c r="A10" s="355"/>
      <c r="B10" s="356"/>
      <c r="C10" s="357"/>
      <c r="D10" s="357"/>
      <c r="E10" s="358"/>
      <c r="F10" s="359"/>
      <c r="G10" s="351"/>
      <c r="H10" s="352"/>
      <c r="I10" s="352"/>
      <c r="J10" s="352"/>
      <c r="K10" s="425" t="s">
        <v>284</v>
      </c>
      <c r="L10" s="425"/>
      <c r="P10" s="353"/>
      <c r="Q10" s="425"/>
      <c r="R10" s="425" t="s">
        <v>285</v>
      </c>
      <c r="S10" s="425"/>
      <c r="AG10" s="354"/>
    </row>
    <row r="11" spans="1:33" s="363" customFormat="1" ht="16.5" customHeight="1">
      <c r="A11" s="360"/>
      <c r="B11" s="361"/>
      <c r="C11" s="358"/>
      <c r="D11" s="358"/>
      <c r="E11" s="358"/>
      <c r="F11" s="359"/>
      <c r="G11" s="362"/>
      <c r="T11" s="364"/>
      <c r="U11" s="364"/>
      <c r="V11" s="365"/>
      <c r="W11" s="366"/>
      <c r="X11" s="367"/>
      <c r="Y11" s="368"/>
      <c r="Z11" s="369"/>
      <c r="AG11" s="370"/>
    </row>
    <row r="12" spans="1:33" s="363" customFormat="1" ht="16.5" customHeight="1">
      <c r="A12" s="360"/>
      <c r="B12" s="361"/>
      <c r="C12" s="358"/>
      <c r="D12" s="358"/>
      <c r="E12" s="358"/>
      <c r="F12" s="359"/>
      <c r="G12" s="362"/>
      <c r="N12" s="633" t="s">
        <v>286</v>
      </c>
      <c r="O12" s="633"/>
      <c r="U12" s="633" t="s">
        <v>287</v>
      </c>
      <c r="V12" s="633"/>
      <c r="W12" s="366"/>
      <c r="X12" s="367"/>
      <c r="Y12" s="368"/>
      <c r="Z12" s="369"/>
      <c r="AG12" s="370"/>
    </row>
    <row r="13" spans="1:33" s="363" customFormat="1" ht="16.5" customHeight="1">
      <c r="A13" s="360"/>
      <c r="B13" s="361"/>
      <c r="C13" s="358"/>
      <c r="D13" s="358"/>
      <c r="E13" s="371"/>
      <c r="F13" s="372"/>
      <c r="G13" s="362"/>
      <c r="W13" s="366"/>
      <c r="X13" s="367"/>
      <c r="Y13" s="368"/>
      <c r="Z13" s="369"/>
      <c r="AG13" s="370"/>
    </row>
    <row r="14" spans="1:33" s="363" customFormat="1" ht="16.5" customHeight="1">
      <c r="A14" s="360"/>
      <c r="B14" s="361"/>
      <c r="C14" s="358"/>
      <c r="D14" s="358"/>
      <c r="E14" s="371"/>
      <c r="F14" s="372"/>
      <c r="G14" s="362"/>
      <c r="W14" s="366"/>
      <c r="X14" s="367"/>
      <c r="Y14" s="368"/>
      <c r="Z14" s="369"/>
      <c r="AG14" s="370"/>
    </row>
    <row r="15" spans="1:33" s="363" customFormat="1" ht="16.5" customHeight="1">
      <c r="A15" s="360"/>
      <c r="B15" s="361"/>
      <c r="C15" s="358"/>
      <c r="D15" s="358"/>
      <c r="E15" s="371"/>
      <c r="F15" s="372"/>
      <c r="G15" s="362"/>
      <c r="W15" s="366"/>
      <c r="X15" s="367"/>
      <c r="Y15" s="368"/>
      <c r="Z15" s="369"/>
      <c r="AG15" s="370"/>
    </row>
    <row r="16" spans="1:33" s="363" customFormat="1" ht="16.5" customHeight="1">
      <c r="A16" s="360"/>
      <c r="B16" s="361"/>
      <c r="C16" s="358"/>
      <c r="D16" s="358"/>
      <c r="E16" s="371"/>
      <c r="F16" s="372"/>
      <c r="G16" s="362"/>
      <c r="P16" s="633" t="s">
        <v>288</v>
      </c>
      <c r="Q16" s="633"/>
      <c r="T16" s="633" t="s">
        <v>289</v>
      </c>
      <c r="W16" s="634" t="s">
        <v>290</v>
      </c>
      <c r="X16" s="635"/>
      <c r="Y16" s="368"/>
      <c r="Z16" s="369"/>
      <c r="AG16" s="370"/>
    </row>
    <row r="17" spans="1:33" s="363" customFormat="1" ht="24.45">
      <c r="A17" s="360"/>
      <c r="B17" s="361"/>
      <c r="C17" s="358"/>
      <c r="D17" s="358"/>
      <c r="E17" s="371"/>
      <c r="F17" s="372"/>
      <c r="G17" s="362"/>
      <c r="I17" s="633" t="s">
        <v>291</v>
      </c>
      <c r="J17" s="633"/>
      <c r="W17" s="366"/>
      <c r="X17" s="367"/>
      <c r="Y17" s="368"/>
      <c r="Z17" s="369"/>
      <c r="AG17" s="370"/>
    </row>
    <row r="18" spans="1:33" s="363" customFormat="1" ht="24.45">
      <c r="A18" s="373"/>
      <c r="C18" s="358"/>
      <c r="D18" s="358"/>
      <c r="E18" s="371"/>
      <c r="F18" s="372"/>
      <c r="G18" s="362"/>
      <c r="W18" s="366"/>
      <c r="X18" s="367"/>
      <c r="Y18" s="368"/>
      <c r="Z18" s="369"/>
      <c r="AG18" s="370"/>
    </row>
    <row r="19" spans="1:33" s="363" customFormat="1" ht="24.45">
      <c r="A19" s="360"/>
      <c r="B19" s="361"/>
      <c r="C19" s="358"/>
      <c r="D19" s="358"/>
      <c r="F19" s="372"/>
      <c r="G19" s="362"/>
      <c r="W19" s="636"/>
      <c r="X19" s="367"/>
      <c r="Y19" s="368"/>
      <c r="Z19" s="369"/>
      <c r="AG19" s="370"/>
    </row>
    <row r="20" spans="1:33" s="363" customFormat="1" ht="32.6" thickBot="1">
      <c r="A20" s="360"/>
      <c r="B20" s="361"/>
      <c r="C20" s="358"/>
      <c r="D20" s="358"/>
      <c r="F20" s="372"/>
      <c r="G20" s="362"/>
      <c r="O20" s="374"/>
      <c r="P20" s="375"/>
      <c r="W20" s="637"/>
      <c r="X20" s="367"/>
      <c r="Y20" s="368"/>
      <c r="Z20" s="369"/>
      <c r="AG20" s="370"/>
    </row>
    <row r="21" spans="1:33" s="363" customFormat="1" ht="33.75" customHeight="1" thickTop="1">
      <c r="A21" s="961" t="s">
        <v>227</v>
      </c>
      <c r="B21" s="962"/>
      <c r="C21" s="962"/>
      <c r="D21" s="962"/>
      <c r="E21" s="962"/>
      <c r="F21" s="963"/>
      <c r="G21" s="362"/>
      <c r="N21" s="633"/>
      <c r="O21" s="633"/>
      <c r="S21" s="376"/>
      <c r="W21" s="368"/>
      <c r="X21" s="377"/>
      <c r="Y21" s="638"/>
      <c r="Z21" s="638" t="s">
        <v>287</v>
      </c>
      <c r="AA21" s="633"/>
      <c r="AE21" s="363" t="s">
        <v>292</v>
      </c>
      <c r="AG21" s="370"/>
    </row>
    <row r="22" spans="1:33" s="363" customFormat="1" ht="21.9">
      <c r="A22" s="378" t="s">
        <v>228</v>
      </c>
      <c r="B22" s="379" t="s">
        <v>173</v>
      </c>
      <c r="C22" s="380"/>
      <c r="D22" s="380"/>
      <c r="E22" s="381"/>
      <c r="F22" s="382"/>
      <c r="G22" s="362"/>
      <c r="R22" s="375"/>
      <c r="W22" s="368"/>
      <c r="X22" s="377"/>
      <c r="Y22" s="377"/>
      <c r="Z22" s="377"/>
      <c r="AG22" s="370"/>
    </row>
    <row r="23" spans="1:33" s="363" customFormat="1">
      <c r="A23" s="383"/>
      <c r="B23" s="384"/>
      <c r="C23" s="385"/>
      <c r="D23" s="385"/>
      <c r="E23" s="386"/>
      <c r="F23" s="387"/>
      <c r="G23" s="362"/>
      <c r="K23" s="388"/>
      <c r="L23" s="388"/>
      <c r="O23" s="389"/>
      <c r="P23" s="389"/>
      <c r="Q23" s="389"/>
      <c r="R23" s="389"/>
      <c r="S23" s="389"/>
      <c r="T23" s="390"/>
      <c r="U23" s="390"/>
      <c r="V23" s="390"/>
      <c r="W23" s="390"/>
      <c r="X23" s="390"/>
      <c r="Y23" s="390"/>
      <c r="Z23" s="390"/>
      <c r="AG23" s="370"/>
    </row>
    <row r="24" spans="1:33" s="363" customFormat="1">
      <c r="A24" s="383"/>
      <c r="B24" s="384"/>
      <c r="C24" s="385"/>
      <c r="D24" s="385"/>
      <c r="E24" s="386"/>
      <c r="F24" s="391"/>
      <c r="G24" s="362"/>
      <c r="K24" s="388"/>
      <c r="L24" s="388"/>
      <c r="O24" s="389"/>
      <c r="P24" s="389"/>
      <c r="Q24" s="389"/>
      <c r="R24" s="389"/>
      <c r="S24" s="389"/>
      <c r="T24" s="390"/>
      <c r="U24" s="390"/>
      <c r="V24" s="390"/>
      <c r="W24" s="390"/>
      <c r="X24" s="390"/>
      <c r="Y24" s="390"/>
      <c r="Z24" s="390"/>
      <c r="AG24" s="370"/>
    </row>
    <row r="25" spans="1:33" s="363" customFormat="1" ht="32.15">
      <c r="A25" s="383"/>
      <c r="B25" s="384"/>
      <c r="C25" s="385"/>
      <c r="D25" s="385"/>
      <c r="E25" s="392"/>
      <c r="F25" s="393"/>
      <c r="G25" s="362"/>
      <c r="O25" s="374"/>
      <c r="W25" s="366"/>
      <c r="X25" s="367"/>
      <c r="Y25" s="368"/>
      <c r="Z25" s="369"/>
      <c r="AG25" s="370"/>
    </row>
    <row r="26" spans="1:33" s="363" customFormat="1" ht="32.15">
      <c r="A26" s="383"/>
      <c r="B26" s="384"/>
      <c r="C26" s="385"/>
      <c r="D26" s="385"/>
      <c r="E26" s="392"/>
      <c r="F26" s="393"/>
      <c r="G26" s="362"/>
      <c r="O26" s="374"/>
      <c r="W26" s="366"/>
      <c r="X26" s="367"/>
      <c r="Y26" s="368"/>
      <c r="Z26" s="369"/>
      <c r="AG26" s="370"/>
    </row>
    <row r="27" spans="1:33" s="363" customFormat="1" ht="43.75">
      <c r="A27" s="383"/>
      <c r="B27" s="384"/>
      <c r="C27" s="385"/>
      <c r="D27" s="385"/>
      <c r="E27" s="392"/>
      <c r="F27" s="393"/>
      <c r="G27" s="394"/>
      <c r="H27" s="395"/>
      <c r="I27" s="395"/>
      <c r="J27" s="396"/>
      <c r="K27" s="236"/>
      <c r="L27" s="236"/>
      <c r="M27" s="236"/>
      <c r="N27" s="236"/>
      <c r="O27" s="236"/>
      <c r="P27" s="397"/>
      <c r="Q27" s="398"/>
      <c r="R27" s="397"/>
      <c r="S27" s="399"/>
      <c r="T27" s="400"/>
      <c r="U27" s="400"/>
      <c r="V27" s="400"/>
      <c r="W27" s="399"/>
      <c r="X27" s="400"/>
      <c r="Y27" s="400"/>
      <c r="Z27" s="236"/>
      <c r="AG27" s="370"/>
    </row>
    <row r="28" spans="1:33" s="363" customFormat="1" ht="22.3" thickBot="1">
      <c r="A28" s="383"/>
      <c r="B28" s="384"/>
      <c r="C28" s="385"/>
      <c r="D28" s="385"/>
      <c r="E28" s="392"/>
      <c r="F28" s="393"/>
      <c r="G28" s="394"/>
      <c r="H28" s="395"/>
      <c r="I28" s="395"/>
      <c r="J28" s="236"/>
      <c r="K28" s="401"/>
      <c r="O28" s="401"/>
      <c r="P28" s="401"/>
      <c r="Q28" s="401"/>
      <c r="R28" s="401"/>
      <c r="S28" s="401"/>
      <c r="T28" s="403"/>
      <c r="U28" s="403"/>
      <c r="V28" s="403"/>
      <c r="W28" s="403"/>
      <c r="X28" s="403"/>
      <c r="Y28" s="403"/>
      <c r="Z28" s="403"/>
      <c r="AG28" s="370"/>
    </row>
    <row r="29" spans="1:33" s="363" customFormat="1" ht="23.25" customHeight="1" thickTop="1">
      <c r="A29" s="961" t="s">
        <v>229</v>
      </c>
      <c r="B29" s="962"/>
      <c r="C29" s="962"/>
      <c r="D29" s="962"/>
      <c r="E29" s="962"/>
      <c r="F29" s="963"/>
      <c r="G29" s="394"/>
      <c r="H29" s="395"/>
      <c r="I29" s="395"/>
      <c r="J29" s="236"/>
      <c r="K29" s="401"/>
      <c r="O29" s="402"/>
      <c r="P29" s="401"/>
      <c r="Q29" s="401"/>
      <c r="R29" s="401"/>
      <c r="S29" s="401"/>
      <c r="T29" s="403"/>
      <c r="U29" s="403"/>
      <c r="V29" s="403"/>
      <c r="W29" s="403"/>
      <c r="X29" s="403"/>
      <c r="Y29" s="403"/>
      <c r="Z29" s="403"/>
      <c r="AG29" s="370"/>
    </row>
    <row r="30" spans="1:33" s="363" customFormat="1" ht="32.15">
      <c r="A30" s="404" t="s">
        <v>230</v>
      </c>
      <c r="B30" s="379" t="s">
        <v>173</v>
      </c>
      <c r="C30" s="380"/>
      <c r="D30" s="380"/>
      <c r="E30" s="380"/>
      <c r="F30" s="381"/>
      <c r="G30" s="362"/>
      <c r="O30" s="374"/>
      <c r="R30" s="633"/>
      <c r="S30" s="633"/>
      <c r="W30" s="366"/>
      <c r="X30" s="367"/>
      <c r="Y30" s="368"/>
      <c r="Z30" s="369"/>
      <c r="AG30" s="370"/>
    </row>
    <row r="31" spans="1:33" s="363" customFormat="1" ht="22.3" thickBot="1">
      <c r="A31" s="405"/>
      <c r="B31" s="406"/>
      <c r="C31" s="407"/>
      <c r="D31" s="407"/>
      <c r="E31" s="407"/>
      <c r="F31" s="408"/>
      <c r="G31" s="409"/>
      <c r="H31" s="410"/>
      <c r="I31" s="410"/>
      <c r="J31" s="410"/>
      <c r="K31" s="411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G31" s="370"/>
    </row>
    <row r="32" spans="1:33" s="363" customFormat="1" ht="23.25" customHeight="1" thickTop="1">
      <c r="A32" s="961" t="s">
        <v>231</v>
      </c>
      <c r="B32" s="962"/>
      <c r="C32" s="962"/>
      <c r="D32" s="962"/>
      <c r="E32" s="962"/>
      <c r="F32" s="963"/>
      <c r="G32" s="409"/>
      <c r="H32" s="410"/>
      <c r="I32" s="410"/>
      <c r="J32" s="410"/>
      <c r="K32" s="411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G32" s="370"/>
    </row>
    <row r="33" spans="1:33" s="363" customFormat="1">
      <c r="A33" s="412" t="s">
        <v>43</v>
      </c>
      <c r="B33" s="379" t="s">
        <v>173</v>
      </c>
      <c r="C33" s="380"/>
      <c r="D33" s="380"/>
      <c r="E33" s="380"/>
      <c r="F33" s="381"/>
      <c r="G33" s="362"/>
      <c r="AG33" s="370"/>
    </row>
    <row r="34" spans="1:33" s="363" customFormat="1" ht="32.6" thickBot="1">
      <c r="A34" s="413"/>
      <c r="B34" s="414"/>
      <c r="C34" s="415"/>
      <c r="D34" s="415"/>
      <c r="E34" s="415"/>
      <c r="F34" s="416"/>
      <c r="G34" s="417"/>
      <c r="H34" s="418"/>
      <c r="I34" s="418"/>
      <c r="J34" s="418"/>
      <c r="K34" s="418"/>
      <c r="L34" s="418"/>
      <c r="M34" s="418"/>
      <c r="N34" s="418"/>
      <c r="O34" s="419"/>
      <c r="P34" s="418"/>
      <c r="Q34" s="418"/>
      <c r="R34" s="418"/>
      <c r="S34" s="418" t="s">
        <v>293</v>
      </c>
      <c r="T34" s="418"/>
      <c r="U34" s="418"/>
      <c r="V34" s="418"/>
      <c r="W34" s="420"/>
      <c r="X34" s="421"/>
      <c r="Y34" s="422"/>
      <c r="Z34" s="423"/>
      <c r="AA34" s="418"/>
      <c r="AB34" s="418"/>
      <c r="AC34" s="418"/>
      <c r="AD34" s="418"/>
      <c r="AE34" s="418"/>
      <c r="AF34" s="418"/>
      <c r="AG34" s="424"/>
    </row>
    <row r="35" spans="1:33" s="425" customFormat="1" ht="18" customHeight="1" thickBot="1">
      <c r="A35" s="944" t="s">
        <v>232</v>
      </c>
      <c r="B35" s="945"/>
      <c r="C35" s="946"/>
      <c r="D35" s="944" t="s">
        <v>233</v>
      </c>
      <c r="E35" s="945"/>
      <c r="F35" s="946"/>
      <c r="G35" s="944" t="s">
        <v>234</v>
      </c>
      <c r="H35" s="946"/>
      <c r="I35" s="952" t="s">
        <v>198</v>
      </c>
      <c r="J35" s="947"/>
      <c r="K35" s="944" t="s">
        <v>235</v>
      </c>
      <c r="L35" s="946"/>
      <c r="M35" s="944" t="s">
        <v>236</v>
      </c>
      <c r="N35" s="947"/>
      <c r="O35" s="944" t="s">
        <v>237</v>
      </c>
      <c r="P35" s="947"/>
      <c r="Q35" s="948" t="s">
        <v>238</v>
      </c>
      <c r="R35" s="949"/>
      <c r="S35" s="950"/>
      <c r="T35" s="944" t="s">
        <v>239</v>
      </c>
      <c r="U35" s="951"/>
      <c r="V35" s="947"/>
      <c r="W35" s="944" t="s">
        <v>188</v>
      </c>
      <c r="X35" s="951"/>
      <c r="Y35" s="947"/>
      <c r="Z35" s="944" t="s">
        <v>189</v>
      </c>
      <c r="AA35" s="951"/>
      <c r="AB35" s="947"/>
      <c r="AC35" s="944" t="s">
        <v>240</v>
      </c>
      <c r="AD35" s="947"/>
      <c r="AE35" s="944" t="s">
        <v>241</v>
      </c>
      <c r="AF35" s="951"/>
      <c r="AG35" s="947"/>
    </row>
    <row r="36" spans="1:33" ht="18" customHeight="1">
      <c r="A36" s="931"/>
      <c r="B36" s="932"/>
      <c r="C36" s="933"/>
      <c r="D36" s="426"/>
      <c r="E36" s="363"/>
      <c r="F36" s="427"/>
      <c r="G36" s="428"/>
      <c r="H36" s="370"/>
      <c r="I36" s="426"/>
      <c r="J36" s="370"/>
      <c r="K36" s="426"/>
      <c r="L36" s="370"/>
      <c r="M36" s="426"/>
      <c r="N36" s="370"/>
      <c r="O36" s="363"/>
      <c r="P36" s="370"/>
      <c r="Q36" s="942">
        <v>5</v>
      </c>
      <c r="R36" s="942"/>
      <c r="S36" s="943"/>
      <c r="T36" s="941">
        <v>4</v>
      </c>
      <c r="U36" s="942"/>
      <c r="V36" s="943"/>
      <c r="W36" s="941"/>
      <c r="X36" s="942"/>
      <c r="Y36" s="943"/>
      <c r="Z36" s="941"/>
      <c r="AA36" s="942"/>
      <c r="AB36" s="943"/>
      <c r="AC36" s="935"/>
      <c r="AD36" s="936"/>
      <c r="AE36" s="941"/>
      <c r="AF36" s="942"/>
      <c r="AG36" s="943"/>
    </row>
    <row r="37" spans="1:33" ht="18" customHeight="1">
      <c r="A37" s="426"/>
      <c r="B37" s="363"/>
      <c r="C37" s="370"/>
      <c r="D37" s="426"/>
      <c r="E37" s="363"/>
      <c r="F37" s="370"/>
      <c r="G37" s="426"/>
      <c r="H37" s="370"/>
      <c r="I37" s="426"/>
      <c r="J37" s="370"/>
      <c r="K37" s="426"/>
      <c r="L37" s="370"/>
      <c r="M37" s="426"/>
      <c r="N37" s="370"/>
      <c r="O37" s="363"/>
      <c r="P37" s="370"/>
      <c r="Q37" s="942"/>
      <c r="R37" s="942"/>
      <c r="S37" s="943"/>
      <c r="T37" s="941"/>
      <c r="U37" s="942"/>
      <c r="V37" s="943"/>
      <c r="W37" s="941"/>
      <c r="X37" s="942"/>
      <c r="Y37" s="943"/>
      <c r="Z37" s="941"/>
      <c r="AA37" s="942"/>
      <c r="AB37" s="943"/>
      <c r="AC37" s="937"/>
      <c r="AD37" s="938"/>
      <c r="AE37" s="941"/>
      <c r="AF37" s="942"/>
      <c r="AG37" s="943"/>
    </row>
    <row r="38" spans="1:33" ht="18" customHeight="1">
      <c r="A38" s="931"/>
      <c r="B38" s="932"/>
      <c r="C38" s="933"/>
      <c r="D38" s="426"/>
      <c r="E38" s="363"/>
      <c r="F38" s="427"/>
      <c r="G38" s="428"/>
      <c r="H38" s="370"/>
      <c r="I38" s="426"/>
      <c r="J38" s="370"/>
      <c r="K38" s="426"/>
      <c r="L38" s="370"/>
      <c r="M38" s="426"/>
      <c r="N38" s="370"/>
      <c r="O38" s="363"/>
      <c r="P38" s="370"/>
      <c r="Q38" s="942"/>
      <c r="R38" s="942"/>
      <c r="S38" s="943"/>
      <c r="T38" s="941"/>
      <c r="U38" s="942"/>
      <c r="V38" s="943"/>
      <c r="W38" s="941"/>
      <c r="X38" s="942"/>
      <c r="Y38" s="943"/>
      <c r="Z38" s="941"/>
      <c r="AA38" s="942"/>
      <c r="AB38" s="943"/>
      <c r="AC38" s="937"/>
      <c r="AD38" s="938"/>
      <c r="AE38" s="941"/>
      <c r="AF38" s="942"/>
      <c r="AG38" s="943"/>
    </row>
    <row r="39" spans="1:33" ht="18.75" customHeight="1" thickBot="1">
      <c r="A39" s="429"/>
      <c r="B39" s="418"/>
      <c r="C39" s="424"/>
      <c r="D39" s="430"/>
      <c r="E39" s="431"/>
      <c r="F39" s="432"/>
      <c r="G39" s="430"/>
      <c r="H39" s="432"/>
      <c r="I39" s="430"/>
      <c r="J39" s="432"/>
      <c r="K39" s="430"/>
      <c r="L39" s="432"/>
      <c r="M39" s="430"/>
      <c r="N39" s="432"/>
      <c r="O39" s="431"/>
      <c r="P39" s="432"/>
      <c r="Q39" s="942"/>
      <c r="R39" s="942"/>
      <c r="S39" s="943"/>
      <c r="T39" s="941"/>
      <c r="U39" s="942"/>
      <c r="V39" s="943"/>
      <c r="W39" s="941"/>
      <c r="X39" s="942"/>
      <c r="Y39" s="943"/>
      <c r="Z39" s="941"/>
      <c r="AA39" s="942"/>
      <c r="AB39" s="943"/>
      <c r="AC39" s="939"/>
      <c r="AD39" s="940"/>
      <c r="AE39" s="941"/>
      <c r="AF39" s="942"/>
      <c r="AG39" s="943"/>
    </row>
    <row r="40" spans="1:33" ht="18.45" thickBot="1">
      <c r="A40" s="927"/>
      <c r="B40" s="934"/>
      <c r="C40" s="934"/>
      <c r="D40" s="934"/>
      <c r="E40" s="934"/>
      <c r="F40" s="934"/>
      <c r="G40" s="934"/>
      <c r="H40" s="934"/>
      <c r="I40" s="934"/>
      <c r="J40" s="934"/>
      <c r="K40" s="934"/>
      <c r="L40" s="934"/>
      <c r="M40" s="934"/>
      <c r="N40" s="934"/>
      <c r="O40" s="934"/>
      <c r="P40" s="934"/>
      <c r="Q40" s="929"/>
      <c r="R40" s="929"/>
      <c r="S40" s="929"/>
      <c r="T40" s="929"/>
      <c r="U40" s="929"/>
      <c r="V40" s="929"/>
      <c r="W40" s="929"/>
      <c r="X40" s="929"/>
      <c r="Y40" s="929"/>
      <c r="Z40" s="929"/>
      <c r="AA40" s="929"/>
      <c r="AB40" s="929"/>
      <c r="AC40" s="927"/>
      <c r="AD40" s="928"/>
      <c r="AE40" s="929"/>
      <c r="AF40" s="929"/>
      <c r="AG40" s="929"/>
    </row>
    <row r="41" spans="1:33" ht="18.45" thickBot="1">
      <c r="AE41" s="433"/>
      <c r="AF41" s="930"/>
      <c r="AG41" s="930"/>
    </row>
    <row r="42" spans="1:33" ht="18.45" thickBot="1">
      <c r="A42" s="434"/>
      <c r="B42" s="435"/>
    </row>
  </sheetData>
  <mergeCells count="69">
    <mergeCell ref="L1:O1"/>
    <mergeCell ref="P1:Q1"/>
    <mergeCell ref="R1:S1"/>
    <mergeCell ref="T1:U1"/>
    <mergeCell ref="V1:W1"/>
    <mergeCell ref="AF4:AG4"/>
    <mergeCell ref="A6:C6"/>
    <mergeCell ref="D6:F6"/>
    <mergeCell ref="G6:K6"/>
    <mergeCell ref="L6:O6"/>
    <mergeCell ref="P6:S6"/>
    <mergeCell ref="T6:AG6"/>
    <mergeCell ref="D1:K4"/>
    <mergeCell ref="X1:AC1"/>
    <mergeCell ref="AD1:AG1"/>
    <mergeCell ref="L2:O4"/>
    <mergeCell ref="P2:Q4"/>
    <mergeCell ref="R2:S4"/>
    <mergeCell ref="T2:U4"/>
    <mergeCell ref="AD2:AE3"/>
    <mergeCell ref="AF2:AG3"/>
    <mergeCell ref="A29:F29"/>
    <mergeCell ref="A32:F32"/>
    <mergeCell ref="A35:C35"/>
    <mergeCell ref="AB4:AC4"/>
    <mergeCell ref="AD4:AE4"/>
    <mergeCell ref="V4:W4"/>
    <mergeCell ref="X4:Y4"/>
    <mergeCell ref="Z4:AA4"/>
    <mergeCell ref="A8:F8"/>
    <mergeCell ref="B9:F9"/>
    <mergeCell ref="A21:F21"/>
    <mergeCell ref="A7:C7"/>
    <mergeCell ref="D7:F7"/>
    <mergeCell ref="Z35:AB35"/>
    <mergeCell ref="AC35:AD35"/>
    <mergeCell ref="AE35:AG35"/>
    <mergeCell ref="AC7:AG7"/>
    <mergeCell ref="G7:K7"/>
    <mergeCell ref="L7:O7"/>
    <mergeCell ref="P7:S7"/>
    <mergeCell ref="T7:U7"/>
    <mergeCell ref="Q35:S35"/>
    <mergeCell ref="T35:V35"/>
    <mergeCell ref="I35:J35"/>
    <mergeCell ref="V7:Z7"/>
    <mergeCell ref="AA7:AB7"/>
    <mergeCell ref="W35:Y35"/>
    <mergeCell ref="D35:F35"/>
    <mergeCell ref="G35:H35"/>
    <mergeCell ref="K35:L35"/>
    <mergeCell ref="M35:N35"/>
    <mergeCell ref="O35:P35"/>
    <mergeCell ref="AC40:AD40"/>
    <mergeCell ref="AE40:AG40"/>
    <mergeCell ref="AF41:AG41"/>
    <mergeCell ref="A38:C38"/>
    <mergeCell ref="A40:P40"/>
    <mergeCell ref="Q40:S40"/>
    <mergeCell ref="T40:V40"/>
    <mergeCell ref="W40:Y40"/>
    <mergeCell ref="Z40:AB40"/>
    <mergeCell ref="AC36:AD39"/>
    <mergeCell ref="AE36:AG39"/>
    <mergeCell ref="Z36:AB39"/>
    <mergeCell ref="A36:C36"/>
    <mergeCell ref="Q36:S39"/>
    <mergeCell ref="T36:V39"/>
    <mergeCell ref="W36:Y39"/>
  </mergeCells>
  <pageMargins left="0.7" right="0.7" top="0.75" bottom="0.75" header="0.3" footer="0.3"/>
  <pageSetup paperSize="9" scale="58" fitToWidth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AK42"/>
  <sheetViews>
    <sheetView showGridLines="0" topLeftCell="B10" zoomScale="70" zoomScaleNormal="70" workbookViewId="0">
      <selection activeCell="AB30" sqref="AB30"/>
    </sheetView>
  </sheetViews>
  <sheetFormatPr defaultColWidth="5.3046875" defaultRowHeight="18"/>
  <cols>
    <col min="1" max="2" width="5.3046875" style="236"/>
    <col min="3" max="3" width="5.3046875" style="236" customWidth="1"/>
    <col min="4" max="36" width="5.3046875" style="236"/>
    <col min="37" max="37" width="9.3046875" style="236" bestFit="1" customWidth="1"/>
    <col min="38" max="16384" width="5.3046875" style="236"/>
  </cols>
  <sheetData>
    <row r="1" spans="1:37" ht="15" customHeight="1">
      <c r="A1" s="234"/>
      <c r="B1" s="235"/>
      <c r="C1" s="235"/>
      <c r="D1" s="984" t="s">
        <v>222</v>
      </c>
      <c r="E1" s="985"/>
      <c r="F1" s="985"/>
      <c r="G1" s="985"/>
      <c r="H1" s="985"/>
      <c r="I1" s="985"/>
      <c r="J1" s="985"/>
      <c r="K1" s="985"/>
      <c r="L1" s="1024" t="s">
        <v>173</v>
      </c>
      <c r="M1" s="1025"/>
      <c r="N1" s="1025"/>
      <c r="O1" s="1026"/>
      <c r="P1" s="990" t="s">
        <v>174</v>
      </c>
      <c r="Q1" s="992"/>
      <c r="R1" s="990" t="s">
        <v>175</v>
      </c>
      <c r="S1" s="992"/>
      <c r="T1" s="990" t="s">
        <v>176</v>
      </c>
      <c r="U1" s="992"/>
      <c r="V1" s="1027" t="s">
        <v>21</v>
      </c>
      <c r="W1" s="1028"/>
      <c r="X1" s="990" t="s">
        <v>22</v>
      </c>
      <c r="Y1" s="991"/>
      <c r="Z1" s="991"/>
      <c r="AA1" s="991"/>
      <c r="AB1" s="991"/>
      <c r="AC1" s="992"/>
      <c r="AD1" s="990" t="s">
        <v>177</v>
      </c>
      <c r="AE1" s="991"/>
      <c r="AF1" s="991"/>
      <c r="AG1" s="993"/>
    </row>
    <row r="2" spans="1:37" ht="15" customHeight="1">
      <c r="A2" s="237"/>
      <c r="D2" s="986"/>
      <c r="E2" s="987"/>
      <c r="F2" s="987"/>
      <c r="G2" s="987"/>
      <c r="H2" s="987"/>
      <c r="I2" s="987"/>
      <c r="J2" s="987"/>
      <c r="K2" s="987"/>
      <c r="L2" s="994"/>
      <c r="M2" s="995"/>
      <c r="N2" s="995"/>
      <c r="O2" s="996"/>
      <c r="P2" s="1000"/>
      <c r="Q2" s="1001"/>
      <c r="R2" s="1006"/>
      <c r="S2" s="1007"/>
      <c r="T2" s="1012"/>
      <c r="U2" s="1013"/>
      <c r="V2" s="238"/>
      <c r="W2" s="239"/>
      <c r="X2" s="240"/>
      <c r="Y2" s="241"/>
      <c r="Z2" s="240"/>
      <c r="AA2" s="241"/>
      <c r="AB2" s="244"/>
      <c r="AC2" s="243"/>
      <c r="AD2" s="1016"/>
      <c r="AE2" s="1017"/>
      <c r="AF2" s="1020"/>
      <c r="AG2" s="1021"/>
    </row>
    <row r="3" spans="1:37" ht="15" customHeight="1">
      <c r="A3" s="237"/>
      <c r="D3" s="986"/>
      <c r="E3" s="987"/>
      <c r="F3" s="987"/>
      <c r="G3" s="987"/>
      <c r="H3" s="987"/>
      <c r="I3" s="987"/>
      <c r="J3" s="987"/>
      <c r="K3" s="987"/>
      <c r="L3" s="994"/>
      <c r="M3" s="995"/>
      <c r="N3" s="995"/>
      <c r="O3" s="996"/>
      <c r="P3" s="1002"/>
      <c r="Q3" s="1003"/>
      <c r="R3" s="1008"/>
      <c r="S3" s="1009"/>
      <c r="T3" s="1012"/>
      <c r="U3" s="1013"/>
      <c r="V3" s="246"/>
      <c r="W3" s="247"/>
      <c r="X3" s="248"/>
      <c r="Y3" s="249"/>
      <c r="Z3" s="248"/>
      <c r="AA3" s="249"/>
      <c r="AB3" s="252"/>
      <c r="AC3" s="251"/>
      <c r="AD3" s="1018"/>
      <c r="AE3" s="1019"/>
      <c r="AF3" s="1022"/>
      <c r="AG3" s="1023"/>
    </row>
    <row r="4" spans="1:37" ht="15" customHeight="1" thickBot="1">
      <c r="A4" s="254"/>
      <c r="B4" s="255"/>
      <c r="C4" s="255"/>
      <c r="D4" s="988"/>
      <c r="E4" s="989"/>
      <c r="F4" s="989"/>
      <c r="G4" s="989"/>
      <c r="H4" s="989"/>
      <c r="I4" s="989"/>
      <c r="J4" s="989"/>
      <c r="K4" s="989"/>
      <c r="L4" s="997"/>
      <c r="M4" s="998"/>
      <c r="N4" s="998"/>
      <c r="O4" s="999"/>
      <c r="P4" s="1004"/>
      <c r="Q4" s="1005"/>
      <c r="R4" s="1010"/>
      <c r="S4" s="1011"/>
      <c r="T4" s="1014"/>
      <c r="U4" s="1015"/>
      <c r="V4" s="964"/>
      <c r="W4" s="965"/>
      <c r="X4" s="964"/>
      <c r="Y4" s="965"/>
      <c r="Z4" s="964"/>
      <c r="AA4" s="965"/>
      <c r="AB4" s="964"/>
      <c r="AC4" s="965"/>
      <c r="AD4" s="964"/>
      <c r="AE4" s="965"/>
      <c r="AF4" s="964"/>
      <c r="AG4" s="978"/>
      <c r="AK4" s="343"/>
    </row>
    <row r="5" spans="1:37" ht="4.5" customHeight="1" thickBot="1">
      <c r="A5" s="257"/>
      <c r="B5" s="257"/>
      <c r="C5" s="257"/>
      <c r="D5" s="344"/>
      <c r="E5" s="344"/>
      <c r="F5" s="344"/>
      <c r="G5" s="344"/>
      <c r="H5" s="344"/>
      <c r="I5" s="344"/>
      <c r="J5" s="344"/>
      <c r="K5" s="344"/>
      <c r="L5" s="260"/>
      <c r="M5" s="260"/>
      <c r="N5" s="260"/>
      <c r="O5" s="260"/>
      <c r="P5" s="260"/>
      <c r="Q5" s="260"/>
      <c r="R5" s="261"/>
      <c r="S5" s="261"/>
      <c r="T5" s="262"/>
      <c r="U5" s="26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K5" s="343"/>
    </row>
    <row r="6" spans="1:37" ht="18.75" customHeight="1">
      <c r="A6" s="979" t="s">
        <v>182</v>
      </c>
      <c r="B6" s="980"/>
      <c r="C6" s="981"/>
      <c r="D6" s="982" t="s">
        <v>183</v>
      </c>
      <c r="E6" s="980"/>
      <c r="F6" s="981"/>
      <c r="G6" s="982" t="s">
        <v>184</v>
      </c>
      <c r="H6" s="980"/>
      <c r="I6" s="980"/>
      <c r="J6" s="980"/>
      <c r="K6" s="981"/>
      <c r="L6" s="982" t="s">
        <v>185</v>
      </c>
      <c r="M6" s="980"/>
      <c r="N6" s="980"/>
      <c r="O6" s="981"/>
      <c r="P6" s="982" t="s">
        <v>186</v>
      </c>
      <c r="Q6" s="980"/>
      <c r="R6" s="980"/>
      <c r="S6" s="981"/>
      <c r="T6" s="982" t="s">
        <v>223</v>
      </c>
      <c r="U6" s="980"/>
      <c r="V6" s="980"/>
      <c r="W6" s="980"/>
      <c r="X6" s="980"/>
      <c r="Y6" s="980"/>
      <c r="Z6" s="980"/>
      <c r="AA6" s="980"/>
      <c r="AB6" s="980"/>
      <c r="AC6" s="980"/>
      <c r="AD6" s="980"/>
      <c r="AE6" s="980"/>
      <c r="AF6" s="980"/>
      <c r="AG6" s="983"/>
    </row>
    <row r="7" spans="1:37" s="271" customFormat="1" ht="18.75" customHeight="1">
      <c r="A7" s="972"/>
      <c r="B7" s="973"/>
      <c r="C7" s="974"/>
      <c r="D7" s="975" t="s">
        <v>224</v>
      </c>
      <c r="E7" s="976"/>
      <c r="F7" s="977"/>
      <c r="G7" s="958"/>
      <c r="H7" s="959"/>
      <c r="I7" s="959"/>
      <c r="J7" s="959"/>
      <c r="K7" s="960"/>
      <c r="L7" s="958"/>
      <c r="M7" s="959"/>
      <c r="N7" s="959"/>
      <c r="O7" s="960"/>
      <c r="P7" s="958"/>
      <c r="Q7" s="959"/>
      <c r="R7" s="959"/>
      <c r="S7" s="960"/>
      <c r="T7" s="955"/>
      <c r="U7" s="956"/>
      <c r="V7" s="953"/>
      <c r="W7" s="953"/>
      <c r="X7" s="953"/>
      <c r="Y7" s="953"/>
      <c r="Z7" s="954"/>
      <c r="AA7" s="955"/>
      <c r="AB7" s="956"/>
      <c r="AC7" s="953"/>
      <c r="AD7" s="953"/>
      <c r="AE7" s="953"/>
      <c r="AF7" s="953"/>
      <c r="AG7" s="957"/>
    </row>
    <row r="8" spans="1:37" ht="16.5" customHeight="1">
      <c r="A8" s="966" t="s">
        <v>225</v>
      </c>
      <c r="B8" s="967"/>
      <c r="C8" s="967"/>
      <c r="D8" s="967"/>
      <c r="E8" s="967"/>
      <c r="F8" s="968"/>
      <c r="G8" s="345"/>
      <c r="H8" s="346"/>
      <c r="I8" s="346"/>
      <c r="J8" s="346"/>
      <c r="K8" s="347"/>
      <c r="L8" s="347"/>
      <c r="M8" s="347"/>
      <c r="N8" s="347"/>
      <c r="O8" s="347"/>
      <c r="P8" s="348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9"/>
    </row>
    <row r="9" spans="1:37" ht="16.5" customHeight="1">
      <c r="A9" s="350" t="s">
        <v>226</v>
      </c>
      <c r="B9" s="969" t="s">
        <v>173</v>
      </c>
      <c r="C9" s="970"/>
      <c r="D9" s="970"/>
      <c r="E9" s="970"/>
      <c r="F9" s="971"/>
      <c r="G9" s="351"/>
      <c r="H9" s="352"/>
      <c r="I9" s="352"/>
      <c r="J9" s="352"/>
      <c r="P9" s="353"/>
      <c r="AG9" s="354"/>
    </row>
    <row r="10" spans="1:37" ht="16.5" customHeight="1">
      <c r="A10" s="355"/>
      <c r="B10" s="356"/>
      <c r="C10" s="357"/>
      <c r="D10" s="357"/>
      <c r="E10" s="358"/>
      <c r="F10" s="359"/>
      <c r="G10" s="351"/>
      <c r="H10" s="352"/>
      <c r="I10" s="352"/>
      <c r="J10" s="352"/>
      <c r="P10" s="353"/>
      <c r="AG10" s="354"/>
    </row>
    <row r="11" spans="1:37" s="363" customFormat="1" ht="16.5" customHeight="1">
      <c r="A11" s="360"/>
      <c r="B11" s="361"/>
      <c r="C11" s="358"/>
      <c r="D11" s="358"/>
      <c r="E11" s="358"/>
      <c r="F11" s="359"/>
      <c r="G11" s="362"/>
      <c r="T11" s="364"/>
      <c r="U11" s="364"/>
      <c r="V11" s="365"/>
      <c r="W11" s="366"/>
      <c r="X11" s="367"/>
      <c r="Y11" s="368"/>
      <c r="Z11" s="369"/>
      <c r="AG11" s="370"/>
    </row>
    <row r="12" spans="1:37" s="363" customFormat="1" ht="16.5" customHeight="1">
      <c r="A12" s="360"/>
      <c r="B12" s="361"/>
      <c r="C12" s="358"/>
      <c r="D12" s="358"/>
      <c r="E12" s="358"/>
      <c r="F12" s="359"/>
      <c r="G12" s="362"/>
      <c r="W12" s="366"/>
      <c r="X12" s="367"/>
      <c r="Y12" s="368"/>
      <c r="Z12" s="369"/>
      <c r="AG12" s="370"/>
    </row>
    <row r="13" spans="1:37" s="363" customFormat="1" ht="16.5" customHeight="1">
      <c r="A13" s="360"/>
      <c r="B13" s="361"/>
      <c r="C13" s="358"/>
      <c r="D13" s="358"/>
      <c r="E13" s="371"/>
      <c r="F13" s="372"/>
      <c r="G13" s="362"/>
      <c r="W13" s="366"/>
      <c r="X13" s="367"/>
      <c r="Y13" s="368"/>
      <c r="Z13" s="369"/>
      <c r="AG13" s="370"/>
    </row>
    <row r="14" spans="1:37" s="363" customFormat="1" ht="16.5" customHeight="1">
      <c r="A14" s="360"/>
      <c r="B14" s="361"/>
      <c r="C14" s="358"/>
      <c r="D14" s="358"/>
      <c r="E14" s="371"/>
      <c r="F14" s="372"/>
      <c r="G14" s="362"/>
      <c r="W14" s="366"/>
      <c r="X14" s="367"/>
      <c r="Y14" s="368"/>
      <c r="Z14" s="369"/>
      <c r="AG14" s="370"/>
    </row>
    <row r="15" spans="1:37" s="363" customFormat="1" ht="16.5" customHeight="1">
      <c r="A15" s="360"/>
      <c r="B15" s="361"/>
      <c r="C15" s="358"/>
      <c r="D15" s="358"/>
      <c r="E15" s="371"/>
      <c r="F15" s="372"/>
      <c r="G15" s="362"/>
      <c r="W15" s="366"/>
      <c r="X15" s="367"/>
      <c r="Y15" s="368"/>
      <c r="Z15" s="369"/>
      <c r="AG15" s="370"/>
    </row>
    <row r="16" spans="1:37" s="363" customFormat="1" ht="16.5" customHeight="1">
      <c r="A16" s="360"/>
      <c r="B16" s="361"/>
      <c r="C16" s="358"/>
      <c r="D16" s="358"/>
      <c r="E16" s="371"/>
      <c r="F16" s="372"/>
      <c r="G16" s="362"/>
      <c r="W16" s="366"/>
      <c r="X16" s="367"/>
      <c r="Y16" s="368"/>
      <c r="Z16" s="369"/>
      <c r="AG16" s="370"/>
    </row>
    <row r="17" spans="1:33" s="363" customFormat="1" ht="24.45">
      <c r="A17" s="360"/>
      <c r="B17" s="361"/>
      <c r="C17" s="358"/>
      <c r="D17" s="358"/>
      <c r="E17" s="371"/>
      <c r="F17" s="372"/>
      <c r="G17" s="362"/>
      <c r="W17" s="366"/>
      <c r="X17" s="367"/>
      <c r="Y17" s="368"/>
      <c r="Z17" s="369"/>
      <c r="AG17" s="370"/>
    </row>
    <row r="18" spans="1:33" s="363" customFormat="1" ht="24.45">
      <c r="A18" s="373"/>
      <c r="C18" s="358"/>
      <c r="D18" s="358"/>
      <c r="E18" s="371"/>
      <c r="F18" s="372"/>
      <c r="G18" s="362"/>
      <c r="W18" s="366"/>
      <c r="X18" s="367"/>
      <c r="Y18" s="368"/>
      <c r="Z18" s="369"/>
      <c r="AG18" s="370"/>
    </row>
    <row r="19" spans="1:33" s="363" customFormat="1" ht="24.45">
      <c r="A19" s="360"/>
      <c r="B19" s="361"/>
      <c r="C19" s="358"/>
      <c r="D19" s="358"/>
      <c r="F19" s="372"/>
      <c r="G19" s="362"/>
      <c r="W19" s="366"/>
      <c r="X19" s="367"/>
      <c r="Y19" s="368"/>
      <c r="Z19" s="369"/>
      <c r="AG19" s="370"/>
    </row>
    <row r="20" spans="1:33" s="363" customFormat="1" ht="32.6" thickBot="1">
      <c r="A20" s="360"/>
      <c r="B20" s="361"/>
      <c r="C20" s="358"/>
      <c r="D20" s="358"/>
      <c r="F20" s="372"/>
      <c r="G20" s="362"/>
      <c r="O20" s="374"/>
      <c r="P20" s="375"/>
      <c r="W20" s="366"/>
      <c r="X20" s="367"/>
      <c r="Y20" s="368"/>
      <c r="Z20" s="369"/>
      <c r="AG20" s="370"/>
    </row>
    <row r="21" spans="1:33" s="363" customFormat="1" ht="34.299999999999997" thickTop="1">
      <c r="A21" s="961" t="s">
        <v>227</v>
      </c>
      <c r="B21" s="962"/>
      <c r="C21" s="962"/>
      <c r="D21" s="962"/>
      <c r="E21" s="962"/>
      <c r="F21" s="963"/>
      <c r="G21" s="362"/>
      <c r="S21" s="376"/>
      <c r="W21" s="368"/>
      <c r="X21" s="377"/>
      <c r="Y21" s="377"/>
      <c r="Z21" s="377"/>
      <c r="AG21" s="370"/>
    </row>
    <row r="22" spans="1:33" s="363" customFormat="1" ht="21.9">
      <c r="A22" s="378" t="s">
        <v>228</v>
      </c>
      <c r="B22" s="379" t="s">
        <v>173</v>
      </c>
      <c r="C22" s="380"/>
      <c r="D22" s="380"/>
      <c r="E22" s="381"/>
      <c r="F22" s="382"/>
      <c r="G22" s="362"/>
      <c r="R22" s="375"/>
      <c r="W22" s="368"/>
      <c r="X22" s="377"/>
      <c r="Y22" s="377"/>
      <c r="Z22" s="377"/>
      <c r="AG22" s="370"/>
    </row>
    <row r="23" spans="1:33" s="363" customFormat="1">
      <c r="A23" s="383"/>
      <c r="B23" s="384"/>
      <c r="C23" s="385"/>
      <c r="D23" s="385"/>
      <c r="E23" s="386"/>
      <c r="F23" s="387"/>
      <c r="G23" s="362"/>
      <c r="K23" s="388"/>
      <c r="L23" s="388"/>
      <c r="O23" s="389"/>
      <c r="P23" s="389"/>
      <c r="Q23" s="389"/>
      <c r="R23" s="389"/>
      <c r="S23" s="389"/>
      <c r="T23" s="390"/>
      <c r="U23" s="390"/>
      <c r="V23" s="390"/>
      <c r="W23" s="390"/>
      <c r="X23" s="390"/>
      <c r="Y23" s="390"/>
      <c r="Z23" s="390"/>
      <c r="AG23" s="370"/>
    </row>
    <row r="24" spans="1:33" s="363" customFormat="1">
      <c r="A24" s="383"/>
      <c r="B24" s="384"/>
      <c r="C24" s="385"/>
      <c r="D24" s="385"/>
      <c r="E24" s="386"/>
      <c r="F24" s="391"/>
      <c r="G24" s="362"/>
      <c r="K24" s="388"/>
      <c r="L24" s="388"/>
      <c r="O24" s="389"/>
      <c r="P24" s="389"/>
      <c r="Q24" s="389"/>
      <c r="R24" s="389"/>
      <c r="S24" s="389"/>
      <c r="T24" s="390"/>
      <c r="U24" s="390"/>
      <c r="V24" s="390"/>
      <c r="W24" s="390"/>
      <c r="X24" s="390"/>
      <c r="Y24" s="390"/>
      <c r="Z24" s="390"/>
      <c r="AG24" s="370"/>
    </row>
    <row r="25" spans="1:33" s="363" customFormat="1" ht="32.15">
      <c r="A25" s="383"/>
      <c r="B25" s="384"/>
      <c r="C25" s="385"/>
      <c r="D25" s="385"/>
      <c r="E25" s="392"/>
      <c r="F25" s="393"/>
      <c r="G25" s="362"/>
      <c r="O25" s="374"/>
      <c r="W25" s="366"/>
      <c r="X25" s="367"/>
      <c r="Y25" s="368"/>
      <c r="Z25" s="369"/>
      <c r="AG25" s="370"/>
    </row>
    <row r="26" spans="1:33" s="363" customFormat="1" ht="32.15">
      <c r="A26" s="383"/>
      <c r="B26" s="384"/>
      <c r="C26" s="385"/>
      <c r="D26" s="385"/>
      <c r="E26" s="392"/>
      <c r="F26" s="393"/>
      <c r="G26" s="362"/>
      <c r="O26" s="374"/>
      <c r="W26" s="366"/>
      <c r="X26" s="367"/>
      <c r="Y26" s="368"/>
      <c r="Z26" s="369"/>
      <c r="AG26" s="370"/>
    </row>
    <row r="27" spans="1:33" s="363" customFormat="1" ht="43.75">
      <c r="A27" s="383"/>
      <c r="B27" s="384"/>
      <c r="C27" s="385"/>
      <c r="D27" s="385"/>
      <c r="E27" s="392"/>
      <c r="F27" s="393"/>
      <c r="G27" s="394"/>
      <c r="H27" s="395"/>
      <c r="I27" s="395"/>
      <c r="J27" s="396"/>
      <c r="K27" s="236"/>
      <c r="L27" s="236"/>
      <c r="M27" s="236"/>
      <c r="N27" s="236"/>
      <c r="O27" s="236"/>
      <c r="P27" s="397"/>
      <c r="Q27" s="398"/>
      <c r="R27" s="397"/>
      <c r="S27" s="399"/>
      <c r="T27" s="400"/>
      <c r="U27" s="400"/>
      <c r="V27" s="400"/>
      <c r="W27" s="399"/>
      <c r="X27" s="400"/>
      <c r="Y27" s="400"/>
      <c r="Z27" s="236"/>
      <c r="AG27" s="370"/>
    </row>
    <row r="28" spans="1:33" s="363" customFormat="1" ht="22.3" thickBot="1">
      <c r="A28" s="383"/>
      <c r="B28" s="384"/>
      <c r="C28" s="385"/>
      <c r="D28" s="385"/>
      <c r="E28" s="392"/>
      <c r="F28" s="393"/>
      <c r="G28" s="394"/>
      <c r="H28" s="395"/>
      <c r="I28" s="395"/>
      <c r="J28" s="236"/>
      <c r="K28" s="401"/>
      <c r="O28" s="402"/>
      <c r="P28" s="401"/>
      <c r="Q28" s="401"/>
      <c r="R28" s="401"/>
      <c r="S28" s="401"/>
      <c r="T28" s="403"/>
      <c r="U28" s="403"/>
      <c r="V28" s="403"/>
      <c r="W28" s="403"/>
      <c r="X28" s="403"/>
      <c r="Y28" s="403"/>
      <c r="Z28" s="403"/>
      <c r="AG28" s="370"/>
    </row>
    <row r="29" spans="1:33" s="363" customFormat="1" ht="22.3" thickTop="1">
      <c r="A29" s="961" t="s">
        <v>229</v>
      </c>
      <c r="B29" s="962"/>
      <c r="C29" s="962"/>
      <c r="D29" s="962"/>
      <c r="E29" s="962"/>
      <c r="F29" s="963"/>
      <c r="G29" s="394"/>
      <c r="H29" s="395"/>
      <c r="I29" s="395"/>
      <c r="J29" s="236"/>
      <c r="K29" s="401"/>
      <c r="O29" s="402"/>
      <c r="P29" s="401"/>
      <c r="Q29" s="401"/>
      <c r="R29" s="401"/>
      <c r="S29" s="401"/>
      <c r="T29" s="403"/>
      <c r="U29" s="403"/>
      <c r="V29" s="403"/>
      <c r="W29" s="403"/>
      <c r="X29" s="403"/>
      <c r="Y29" s="403"/>
      <c r="Z29" s="403"/>
      <c r="AG29" s="370"/>
    </row>
    <row r="30" spans="1:33" s="363" customFormat="1" ht="32.15">
      <c r="A30" s="404" t="s">
        <v>230</v>
      </c>
      <c r="B30" s="379" t="s">
        <v>173</v>
      </c>
      <c r="C30" s="380"/>
      <c r="D30" s="380"/>
      <c r="E30" s="380"/>
      <c r="F30" s="381"/>
      <c r="G30" s="362"/>
      <c r="O30" s="374"/>
      <c r="W30" s="366"/>
      <c r="X30" s="367"/>
      <c r="Y30" s="368"/>
      <c r="Z30" s="369"/>
      <c r="AG30" s="370"/>
    </row>
    <row r="31" spans="1:33" s="363" customFormat="1" ht="22.3" thickBot="1">
      <c r="A31" s="405"/>
      <c r="B31" s="406"/>
      <c r="C31" s="407"/>
      <c r="D31" s="407"/>
      <c r="E31" s="407"/>
      <c r="F31" s="408"/>
      <c r="G31" s="409"/>
      <c r="H31" s="410"/>
      <c r="I31" s="410"/>
      <c r="J31" s="410"/>
      <c r="K31" s="411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G31" s="370"/>
    </row>
    <row r="32" spans="1:33" s="363" customFormat="1" ht="23.25" customHeight="1" thickTop="1">
      <c r="A32" s="961" t="s">
        <v>231</v>
      </c>
      <c r="B32" s="962"/>
      <c r="C32" s="962"/>
      <c r="D32" s="962"/>
      <c r="E32" s="962"/>
      <c r="F32" s="963"/>
      <c r="G32" s="409"/>
      <c r="H32" s="410"/>
      <c r="I32" s="410"/>
      <c r="J32" s="410"/>
      <c r="K32" s="411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G32" s="370"/>
    </row>
    <row r="33" spans="1:33" s="363" customFormat="1">
      <c r="A33" s="412" t="s">
        <v>43</v>
      </c>
      <c r="B33" s="379" t="s">
        <v>173</v>
      </c>
      <c r="C33" s="380"/>
      <c r="D33" s="380"/>
      <c r="E33" s="380"/>
      <c r="F33" s="381"/>
      <c r="G33" s="362"/>
      <c r="AG33" s="370"/>
    </row>
    <row r="34" spans="1:33" s="363" customFormat="1" ht="32.6" thickBot="1">
      <c r="A34" s="413"/>
      <c r="B34" s="414"/>
      <c r="C34" s="415"/>
      <c r="D34" s="415"/>
      <c r="E34" s="415"/>
      <c r="F34" s="416"/>
      <c r="G34" s="417"/>
      <c r="H34" s="418"/>
      <c r="I34" s="418"/>
      <c r="J34" s="418"/>
      <c r="K34" s="418"/>
      <c r="L34" s="418"/>
      <c r="M34" s="418"/>
      <c r="N34" s="418"/>
      <c r="O34" s="419"/>
      <c r="P34" s="418"/>
      <c r="Q34" s="418"/>
      <c r="R34" s="418"/>
      <c r="S34" s="418"/>
      <c r="T34" s="418"/>
      <c r="U34" s="418"/>
      <c r="V34" s="418"/>
      <c r="W34" s="420"/>
      <c r="X34" s="421"/>
      <c r="Y34" s="422"/>
      <c r="Z34" s="423"/>
      <c r="AA34" s="418"/>
      <c r="AB34" s="418"/>
      <c r="AC34" s="418"/>
      <c r="AD34" s="418"/>
      <c r="AE34" s="418"/>
      <c r="AF34" s="418"/>
      <c r="AG34" s="424"/>
    </row>
    <row r="35" spans="1:33" s="425" customFormat="1" ht="15.9" thickBot="1">
      <c r="A35" s="944" t="s">
        <v>232</v>
      </c>
      <c r="B35" s="945"/>
      <c r="C35" s="946"/>
      <c r="D35" s="944" t="s">
        <v>233</v>
      </c>
      <c r="E35" s="945"/>
      <c r="F35" s="946"/>
      <c r="G35" s="944" t="s">
        <v>234</v>
      </c>
      <c r="H35" s="946"/>
      <c r="I35" s="952" t="s">
        <v>198</v>
      </c>
      <c r="J35" s="947"/>
      <c r="K35" s="944" t="s">
        <v>235</v>
      </c>
      <c r="L35" s="946"/>
      <c r="M35" s="944" t="s">
        <v>236</v>
      </c>
      <c r="N35" s="947"/>
      <c r="O35" s="944" t="s">
        <v>237</v>
      </c>
      <c r="P35" s="947"/>
      <c r="Q35" s="948" t="s">
        <v>238</v>
      </c>
      <c r="R35" s="949"/>
      <c r="S35" s="950"/>
      <c r="T35" s="944" t="s">
        <v>239</v>
      </c>
      <c r="U35" s="951"/>
      <c r="V35" s="947"/>
      <c r="W35" s="944" t="s">
        <v>188</v>
      </c>
      <c r="X35" s="951"/>
      <c r="Y35" s="947"/>
      <c r="Z35" s="944" t="s">
        <v>189</v>
      </c>
      <c r="AA35" s="951"/>
      <c r="AB35" s="947"/>
      <c r="AC35" s="944" t="s">
        <v>240</v>
      </c>
      <c r="AD35" s="947"/>
      <c r="AE35" s="944" t="s">
        <v>241</v>
      </c>
      <c r="AF35" s="951"/>
      <c r="AG35" s="947"/>
    </row>
    <row r="36" spans="1:33">
      <c r="A36" s="931"/>
      <c r="B36" s="932"/>
      <c r="C36" s="933"/>
      <c r="D36" s="426"/>
      <c r="E36" s="363"/>
      <c r="F36" s="427"/>
      <c r="G36" s="428"/>
      <c r="H36" s="370"/>
      <c r="I36" s="426"/>
      <c r="J36" s="370"/>
      <c r="K36" s="426"/>
      <c r="L36" s="370"/>
      <c r="M36" s="426"/>
      <c r="N36" s="370"/>
      <c r="O36" s="363"/>
      <c r="P36" s="370"/>
      <c r="Q36" s="942">
        <v>5</v>
      </c>
      <c r="R36" s="942"/>
      <c r="S36" s="943"/>
      <c r="T36" s="941">
        <v>4</v>
      </c>
      <c r="U36" s="942"/>
      <c r="V36" s="943"/>
      <c r="W36" s="941"/>
      <c r="X36" s="942"/>
      <c r="Y36" s="943"/>
      <c r="Z36" s="941"/>
      <c r="AA36" s="942"/>
      <c r="AB36" s="943"/>
      <c r="AC36" s="935"/>
      <c r="AD36" s="936"/>
      <c r="AE36" s="941"/>
      <c r="AF36" s="942"/>
      <c r="AG36" s="943"/>
    </row>
    <row r="37" spans="1:33">
      <c r="A37" s="426"/>
      <c r="B37" s="363"/>
      <c r="C37" s="370"/>
      <c r="D37" s="426"/>
      <c r="E37" s="363"/>
      <c r="F37" s="370"/>
      <c r="G37" s="426"/>
      <c r="H37" s="370"/>
      <c r="I37" s="426"/>
      <c r="J37" s="370"/>
      <c r="K37" s="426"/>
      <c r="L37" s="370"/>
      <c r="M37" s="426"/>
      <c r="N37" s="370"/>
      <c r="O37" s="363"/>
      <c r="P37" s="370"/>
      <c r="Q37" s="942"/>
      <c r="R37" s="942"/>
      <c r="S37" s="943"/>
      <c r="T37" s="941"/>
      <c r="U37" s="942"/>
      <c r="V37" s="943"/>
      <c r="W37" s="941"/>
      <c r="X37" s="942"/>
      <c r="Y37" s="943"/>
      <c r="Z37" s="941"/>
      <c r="AA37" s="942"/>
      <c r="AB37" s="943"/>
      <c r="AC37" s="937"/>
      <c r="AD37" s="938"/>
      <c r="AE37" s="941"/>
      <c r="AF37" s="942"/>
      <c r="AG37" s="943"/>
    </row>
    <row r="38" spans="1:33">
      <c r="A38" s="931"/>
      <c r="B38" s="932"/>
      <c r="C38" s="933"/>
      <c r="D38" s="426"/>
      <c r="E38" s="363"/>
      <c r="F38" s="427"/>
      <c r="G38" s="428"/>
      <c r="H38" s="370"/>
      <c r="I38" s="426"/>
      <c r="J38" s="370"/>
      <c r="K38" s="426"/>
      <c r="L38" s="370"/>
      <c r="M38" s="426"/>
      <c r="N38" s="370"/>
      <c r="O38" s="363"/>
      <c r="P38" s="370"/>
      <c r="Q38" s="942"/>
      <c r="R38" s="942"/>
      <c r="S38" s="943"/>
      <c r="T38" s="941"/>
      <c r="U38" s="942"/>
      <c r="V38" s="943"/>
      <c r="W38" s="941"/>
      <c r="X38" s="942"/>
      <c r="Y38" s="943"/>
      <c r="Z38" s="941"/>
      <c r="AA38" s="942"/>
      <c r="AB38" s="943"/>
      <c r="AC38" s="937"/>
      <c r="AD38" s="938"/>
      <c r="AE38" s="941"/>
      <c r="AF38" s="942"/>
      <c r="AG38" s="943"/>
    </row>
    <row r="39" spans="1:33" ht="18.45" thickBot="1">
      <c r="A39" s="429"/>
      <c r="B39" s="418"/>
      <c r="C39" s="424"/>
      <c r="D39" s="430"/>
      <c r="E39" s="431"/>
      <c r="F39" s="432"/>
      <c r="G39" s="430"/>
      <c r="H39" s="432"/>
      <c r="I39" s="430"/>
      <c r="J39" s="432"/>
      <c r="K39" s="430"/>
      <c r="L39" s="432"/>
      <c r="M39" s="430"/>
      <c r="N39" s="432"/>
      <c r="O39" s="431"/>
      <c r="P39" s="432"/>
      <c r="Q39" s="942"/>
      <c r="R39" s="942"/>
      <c r="S39" s="943"/>
      <c r="T39" s="941"/>
      <c r="U39" s="942"/>
      <c r="V39" s="943"/>
      <c r="W39" s="941"/>
      <c r="X39" s="942"/>
      <c r="Y39" s="943"/>
      <c r="Z39" s="941"/>
      <c r="AA39" s="942"/>
      <c r="AB39" s="943"/>
      <c r="AC39" s="939"/>
      <c r="AD39" s="940"/>
      <c r="AE39" s="941"/>
      <c r="AF39" s="942"/>
      <c r="AG39" s="943"/>
    </row>
    <row r="40" spans="1:33" ht="18.45" thickBot="1">
      <c r="A40" s="927"/>
      <c r="B40" s="934"/>
      <c r="C40" s="934"/>
      <c r="D40" s="934"/>
      <c r="E40" s="934"/>
      <c r="F40" s="934"/>
      <c r="G40" s="934"/>
      <c r="H40" s="934"/>
      <c r="I40" s="934"/>
      <c r="J40" s="934"/>
      <c r="K40" s="934"/>
      <c r="L40" s="934"/>
      <c r="M40" s="934"/>
      <c r="N40" s="934"/>
      <c r="O40" s="934"/>
      <c r="P40" s="934"/>
      <c r="Q40" s="929"/>
      <c r="R40" s="929"/>
      <c r="S40" s="929"/>
      <c r="T40" s="929"/>
      <c r="U40" s="929"/>
      <c r="V40" s="929"/>
      <c r="W40" s="929"/>
      <c r="X40" s="929"/>
      <c r="Y40" s="929"/>
      <c r="Z40" s="929"/>
      <c r="AA40" s="929"/>
      <c r="AB40" s="929"/>
      <c r="AC40" s="927"/>
      <c r="AD40" s="928"/>
      <c r="AE40" s="929"/>
      <c r="AF40" s="929"/>
      <c r="AG40" s="929"/>
    </row>
    <row r="41" spans="1:33" ht="18.45" thickBot="1">
      <c r="AE41" s="433"/>
      <c r="AF41" s="930"/>
      <c r="AG41" s="930"/>
    </row>
    <row r="42" spans="1:33" ht="18.45" thickBot="1">
      <c r="A42" s="434"/>
      <c r="B42" s="435"/>
    </row>
  </sheetData>
  <mergeCells count="69">
    <mergeCell ref="AC40:AD40"/>
    <mergeCell ref="AE40:AG40"/>
    <mergeCell ref="AF41:AG41"/>
    <mergeCell ref="A38:C38"/>
    <mergeCell ref="A40:P40"/>
    <mergeCell ref="Q40:S40"/>
    <mergeCell ref="T40:V40"/>
    <mergeCell ref="W40:Y40"/>
    <mergeCell ref="Z40:AB40"/>
    <mergeCell ref="AC36:AD39"/>
    <mergeCell ref="AE36:AG39"/>
    <mergeCell ref="Z36:AB39"/>
    <mergeCell ref="A36:C36"/>
    <mergeCell ref="Q36:S39"/>
    <mergeCell ref="T36:V39"/>
    <mergeCell ref="W36:Y39"/>
    <mergeCell ref="D35:F35"/>
    <mergeCell ref="G35:H35"/>
    <mergeCell ref="K35:L35"/>
    <mergeCell ref="M35:N35"/>
    <mergeCell ref="O35:P35"/>
    <mergeCell ref="Q35:S35"/>
    <mergeCell ref="T35:V35"/>
    <mergeCell ref="I35:J35"/>
    <mergeCell ref="V7:Z7"/>
    <mergeCell ref="AA7:AB7"/>
    <mergeCell ref="W35:Y35"/>
    <mergeCell ref="AC7:AG7"/>
    <mergeCell ref="G7:K7"/>
    <mergeCell ref="L7:O7"/>
    <mergeCell ref="P7:S7"/>
    <mergeCell ref="T7:U7"/>
    <mergeCell ref="A29:F29"/>
    <mergeCell ref="A32:F32"/>
    <mergeCell ref="A35:C35"/>
    <mergeCell ref="AB4:AC4"/>
    <mergeCell ref="AD4:AE4"/>
    <mergeCell ref="V4:W4"/>
    <mergeCell ref="X4:Y4"/>
    <mergeCell ref="Z4:AA4"/>
    <mergeCell ref="A8:F8"/>
    <mergeCell ref="B9:F9"/>
    <mergeCell ref="A21:F21"/>
    <mergeCell ref="A7:C7"/>
    <mergeCell ref="D7:F7"/>
    <mergeCell ref="Z35:AB35"/>
    <mergeCell ref="AC35:AD35"/>
    <mergeCell ref="AE35:AG35"/>
    <mergeCell ref="AF4:AG4"/>
    <mergeCell ref="A6:C6"/>
    <mergeCell ref="D6:F6"/>
    <mergeCell ref="G6:K6"/>
    <mergeCell ref="L6:O6"/>
    <mergeCell ref="P6:S6"/>
    <mergeCell ref="T6:AG6"/>
    <mergeCell ref="D1:K4"/>
    <mergeCell ref="X1:AC1"/>
    <mergeCell ref="AD1:AG1"/>
    <mergeCell ref="L2:O4"/>
    <mergeCell ref="P2:Q4"/>
    <mergeCell ref="R2:S4"/>
    <mergeCell ref="T2:U4"/>
    <mergeCell ref="AD2:AE3"/>
    <mergeCell ref="AF2:AG3"/>
    <mergeCell ref="L1:O1"/>
    <mergeCell ref="P1:Q1"/>
    <mergeCell ref="R1:S1"/>
    <mergeCell ref="T1:U1"/>
    <mergeCell ref="V1:W1"/>
  </mergeCells>
  <pageMargins left="0.7" right="0.7" top="0.75" bottom="0.75" header="0.3" footer="0.3"/>
  <pageSetup paperSize="9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K42"/>
  <sheetViews>
    <sheetView showGridLines="0" topLeftCell="A10" zoomScale="85" zoomScaleNormal="85" workbookViewId="0">
      <selection activeCell="J33" sqref="J33"/>
    </sheetView>
  </sheetViews>
  <sheetFormatPr defaultColWidth="5.3046875" defaultRowHeight="18"/>
  <cols>
    <col min="1" max="2" width="5.3046875" style="236"/>
    <col min="3" max="3" width="5.3046875" style="236" customWidth="1"/>
    <col min="4" max="36" width="5.3046875" style="236"/>
    <col min="37" max="37" width="9.3046875" style="236" bestFit="1" customWidth="1"/>
    <col min="38" max="16384" width="5.3046875" style="236"/>
  </cols>
  <sheetData>
    <row r="1" spans="1:37" ht="15" customHeight="1">
      <c r="A1" s="234"/>
      <c r="B1" s="235"/>
      <c r="C1" s="235"/>
      <c r="D1" s="984" t="s">
        <v>222</v>
      </c>
      <c r="E1" s="985"/>
      <c r="F1" s="985"/>
      <c r="G1" s="985"/>
      <c r="H1" s="985"/>
      <c r="I1" s="985"/>
      <c r="J1" s="985"/>
      <c r="K1" s="985"/>
      <c r="L1" s="1024" t="s">
        <v>173</v>
      </c>
      <c r="M1" s="1025"/>
      <c r="N1" s="1025"/>
      <c r="O1" s="1026"/>
      <c r="P1" s="990" t="s">
        <v>174</v>
      </c>
      <c r="Q1" s="992"/>
      <c r="R1" s="990" t="s">
        <v>175</v>
      </c>
      <c r="S1" s="992"/>
      <c r="T1" s="990" t="s">
        <v>176</v>
      </c>
      <c r="U1" s="992"/>
      <c r="V1" s="1027" t="s">
        <v>21</v>
      </c>
      <c r="W1" s="1028"/>
      <c r="X1" s="990" t="s">
        <v>22</v>
      </c>
      <c r="Y1" s="991"/>
      <c r="Z1" s="991"/>
      <c r="AA1" s="991"/>
      <c r="AB1" s="991"/>
      <c r="AC1" s="992"/>
      <c r="AD1" s="990" t="s">
        <v>177</v>
      </c>
      <c r="AE1" s="991"/>
      <c r="AF1" s="991"/>
      <c r="AG1" s="993"/>
    </row>
    <row r="2" spans="1:37" ht="15" customHeight="1">
      <c r="A2" s="237"/>
      <c r="D2" s="986"/>
      <c r="E2" s="987"/>
      <c r="F2" s="987"/>
      <c r="G2" s="987"/>
      <c r="H2" s="987"/>
      <c r="I2" s="987"/>
      <c r="J2" s="987"/>
      <c r="K2" s="987"/>
      <c r="L2" s="994"/>
      <c r="M2" s="995"/>
      <c r="N2" s="995"/>
      <c r="O2" s="996"/>
      <c r="P2" s="1000"/>
      <c r="Q2" s="1001"/>
      <c r="R2" s="1006"/>
      <c r="S2" s="1007"/>
      <c r="T2" s="1012"/>
      <c r="U2" s="1013"/>
      <c r="V2" s="238"/>
      <c r="W2" s="239"/>
      <c r="X2" s="240"/>
      <c r="Y2" s="241"/>
      <c r="Z2" s="240"/>
      <c r="AA2" s="241"/>
      <c r="AB2" s="244"/>
      <c r="AC2" s="243"/>
      <c r="AD2" s="1016"/>
      <c r="AE2" s="1017"/>
      <c r="AF2" s="1020"/>
      <c r="AG2" s="1021"/>
    </row>
    <row r="3" spans="1:37" ht="15" customHeight="1">
      <c r="A3" s="237"/>
      <c r="D3" s="986"/>
      <c r="E3" s="987"/>
      <c r="F3" s="987"/>
      <c r="G3" s="987"/>
      <c r="H3" s="987"/>
      <c r="I3" s="987"/>
      <c r="J3" s="987"/>
      <c r="K3" s="987"/>
      <c r="L3" s="994"/>
      <c r="M3" s="995"/>
      <c r="N3" s="995"/>
      <c r="O3" s="996"/>
      <c r="P3" s="1002"/>
      <c r="Q3" s="1003"/>
      <c r="R3" s="1008"/>
      <c r="S3" s="1009"/>
      <c r="T3" s="1012"/>
      <c r="U3" s="1013"/>
      <c r="V3" s="246"/>
      <c r="W3" s="247"/>
      <c r="X3" s="248"/>
      <c r="Y3" s="249"/>
      <c r="Z3" s="248"/>
      <c r="AA3" s="249"/>
      <c r="AB3" s="252"/>
      <c r="AC3" s="251"/>
      <c r="AD3" s="1018"/>
      <c r="AE3" s="1019"/>
      <c r="AF3" s="1022"/>
      <c r="AG3" s="1023"/>
    </row>
    <row r="4" spans="1:37" ht="15" customHeight="1" thickBot="1">
      <c r="A4" s="254"/>
      <c r="B4" s="255"/>
      <c r="C4" s="255"/>
      <c r="D4" s="988"/>
      <c r="E4" s="989"/>
      <c r="F4" s="989"/>
      <c r="G4" s="989"/>
      <c r="H4" s="989"/>
      <c r="I4" s="989"/>
      <c r="J4" s="989"/>
      <c r="K4" s="989"/>
      <c r="L4" s="997"/>
      <c r="M4" s="998"/>
      <c r="N4" s="998"/>
      <c r="O4" s="999"/>
      <c r="P4" s="1004"/>
      <c r="Q4" s="1005"/>
      <c r="R4" s="1010"/>
      <c r="S4" s="1011"/>
      <c r="T4" s="1014"/>
      <c r="U4" s="1015"/>
      <c r="V4" s="964"/>
      <c r="W4" s="965"/>
      <c r="X4" s="964"/>
      <c r="Y4" s="965"/>
      <c r="Z4" s="964"/>
      <c r="AA4" s="965"/>
      <c r="AB4" s="964"/>
      <c r="AC4" s="965"/>
      <c r="AD4" s="964"/>
      <c r="AE4" s="965"/>
      <c r="AF4" s="964"/>
      <c r="AG4" s="978"/>
      <c r="AK4" s="343"/>
    </row>
    <row r="5" spans="1:37" ht="4.5" customHeight="1" thickBot="1">
      <c r="A5" s="257"/>
      <c r="B5" s="257"/>
      <c r="C5" s="257"/>
      <c r="D5" s="344"/>
      <c r="E5" s="344"/>
      <c r="F5" s="344"/>
      <c r="G5" s="344"/>
      <c r="H5" s="344"/>
      <c r="I5" s="344"/>
      <c r="J5" s="344"/>
      <c r="K5" s="344"/>
      <c r="L5" s="260"/>
      <c r="M5" s="260"/>
      <c r="N5" s="260"/>
      <c r="O5" s="260"/>
      <c r="P5" s="260"/>
      <c r="Q5" s="260"/>
      <c r="R5" s="261"/>
      <c r="S5" s="261"/>
      <c r="T5" s="262"/>
      <c r="U5" s="26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K5" s="343"/>
    </row>
    <row r="6" spans="1:37" ht="18.75" customHeight="1">
      <c r="A6" s="979" t="s">
        <v>182</v>
      </c>
      <c r="B6" s="980"/>
      <c r="C6" s="981"/>
      <c r="D6" s="982" t="s">
        <v>183</v>
      </c>
      <c r="E6" s="980"/>
      <c r="F6" s="981"/>
      <c r="G6" s="982" t="s">
        <v>184</v>
      </c>
      <c r="H6" s="980"/>
      <c r="I6" s="980"/>
      <c r="J6" s="980"/>
      <c r="K6" s="981"/>
      <c r="L6" s="982" t="s">
        <v>185</v>
      </c>
      <c r="M6" s="980"/>
      <c r="N6" s="980"/>
      <c r="O6" s="981"/>
      <c r="P6" s="982" t="s">
        <v>186</v>
      </c>
      <c r="Q6" s="980"/>
      <c r="R6" s="980"/>
      <c r="S6" s="981"/>
      <c r="T6" s="982" t="s">
        <v>223</v>
      </c>
      <c r="U6" s="980"/>
      <c r="V6" s="980"/>
      <c r="W6" s="980"/>
      <c r="X6" s="980"/>
      <c r="Y6" s="980"/>
      <c r="Z6" s="980"/>
      <c r="AA6" s="980"/>
      <c r="AB6" s="980"/>
      <c r="AC6" s="980"/>
      <c r="AD6" s="980"/>
      <c r="AE6" s="980"/>
      <c r="AF6" s="980"/>
      <c r="AG6" s="983"/>
    </row>
    <row r="7" spans="1:37" s="271" customFormat="1" ht="18.75" customHeight="1">
      <c r="A7" s="972"/>
      <c r="B7" s="973"/>
      <c r="C7" s="974"/>
      <c r="D7" s="975" t="s">
        <v>224</v>
      </c>
      <c r="E7" s="976"/>
      <c r="F7" s="977"/>
      <c r="G7" s="958"/>
      <c r="H7" s="959"/>
      <c r="I7" s="959"/>
      <c r="J7" s="959"/>
      <c r="K7" s="960"/>
      <c r="L7" s="958"/>
      <c r="M7" s="959"/>
      <c r="N7" s="959"/>
      <c r="O7" s="960"/>
      <c r="P7" s="958"/>
      <c r="Q7" s="959"/>
      <c r="R7" s="959"/>
      <c r="S7" s="960"/>
      <c r="T7" s="955"/>
      <c r="U7" s="956"/>
      <c r="V7" s="953"/>
      <c r="W7" s="953"/>
      <c r="X7" s="953"/>
      <c r="Y7" s="953"/>
      <c r="Z7" s="954"/>
      <c r="AA7" s="955"/>
      <c r="AB7" s="956"/>
      <c r="AC7" s="953"/>
      <c r="AD7" s="953"/>
      <c r="AE7" s="953"/>
      <c r="AF7" s="953"/>
      <c r="AG7" s="957"/>
    </row>
    <row r="8" spans="1:37" ht="16.5" customHeight="1">
      <c r="A8" s="966" t="s">
        <v>225</v>
      </c>
      <c r="B8" s="967"/>
      <c r="C8" s="967"/>
      <c r="D8" s="967"/>
      <c r="E8" s="967"/>
      <c r="F8" s="968"/>
      <c r="G8" s="345"/>
      <c r="H8" s="346"/>
      <c r="I8" s="346"/>
      <c r="J8" s="346"/>
      <c r="K8" s="347"/>
      <c r="L8" s="347"/>
      <c r="M8" s="347"/>
      <c r="N8" s="347"/>
      <c r="O8" s="347"/>
      <c r="P8" s="348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9"/>
    </row>
    <row r="9" spans="1:37" ht="16.5" customHeight="1">
      <c r="A9" s="350" t="s">
        <v>226</v>
      </c>
      <c r="B9" s="969" t="s">
        <v>173</v>
      </c>
      <c r="C9" s="970"/>
      <c r="D9" s="970"/>
      <c r="E9" s="970"/>
      <c r="F9" s="971"/>
      <c r="G9" s="351"/>
      <c r="H9" s="352"/>
      <c r="I9" s="352"/>
      <c r="J9" s="352"/>
      <c r="P9" s="353"/>
      <c r="AG9" s="354"/>
    </row>
    <row r="10" spans="1:37" ht="16.5" customHeight="1">
      <c r="A10" s="355"/>
      <c r="B10" s="356"/>
      <c r="C10" s="357"/>
      <c r="D10" s="357"/>
      <c r="E10" s="358"/>
      <c r="F10" s="359"/>
      <c r="G10" s="351"/>
      <c r="H10" s="352"/>
      <c r="I10" s="352"/>
      <c r="J10" s="352"/>
      <c r="P10" s="353"/>
      <c r="AG10" s="354"/>
    </row>
    <row r="11" spans="1:37" s="363" customFormat="1" ht="16.5" customHeight="1">
      <c r="A11" s="360"/>
      <c r="B11" s="361"/>
      <c r="C11" s="358"/>
      <c r="D11" s="358"/>
      <c r="E11" s="358"/>
      <c r="F11" s="359"/>
      <c r="G11" s="362"/>
      <c r="T11" s="364"/>
      <c r="U11" s="364"/>
      <c r="V11" s="365"/>
      <c r="W11" s="366"/>
      <c r="X11" s="367"/>
      <c r="Y11" s="368"/>
      <c r="Z11" s="369"/>
      <c r="AG11" s="370"/>
    </row>
    <row r="12" spans="1:37" s="363" customFormat="1" ht="16.5" customHeight="1">
      <c r="A12" s="360"/>
      <c r="B12" s="361"/>
      <c r="C12" s="358"/>
      <c r="D12" s="358"/>
      <c r="E12" s="358"/>
      <c r="F12" s="359"/>
      <c r="G12" s="362"/>
      <c r="W12" s="366"/>
      <c r="X12" s="367"/>
      <c r="Y12" s="368"/>
      <c r="Z12" s="369"/>
      <c r="AG12" s="370"/>
    </row>
    <row r="13" spans="1:37" s="363" customFormat="1" ht="16.5" customHeight="1">
      <c r="A13" s="360"/>
      <c r="B13" s="361"/>
      <c r="C13" s="358"/>
      <c r="D13" s="358"/>
      <c r="E13" s="371"/>
      <c r="F13" s="372"/>
      <c r="G13" s="362"/>
      <c r="W13" s="366"/>
      <c r="X13" s="367"/>
      <c r="Y13" s="368"/>
      <c r="Z13" s="369"/>
      <c r="AG13" s="370"/>
    </row>
    <row r="14" spans="1:37" s="363" customFormat="1" ht="16.5" customHeight="1">
      <c r="A14" s="360"/>
      <c r="B14" s="361"/>
      <c r="C14" s="358"/>
      <c r="D14" s="358"/>
      <c r="E14" s="371"/>
      <c r="F14" s="372"/>
      <c r="G14" s="362"/>
      <c r="W14" s="366"/>
      <c r="X14" s="367"/>
      <c r="Y14" s="368"/>
      <c r="Z14" s="369"/>
      <c r="AG14" s="370"/>
    </row>
    <row r="15" spans="1:37" s="363" customFormat="1" ht="16.5" customHeight="1">
      <c r="A15" s="360"/>
      <c r="B15" s="361"/>
      <c r="C15" s="358"/>
      <c r="D15" s="358"/>
      <c r="E15" s="371"/>
      <c r="F15" s="372"/>
      <c r="G15" s="362"/>
      <c r="W15" s="366"/>
      <c r="X15" s="367"/>
      <c r="Y15" s="368"/>
      <c r="Z15" s="369"/>
      <c r="AG15" s="370"/>
    </row>
    <row r="16" spans="1:37" s="363" customFormat="1" ht="16.5" customHeight="1">
      <c r="A16" s="360"/>
      <c r="B16" s="361"/>
      <c r="C16" s="358"/>
      <c r="D16" s="358"/>
      <c r="E16" s="371"/>
      <c r="F16" s="372"/>
      <c r="G16" s="362"/>
      <c r="W16" s="366"/>
      <c r="X16" s="367"/>
      <c r="Y16" s="368"/>
      <c r="Z16" s="369"/>
      <c r="AG16" s="370"/>
    </row>
    <row r="17" spans="1:33" s="363" customFormat="1" ht="24.45">
      <c r="A17" s="360"/>
      <c r="B17" s="361"/>
      <c r="C17" s="358"/>
      <c r="D17" s="358"/>
      <c r="E17" s="371"/>
      <c r="F17" s="372"/>
      <c r="G17" s="362"/>
      <c r="W17" s="366"/>
      <c r="X17" s="367"/>
      <c r="Y17" s="368"/>
      <c r="Z17" s="369"/>
      <c r="AG17" s="370"/>
    </row>
    <row r="18" spans="1:33" s="363" customFormat="1" ht="24.45">
      <c r="A18" s="373"/>
      <c r="C18" s="358"/>
      <c r="D18" s="358"/>
      <c r="E18" s="371"/>
      <c r="F18" s="372"/>
      <c r="G18" s="362"/>
      <c r="W18" s="366"/>
      <c r="X18" s="367"/>
      <c r="Y18" s="368"/>
      <c r="Z18" s="369"/>
      <c r="AG18" s="370"/>
    </row>
    <row r="19" spans="1:33" s="363" customFormat="1" ht="24.45">
      <c r="A19" s="360"/>
      <c r="B19" s="361"/>
      <c r="C19" s="358"/>
      <c r="D19" s="358"/>
      <c r="F19" s="372"/>
      <c r="G19" s="362"/>
      <c r="W19" s="366"/>
      <c r="X19" s="367"/>
      <c r="Y19" s="368"/>
      <c r="Z19" s="369"/>
      <c r="AG19" s="370"/>
    </row>
    <row r="20" spans="1:33" s="363" customFormat="1" ht="32.6" thickBot="1">
      <c r="A20" s="360"/>
      <c r="B20" s="361"/>
      <c r="C20" s="358"/>
      <c r="D20" s="358"/>
      <c r="F20" s="372"/>
      <c r="G20" s="362"/>
      <c r="O20" s="374"/>
      <c r="P20" s="375"/>
      <c r="W20" s="366"/>
      <c r="X20" s="367"/>
      <c r="Y20" s="368"/>
      <c r="Z20" s="369"/>
      <c r="AG20" s="370"/>
    </row>
    <row r="21" spans="1:33" s="363" customFormat="1" ht="34.299999999999997" thickTop="1">
      <c r="A21" s="961" t="s">
        <v>227</v>
      </c>
      <c r="B21" s="962"/>
      <c r="C21" s="962"/>
      <c r="D21" s="962"/>
      <c r="E21" s="962"/>
      <c r="F21" s="963"/>
      <c r="G21" s="362"/>
      <c r="S21" s="376"/>
      <c r="W21" s="368"/>
      <c r="X21" s="377"/>
      <c r="Y21" s="377"/>
      <c r="Z21" s="377"/>
      <c r="AG21" s="370"/>
    </row>
    <row r="22" spans="1:33" s="363" customFormat="1" ht="21.9">
      <c r="A22" s="378" t="s">
        <v>228</v>
      </c>
      <c r="B22" s="379" t="s">
        <v>173</v>
      </c>
      <c r="C22" s="380"/>
      <c r="D22" s="380"/>
      <c r="E22" s="381"/>
      <c r="F22" s="382"/>
      <c r="G22" s="362"/>
      <c r="R22" s="375"/>
      <c r="W22" s="368"/>
      <c r="X22" s="377"/>
      <c r="Y22" s="377"/>
      <c r="Z22" s="377"/>
      <c r="AG22" s="370"/>
    </row>
    <row r="23" spans="1:33" s="363" customFormat="1">
      <c r="A23" s="383"/>
      <c r="B23" s="384"/>
      <c r="C23" s="385"/>
      <c r="D23" s="385"/>
      <c r="E23" s="386"/>
      <c r="F23" s="387"/>
      <c r="G23" s="362"/>
      <c r="K23" s="388"/>
      <c r="L23" s="388"/>
      <c r="O23" s="389"/>
      <c r="P23" s="389"/>
      <c r="Q23" s="389"/>
      <c r="R23" s="389"/>
      <c r="S23" s="389"/>
      <c r="T23" s="390"/>
      <c r="U23" s="390"/>
      <c r="V23" s="390"/>
      <c r="W23" s="390"/>
      <c r="X23" s="390"/>
      <c r="Y23" s="390"/>
      <c r="Z23" s="390"/>
      <c r="AG23" s="370"/>
    </row>
    <row r="24" spans="1:33" s="363" customFormat="1">
      <c r="A24" s="383"/>
      <c r="B24" s="384"/>
      <c r="C24" s="385"/>
      <c r="D24" s="385"/>
      <c r="E24" s="386"/>
      <c r="F24" s="391"/>
      <c r="G24" s="362"/>
      <c r="K24" s="388"/>
      <c r="L24" s="388"/>
      <c r="O24" s="389"/>
      <c r="P24" s="389"/>
      <c r="Q24" s="389"/>
      <c r="R24" s="389"/>
      <c r="S24" s="389"/>
      <c r="T24" s="390"/>
      <c r="U24" s="390"/>
      <c r="V24" s="390"/>
      <c r="W24" s="390"/>
      <c r="X24" s="390"/>
      <c r="Y24" s="390"/>
      <c r="Z24" s="390"/>
      <c r="AG24" s="370"/>
    </row>
    <row r="25" spans="1:33" s="363" customFormat="1" ht="32.15">
      <c r="A25" s="383"/>
      <c r="B25" s="384"/>
      <c r="C25" s="385"/>
      <c r="D25" s="385"/>
      <c r="E25" s="392"/>
      <c r="F25" s="393"/>
      <c r="G25" s="362"/>
      <c r="O25" s="374"/>
      <c r="W25" s="366"/>
      <c r="X25" s="367"/>
      <c r="Y25" s="368"/>
      <c r="Z25" s="369"/>
      <c r="AG25" s="370"/>
    </row>
    <row r="26" spans="1:33" s="363" customFormat="1" ht="32.15">
      <c r="A26" s="383"/>
      <c r="B26" s="384"/>
      <c r="C26" s="385"/>
      <c r="D26" s="385"/>
      <c r="E26" s="392"/>
      <c r="F26" s="393"/>
      <c r="G26" s="362"/>
      <c r="O26" s="374"/>
      <c r="W26" s="366"/>
      <c r="X26" s="367"/>
      <c r="Y26" s="368"/>
      <c r="Z26" s="369"/>
      <c r="AG26" s="370"/>
    </row>
    <row r="27" spans="1:33" s="363" customFormat="1" ht="43.75">
      <c r="A27" s="383"/>
      <c r="B27" s="384"/>
      <c r="C27" s="385"/>
      <c r="D27" s="385"/>
      <c r="E27" s="392"/>
      <c r="F27" s="393"/>
      <c r="G27" s="394"/>
      <c r="H27" s="395"/>
      <c r="I27" s="395"/>
      <c r="J27" s="396"/>
      <c r="K27" s="236"/>
      <c r="L27" s="236"/>
      <c r="M27" s="236"/>
      <c r="N27" s="236"/>
      <c r="O27" s="236"/>
      <c r="P27" s="397"/>
      <c r="Q27" s="398"/>
      <c r="R27" s="397"/>
      <c r="S27" s="399"/>
      <c r="T27" s="400"/>
      <c r="U27" s="400"/>
      <c r="V27" s="400"/>
      <c r="W27" s="399"/>
      <c r="X27" s="400"/>
      <c r="Y27" s="400"/>
      <c r="Z27" s="236"/>
      <c r="AG27" s="370"/>
    </row>
    <row r="28" spans="1:33" s="363" customFormat="1" ht="22.3" thickBot="1">
      <c r="A28" s="383"/>
      <c r="B28" s="384"/>
      <c r="C28" s="385"/>
      <c r="D28" s="385"/>
      <c r="E28" s="392"/>
      <c r="F28" s="393"/>
      <c r="G28" s="394"/>
      <c r="H28" s="395"/>
      <c r="I28" s="395"/>
      <c r="J28" s="236"/>
      <c r="K28" s="401"/>
      <c r="O28" s="402"/>
      <c r="P28" s="401"/>
      <c r="Q28" s="401"/>
      <c r="R28" s="401"/>
      <c r="S28" s="401"/>
      <c r="T28" s="403"/>
      <c r="U28" s="403"/>
      <c r="V28" s="403"/>
      <c r="W28" s="403"/>
      <c r="X28" s="403"/>
      <c r="Y28" s="403"/>
      <c r="Z28" s="403"/>
      <c r="AG28" s="370"/>
    </row>
    <row r="29" spans="1:33" s="363" customFormat="1" ht="22.3" thickTop="1">
      <c r="A29" s="961" t="s">
        <v>229</v>
      </c>
      <c r="B29" s="962"/>
      <c r="C29" s="962"/>
      <c r="D29" s="962"/>
      <c r="E29" s="962"/>
      <c r="F29" s="963"/>
      <c r="G29" s="394"/>
      <c r="H29" s="395"/>
      <c r="I29" s="395"/>
      <c r="J29" s="236"/>
      <c r="K29" s="401"/>
      <c r="O29" s="402"/>
      <c r="P29" s="401"/>
      <c r="Q29" s="401"/>
      <c r="R29" s="401"/>
      <c r="S29" s="401"/>
      <c r="T29" s="403"/>
      <c r="U29" s="403"/>
      <c r="V29" s="403"/>
      <c r="W29" s="403"/>
      <c r="X29" s="403"/>
      <c r="Y29" s="403"/>
      <c r="Z29" s="403"/>
      <c r="AG29" s="370"/>
    </row>
    <row r="30" spans="1:33" s="363" customFormat="1" ht="32.15">
      <c r="A30" s="404" t="s">
        <v>230</v>
      </c>
      <c r="B30" s="379" t="s">
        <v>173</v>
      </c>
      <c r="C30" s="380"/>
      <c r="D30" s="380"/>
      <c r="E30" s="380"/>
      <c r="F30" s="381"/>
      <c r="G30" s="362"/>
      <c r="O30" s="374"/>
      <c r="W30" s="366"/>
      <c r="X30" s="367"/>
      <c r="Y30" s="368"/>
      <c r="Z30" s="369"/>
      <c r="AG30" s="370"/>
    </row>
    <row r="31" spans="1:33" s="363" customFormat="1" ht="22.3" thickBot="1">
      <c r="A31" s="405"/>
      <c r="B31" s="406"/>
      <c r="C31" s="407"/>
      <c r="D31" s="407"/>
      <c r="E31" s="407"/>
      <c r="F31" s="408"/>
      <c r="G31" s="409"/>
      <c r="H31" s="410"/>
      <c r="I31" s="410"/>
      <c r="J31" s="410"/>
      <c r="K31" s="411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G31" s="370"/>
    </row>
    <row r="32" spans="1:33" s="363" customFormat="1" ht="23.25" customHeight="1" thickTop="1">
      <c r="A32" s="961" t="s">
        <v>231</v>
      </c>
      <c r="B32" s="962"/>
      <c r="C32" s="962"/>
      <c r="D32" s="962"/>
      <c r="E32" s="962"/>
      <c r="F32" s="963"/>
      <c r="G32" s="409"/>
      <c r="H32" s="410"/>
      <c r="I32" s="410"/>
      <c r="J32" s="410"/>
      <c r="K32" s="411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G32" s="370"/>
    </row>
    <row r="33" spans="1:33" s="363" customFormat="1">
      <c r="A33" s="412" t="s">
        <v>43</v>
      </c>
      <c r="B33" s="379" t="s">
        <v>173</v>
      </c>
      <c r="C33" s="380"/>
      <c r="D33" s="380"/>
      <c r="E33" s="380"/>
      <c r="F33" s="381"/>
      <c r="G33" s="362"/>
      <c r="AG33" s="370"/>
    </row>
    <row r="34" spans="1:33" s="363" customFormat="1" ht="32.6" thickBot="1">
      <c r="A34" s="413"/>
      <c r="B34" s="414"/>
      <c r="C34" s="415"/>
      <c r="D34" s="415"/>
      <c r="E34" s="415"/>
      <c r="F34" s="416"/>
      <c r="G34" s="417"/>
      <c r="H34" s="418"/>
      <c r="I34" s="418"/>
      <c r="J34" s="418"/>
      <c r="K34" s="418"/>
      <c r="L34" s="418"/>
      <c r="M34" s="418"/>
      <c r="N34" s="418"/>
      <c r="O34" s="419"/>
      <c r="P34" s="418"/>
      <c r="Q34" s="418"/>
      <c r="R34" s="418"/>
      <c r="S34" s="418"/>
      <c r="T34" s="418"/>
      <c r="U34" s="418"/>
      <c r="V34" s="418"/>
      <c r="W34" s="420"/>
      <c r="X34" s="421"/>
      <c r="Y34" s="422"/>
      <c r="Z34" s="423"/>
      <c r="AA34" s="418"/>
      <c r="AB34" s="418"/>
      <c r="AC34" s="418"/>
      <c r="AD34" s="418"/>
      <c r="AE34" s="418"/>
      <c r="AF34" s="418"/>
      <c r="AG34" s="424"/>
    </row>
    <row r="35" spans="1:33" s="425" customFormat="1" ht="15.9" thickBot="1">
      <c r="A35" s="944" t="s">
        <v>232</v>
      </c>
      <c r="B35" s="945"/>
      <c r="C35" s="946"/>
      <c r="D35" s="944" t="s">
        <v>233</v>
      </c>
      <c r="E35" s="945"/>
      <c r="F35" s="946"/>
      <c r="G35" s="944" t="s">
        <v>234</v>
      </c>
      <c r="H35" s="946"/>
      <c r="I35" s="952" t="s">
        <v>198</v>
      </c>
      <c r="J35" s="947"/>
      <c r="K35" s="944" t="s">
        <v>235</v>
      </c>
      <c r="L35" s="946"/>
      <c r="M35" s="944" t="s">
        <v>236</v>
      </c>
      <c r="N35" s="947"/>
      <c r="O35" s="944" t="s">
        <v>237</v>
      </c>
      <c r="P35" s="947"/>
      <c r="Q35" s="948" t="s">
        <v>238</v>
      </c>
      <c r="R35" s="949"/>
      <c r="S35" s="950"/>
      <c r="T35" s="944" t="s">
        <v>239</v>
      </c>
      <c r="U35" s="951"/>
      <c r="V35" s="947"/>
      <c r="W35" s="944" t="s">
        <v>188</v>
      </c>
      <c r="X35" s="951"/>
      <c r="Y35" s="947"/>
      <c r="Z35" s="944" t="s">
        <v>189</v>
      </c>
      <c r="AA35" s="951"/>
      <c r="AB35" s="947"/>
      <c r="AC35" s="944" t="s">
        <v>240</v>
      </c>
      <c r="AD35" s="947"/>
      <c r="AE35" s="944" t="s">
        <v>241</v>
      </c>
      <c r="AF35" s="951"/>
      <c r="AG35" s="947"/>
    </row>
    <row r="36" spans="1:33">
      <c r="A36" s="931"/>
      <c r="B36" s="932"/>
      <c r="C36" s="933"/>
      <c r="D36" s="426"/>
      <c r="E36" s="363"/>
      <c r="F36" s="427"/>
      <c r="G36" s="428"/>
      <c r="H36" s="370"/>
      <c r="I36" s="426"/>
      <c r="J36" s="370"/>
      <c r="K36" s="426"/>
      <c r="L36" s="370"/>
      <c r="M36" s="426"/>
      <c r="N36" s="370"/>
      <c r="O36" s="363"/>
      <c r="P36" s="370"/>
      <c r="Q36" s="942">
        <v>5</v>
      </c>
      <c r="R36" s="942"/>
      <c r="S36" s="943"/>
      <c r="T36" s="941">
        <v>4</v>
      </c>
      <c r="U36" s="942"/>
      <c r="V36" s="943"/>
      <c r="W36" s="941"/>
      <c r="X36" s="942"/>
      <c r="Y36" s="943"/>
      <c r="Z36" s="941"/>
      <c r="AA36" s="942"/>
      <c r="AB36" s="943"/>
      <c r="AC36" s="935"/>
      <c r="AD36" s="936"/>
      <c r="AE36" s="941"/>
      <c r="AF36" s="942"/>
      <c r="AG36" s="943"/>
    </row>
    <row r="37" spans="1:33">
      <c r="A37" s="426"/>
      <c r="B37" s="363"/>
      <c r="C37" s="370"/>
      <c r="D37" s="426"/>
      <c r="E37" s="363"/>
      <c r="F37" s="370"/>
      <c r="G37" s="426"/>
      <c r="H37" s="370"/>
      <c r="I37" s="426"/>
      <c r="J37" s="370"/>
      <c r="K37" s="426"/>
      <c r="L37" s="370"/>
      <c r="M37" s="426"/>
      <c r="N37" s="370"/>
      <c r="O37" s="363"/>
      <c r="P37" s="370"/>
      <c r="Q37" s="942"/>
      <c r="R37" s="942"/>
      <c r="S37" s="943"/>
      <c r="T37" s="941"/>
      <c r="U37" s="942"/>
      <c r="V37" s="943"/>
      <c r="W37" s="941"/>
      <c r="X37" s="942"/>
      <c r="Y37" s="943"/>
      <c r="Z37" s="941"/>
      <c r="AA37" s="942"/>
      <c r="AB37" s="943"/>
      <c r="AC37" s="937"/>
      <c r="AD37" s="938"/>
      <c r="AE37" s="941"/>
      <c r="AF37" s="942"/>
      <c r="AG37" s="943"/>
    </row>
    <row r="38" spans="1:33">
      <c r="A38" s="931"/>
      <c r="B38" s="932"/>
      <c r="C38" s="933"/>
      <c r="D38" s="426"/>
      <c r="E38" s="363"/>
      <c r="F38" s="427"/>
      <c r="G38" s="428"/>
      <c r="H38" s="370"/>
      <c r="I38" s="426"/>
      <c r="J38" s="370"/>
      <c r="K38" s="426"/>
      <c r="L38" s="370"/>
      <c r="M38" s="426"/>
      <c r="N38" s="370"/>
      <c r="O38" s="363"/>
      <c r="P38" s="370"/>
      <c r="Q38" s="942"/>
      <c r="R38" s="942"/>
      <c r="S38" s="943"/>
      <c r="T38" s="941"/>
      <c r="U38" s="942"/>
      <c r="V38" s="943"/>
      <c r="W38" s="941"/>
      <c r="X38" s="942"/>
      <c r="Y38" s="943"/>
      <c r="Z38" s="941"/>
      <c r="AA38" s="942"/>
      <c r="AB38" s="943"/>
      <c r="AC38" s="937"/>
      <c r="AD38" s="938"/>
      <c r="AE38" s="941"/>
      <c r="AF38" s="942"/>
      <c r="AG38" s="943"/>
    </row>
    <row r="39" spans="1:33" ht="18.45" thickBot="1">
      <c r="A39" s="429"/>
      <c r="B39" s="418"/>
      <c r="C39" s="424"/>
      <c r="D39" s="430"/>
      <c r="E39" s="431"/>
      <c r="F39" s="432"/>
      <c r="G39" s="430"/>
      <c r="H39" s="432"/>
      <c r="I39" s="430"/>
      <c r="J39" s="432"/>
      <c r="K39" s="430"/>
      <c r="L39" s="432"/>
      <c r="M39" s="430"/>
      <c r="N39" s="432"/>
      <c r="O39" s="431"/>
      <c r="P39" s="432"/>
      <c r="Q39" s="942"/>
      <c r="R39" s="942"/>
      <c r="S39" s="943"/>
      <c r="T39" s="941"/>
      <c r="U39" s="942"/>
      <c r="V39" s="943"/>
      <c r="W39" s="941"/>
      <c r="X39" s="942"/>
      <c r="Y39" s="943"/>
      <c r="Z39" s="941"/>
      <c r="AA39" s="942"/>
      <c r="AB39" s="943"/>
      <c r="AC39" s="939"/>
      <c r="AD39" s="940"/>
      <c r="AE39" s="941"/>
      <c r="AF39" s="942"/>
      <c r="AG39" s="943"/>
    </row>
    <row r="40" spans="1:33" ht="18.45" thickBot="1">
      <c r="A40" s="927"/>
      <c r="B40" s="934"/>
      <c r="C40" s="934"/>
      <c r="D40" s="934"/>
      <c r="E40" s="934"/>
      <c r="F40" s="934"/>
      <c r="G40" s="934"/>
      <c r="H40" s="934"/>
      <c r="I40" s="934"/>
      <c r="J40" s="934"/>
      <c r="K40" s="934"/>
      <c r="L40" s="934"/>
      <c r="M40" s="934"/>
      <c r="N40" s="934"/>
      <c r="O40" s="934"/>
      <c r="P40" s="934"/>
      <c r="Q40" s="929"/>
      <c r="R40" s="929"/>
      <c r="S40" s="929"/>
      <c r="T40" s="929"/>
      <c r="U40" s="929"/>
      <c r="V40" s="929"/>
      <c r="W40" s="929"/>
      <c r="X40" s="929"/>
      <c r="Y40" s="929"/>
      <c r="Z40" s="929"/>
      <c r="AA40" s="929"/>
      <c r="AB40" s="929"/>
      <c r="AC40" s="927"/>
      <c r="AD40" s="928"/>
      <c r="AE40" s="929"/>
      <c r="AF40" s="929"/>
      <c r="AG40" s="929"/>
    </row>
    <row r="41" spans="1:33" ht="18.45" thickBot="1">
      <c r="AE41" s="433"/>
      <c r="AF41" s="930"/>
      <c r="AG41" s="930"/>
    </row>
    <row r="42" spans="1:33" ht="18.45" thickBot="1">
      <c r="A42" s="434"/>
      <c r="B42" s="435"/>
    </row>
  </sheetData>
  <mergeCells count="69">
    <mergeCell ref="AC40:AD40"/>
    <mergeCell ref="AE40:AG40"/>
    <mergeCell ref="AF41:AG41"/>
    <mergeCell ref="A38:C38"/>
    <mergeCell ref="A40:P40"/>
    <mergeCell ref="Q40:S40"/>
    <mergeCell ref="T40:V40"/>
    <mergeCell ref="W40:Y40"/>
    <mergeCell ref="Z40:AB40"/>
    <mergeCell ref="AC36:AD39"/>
    <mergeCell ref="AE36:AG39"/>
    <mergeCell ref="Z36:AB39"/>
    <mergeCell ref="A36:C36"/>
    <mergeCell ref="Q36:S39"/>
    <mergeCell ref="T36:V39"/>
    <mergeCell ref="W36:Y39"/>
    <mergeCell ref="D35:F35"/>
    <mergeCell ref="G35:H35"/>
    <mergeCell ref="K35:L35"/>
    <mergeCell ref="M35:N35"/>
    <mergeCell ref="O35:P35"/>
    <mergeCell ref="Q35:S35"/>
    <mergeCell ref="T35:V35"/>
    <mergeCell ref="I35:J35"/>
    <mergeCell ref="V7:Z7"/>
    <mergeCell ref="AA7:AB7"/>
    <mergeCell ref="W35:Y35"/>
    <mergeCell ref="AC7:AG7"/>
    <mergeCell ref="G7:K7"/>
    <mergeCell ref="L7:O7"/>
    <mergeCell ref="P7:S7"/>
    <mergeCell ref="T7:U7"/>
    <mergeCell ref="A29:F29"/>
    <mergeCell ref="A32:F32"/>
    <mergeCell ref="A35:C35"/>
    <mergeCell ref="AB4:AC4"/>
    <mergeCell ref="AD4:AE4"/>
    <mergeCell ref="V4:W4"/>
    <mergeCell ref="X4:Y4"/>
    <mergeCell ref="Z4:AA4"/>
    <mergeCell ref="A8:F8"/>
    <mergeCell ref="B9:F9"/>
    <mergeCell ref="A21:F21"/>
    <mergeCell ref="A7:C7"/>
    <mergeCell ref="D7:F7"/>
    <mergeCell ref="Z35:AB35"/>
    <mergeCell ref="AC35:AD35"/>
    <mergeCell ref="AE35:AG35"/>
    <mergeCell ref="AF4:AG4"/>
    <mergeCell ref="A6:C6"/>
    <mergeCell ref="D6:F6"/>
    <mergeCell ref="G6:K6"/>
    <mergeCell ref="L6:O6"/>
    <mergeCell ref="P6:S6"/>
    <mergeCell ref="T6:AG6"/>
    <mergeCell ref="D1:K4"/>
    <mergeCell ref="X1:AC1"/>
    <mergeCell ref="AD1:AG1"/>
    <mergeCell ref="L2:O4"/>
    <mergeCell ref="P2:Q4"/>
    <mergeCell ref="R2:S4"/>
    <mergeCell ref="T2:U4"/>
    <mergeCell ref="AD2:AE3"/>
    <mergeCell ref="AF2:AG3"/>
    <mergeCell ref="L1:O1"/>
    <mergeCell ref="P1:Q1"/>
    <mergeCell ref="R1:S1"/>
    <mergeCell ref="T1:U1"/>
    <mergeCell ref="V1:W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Y47"/>
  <sheetViews>
    <sheetView zoomScale="75" zoomScaleNormal="75" workbookViewId="0">
      <selection activeCell="B7" sqref="B7:AH35"/>
    </sheetView>
  </sheetViews>
  <sheetFormatPr defaultColWidth="5.3828125" defaultRowHeight="24" customHeight="1"/>
  <cols>
    <col min="1" max="37" width="5.69140625" style="165" customWidth="1"/>
    <col min="38" max="38" width="5.69140625" style="164" customWidth="1"/>
    <col min="39" max="40" width="5.3828125" style="164" customWidth="1"/>
    <col min="41" max="257" width="5.3828125" style="165"/>
    <col min="258" max="258" width="13.3828125" style="165" customWidth="1"/>
    <col min="259" max="296" width="5.3828125" style="165" customWidth="1"/>
    <col min="297" max="513" width="5.3828125" style="165"/>
    <col min="514" max="514" width="13.3828125" style="165" customWidth="1"/>
    <col min="515" max="552" width="5.3828125" style="165" customWidth="1"/>
    <col min="553" max="769" width="5.3828125" style="165"/>
    <col min="770" max="770" width="13.3828125" style="165" customWidth="1"/>
    <col min="771" max="808" width="5.3828125" style="165" customWidth="1"/>
    <col min="809" max="1025" width="5.3828125" style="165"/>
    <col min="1026" max="1026" width="13.3828125" style="165" customWidth="1"/>
    <col min="1027" max="1064" width="5.3828125" style="165" customWidth="1"/>
    <col min="1065" max="1281" width="5.3828125" style="165"/>
    <col min="1282" max="1282" width="13.3828125" style="165" customWidth="1"/>
    <col min="1283" max="1320" width="5.3828125" style="165" customWidth="1"/>
    <col min="1321" max="1537" width="5.3828125" style="165"/>
    <col min="1538" max="1538" width="13.3828125" style="165" customWidth="1"/>
    <col min="1539" max="1576" width="5.3828125" style="165" customWidth="1"/>
    <col min="1577" max="1793" width="5.3828125" style="165"/>
    <col min="1794" max="1794" width="13.3828125" style="165" customWidth="1"/>
    <col min="1795" max="1832" width="5.3828125" style="165" customWidth="1"/>
    <col min="1833" max="2049" width="5.3828125" style="165"/>
    <col min="2050" max="2050" width="13.3828125" style="165" customWidth="1"/>
    <col min="2051" max="2088" width="5.3828125" style="165" customWidth="1"/>
    <col min="2089" max="2305" width="5.3828125" style="165"/>
    <col min="2306" max="2306" width="13.3828125" style="165" customWidth="1"/>
    <col min="2307" max="2344" width="5.3828125" style="165" customWidth="1"/>
    <col min="2345" max="2561" width="5.3828125" style="165"/>
    <col min="2562" max="2562" width="13.3828125" style="165" customWidth="1"/>
    <col min="2563" max="2600" width="5.3828125" style="165" customWidth="1"/>
    <col min="2601" max="2817" width="5.3828125" style="165"/>
    <col min="2818" max="2818" width="13.3828125" style="165" customWidth="1"/>
    <col min="2819" max="2856" width="5.3828125" style="165" customWidth="1"/>
    <col min="2857" max="3073" width="5.3828125" style="165"/>
    <col min="3074" max="3074" width="13.3828125" style="165" customWidth="1"/>
    <col min="3075" max="3112" width="5.3828125" style="165" customWidth="1"/>
    <col min="3113" max="3329" width="5.3828125" style="165"/>
    <col min="3330" max="3330" width="13.3828125" style="165" customWidth="1"/>
    <col min="3331" max="3368" width="5.3828125" style="165" customWidth="1"/>
    <col min="3369" max="3585" width="5.3828125" style="165"/>
    <col min="3586" max="3586" width="13.3828125" style="165" customWidth="1"/>
    <col min="3587" max="3624" width="5.3828125" style="165" customWidth="1"/>
    <col min="3625" max="3841" width="5.3828125" style="165"/>
    <col min="3842" max="3842" width="13.3828125" style="165" customWidth="1"/>
    <col min="3843" max="3880" width="5.3828125" style="165" customWidth="1"/>
    <col min="3881" max="4097" width="5.3828125" style="165"/>
    <col min="4098" max="4098" width="13.3828125" style="165" customWidth="1"/>
    <col min="4099" max="4136" width="5.3828125" style="165" customWidth="1"/>
    <col min="4137" max="4353" width="5.3828125" style="165"/>
    <col min="4354" max="4354" width="13.3828125" style="165" customWidth="1"/>
    <col min="4355" max="4392" width="5.3828125" style="165" customWidth="1"/>
    <col min="4393" max="4609" width="5.3828125" style="165"/>
    <col min="4610" max="4610" width="13.3828125" style="165" customWidth="1"/>
    <col min="4611" max="4648" width="5.3828125" style="165" customWidth="1"/>
    <col min="4649" max="4865" width="5.3828125" style="165"/>
    <col min="4866" max="4866" width="13.3828125" style="165" customWidth="1"/>
    <col min="4867" max="4904" width="5.3828125" style="165" customWidth="1"/>
    <col min="4905" max="5121" width="5.3828125" style="165"/>
    <col min="5122" max="5122" width="13.3828125" style="165" customWidth="1"/>
    <col min="5123" max="5160" width="5.3828125" style="165" customWidth="1"/>
    <col min="5161" max="5377" width="5.3828125" style="165"/>
    <col min="5378" max="5378" width="13.3828125" style="165" customWidth="1"/>
    <col min="5379" max="5416" width="5.3828125" style="165" customWidth="1"/>
    <col min="5417" max="5633" width="5.3828125" style="165"/>
    <col min="5634" max="5634" width="13.3828125" style="165" customWidth="1"/>
    <col min="5635" max="5672" width="5.3828125" style="165" customWidth="1"/>
    <col min="5673" max="5889" width="5.3828125" style="165"/>
    <col min="5890" max="5890" width="13.3828125" style="165" customWidth="1"/>
    <col min="5891" max="5928" width="5.3828125" style="165" customWidth="1"/>
    <col min="5929" max="6145" width="5.3828125" style="165"/>
    <col min="6146" max="6146" width="13.3828125" style="165" customWidth="1"/>
    <col min="6147" max="6184" width="5.3828125" style="165" customWidth="1"/>
    <col min="6185" max="6401" width="5.3828125" style="165"/>
    <col min="6402" max="6402" width="13.3828125" style="165" customWidth="1"/>
    <col min="6403" max="6440" width="5.3828125" style="165" customWidth="1"/>
    <col min="6441" max="6657" width="5.3828125" style="165"/>
    <col min="6658" max="6658" width="13.3828125" style="165" customWidth="1"/>
    <col min="6659" max="6696" width="5.3828125" style="165" customWidth="1"/>
    <col min="6697" max="6913" width="5.3828125" style="165"/>
    <col min="6914" max="6914" width="13.3828125" style="165" customWidth="1"/>
    <col min="6915" max="6952" width="5.3828125" style="165" customWidth="1"/>
    <col min="6953" max="7169" width="5.3828125" style="165"/>
    <col min="7170" max="7170" width="13.3828125" style="165" customWidth="1"/>
    <col min="7171" max="7208" width="5.3828125" style="165" customWidth="1"/>
    <col min="7209" max="7425" width="5.3828125" style="165"/>
    <col min="7426" max="7426" width="13.3828125" style="165" customWidth="1"/>
    <col min="7427" max="7464" width="5.3828125" style="165" customWidth="1"/>
    <col min="7465" max="7681" width="5.3828125" style="165"/>
    <col min="7682" max="7682" width="13.3828125" style="165" customWidth="1"/>
    <col min="7683" max="7720" width="5.3828125" style="165" customWidth="1"/>
    <col min="7721" max="7937" width="5.3828125" style="165"/>
    <col min="7938" max="7938" width="13.3828125" style="165" customWidth="1"/>
    <col min="7939" max="7976" width="5.3828125" style="165" customWidth="1"/>
    <col min="7977" max="8193" width="5.3828125" style="165"/>
    <col min="8194" max="8194" width="13.3828125" style="165" customWidth="1"/>
    <col min="8195" max="8232" width="5.3828125" style="165" customWidth="1"/>
    <col min="8233" max="8449" width="5.3828125" style="165"/>
    <col min="8450" max="8450" width="13.3828125" style="165" customWidth="1"/>
    <col min="8451" max="8488" width="5.3828125" style="165" customWidth="1"/>
    <col min="8489" max="8705" width="5.3828125" style="165"/>
    <col min="8706" max="8706" width="13.3828125" style="165" customWidth="1"/>
    <col min="8707" max="8744" width="5.3828125" style="165" customWidth="1"/>
    <col min="8745" max="8961" width="5.3828125" style="165"/>
    <col min="8962" max="8962" width="13.3828125" style="165" customWidth="1"/>
    <col min="8963" max="9000" width="5.3828125" style="165" customWidth="1"/>
    <col min="9001" max="9217" width="5.3828125" style="165"/>
    <col min="9218" max="9218" width="13.3828125" style="165" customWidth="1"/>
    <col min="9219" max="9256" width="5.3828125" style="165" customWidth="1"/>
    <col min="9257" max="9473" width="5.3828125" style="165"/>
    <col min="9474" max="9474" width="13.3828125" style="165" customWidth="1"/>
    <col min="9475" max="9512" width="5.3828125" style="165" customWidth="1"/>
    <col min="9513" max="9729" width="5.3828125" style="165"/>
    <col min="9730" max="9730" width="13.3828125" style="165" customWidth="1"/>
    <col min="9731" max="9768" width="5.3828125" style="165" customWidth="1"/>
    <col min="9769" max="9985" width="5.3828125" style="165"/>
    <col min="9986" max="9986" width="13.3828125" style="165" customWidth="1"/>
    <col min="9987" max="10024" width="5.3828125" style="165" customWidth="1"/>
    <col min="10025" max="10241" width="5.3828125" style="165"/>
    <col min="10242" max="10242" width="13.3828125" style="165" customWidth="1"/>
    <col min="10243" max="10280" width="5.3828125" style="165" customWidth="1"/>
    <col min="10281" max="10497" width="5.3828125" style="165"/>
    <col min="10498" max="10498" width="13.3828125" style="165" customWidth="1"/>
    <col min="10499" max="10536" width="5.3828125" style="165" customWidth="1"/>
    <col min="10537" max="10753" width="5.3828125" style="165"/>
    <col min="10754" max="10754" width="13.3828125" style="165" customWidth="1"/>
    <col min="10755" max="10792" width="5.3828125" style="165" customWidth="1"/>
    <col min="10793" max="11009" width="5.3828125" style="165"/>
    <col min="11010" max="11010" width="13.3828125" style="165" customWidth="1"/>
    <col min="11011" max="11048" width="5.3828125" style="165" customWidth="1"/>
    <col min="11049" max="11265" width="5.3828125" style="165"/>
    <col min="11266" max="11266" width="13.3828125" style="165" customWidth="1"/>
    <col min="11267" max="11304" width="5.3828125" style="165" customWidth="1"/>
    <col min="11305" max="11521" width="5.3828125" style="165"/>
    <col min="11522" max="11522" width="13.3828125" style="165" customWidth="1"/>
    <col min="11523" max="11560" width="5.3828125" style="165" customWidth="1"/>
    <col min="11561" max="11777" width="5.3828125" style="165"/>
    <col min="11778" max="11778" width="13.3828125" style="165" customWidth="1"/>
    <col min="11779" max="11816" width="5.3828125" style="165" customWidth="1"/>
    <col min="11817" max="12033" width="5.3828125" style="165"/>
    <col min="12034" max="12034" width="13.3828125" style="165" customWidth="1"/>
    <col min="12035" max="12072" width="5.3828125" style="165" customWidth="1"/>
    <col min="12073" max="12289" width="5.3828125" style="165"/>
    <col min="12290" max="12290" width="13.3828125" style="165" customWidth="1"/>
    <col min="12291" max="12328" width="5.3828125" style="165" customWidth="1"/>
    <col min="12329" max="12545" width="5.3828125" style="165"/>
    <col min="12546" max="12546" width="13.3828125" style="165" customWidth="1"/>
    <col min="12547" max="12584" width="5.3828125" style="165" customWidth="1"/>
    <col min="12585" max="12801" width="5.3828125" style="165"/>
    <col min="12802" max="12802" width="13.3828125" style="165" customWidth="1"/>
    <col min="12803" max="12840" width="5.3828125" style="165" customWidth="1"/>
    <col min="12841" max="13057" width="5.3828125" style="165"/>
    <col min="13058" max="13058" width="13.3828125" style="165" customWidth="1"/>
    <col min="13059" max="13096" width="5.3828125" style="165" customWidth="1"/>
    <col min="13097" max="13313" width="5.3828125" style="165"/>
    <col min="13314" max="13314" width="13.3828125" style="165" customWidth="1"/>
    <col min="13315" max="13352" width="5.3828125" style="165" customWidth="1"/>
    <col min="13353" max="13569" width="5.3828125" style="165"/>
    <col min="13570" max="13570" width="13.3828125" style="165" customWidth="1"/>
    <col min="13571" max="13608" width="5.3828125" style="165" customWidth="1"/>
    <col min="13609" max="13825" width="5.3828125" style="165"/>
    <col min="13826" max="13826" width="13.3828125" style="165" customWidth="1"/>
    <col min="13827" max="13864" width="5.3828125" style="165" customWidth="1"/>
    <col min="13865" max="14081" width="5.3828125" style="165"/>
    <col min="14082" max="14082" width="13.3828125" style="165" customWidth="1"/>
    <col min="14083" max="14120" width="5.3828125" style="165" customWidth="1"/>
    <col min="14121" max="14337" width="5.3828125" style="165"/>
    <col min="14338" max="14338" width="13.3828125" style="165" customWidth="1"/>
    <col min="14339" max="14376" width="5.3828125" style="165" customWidth="1"/>
    <col min="14377" max="14593" width="5.3828125" style="165"/>
    <col min="14594" max="14594" width="13.3828125" style="165" customWidth="1"/>
    <col min="14595" max="14632" width="5.3828125" style="165" customWidth="1"/>
    <col min="14633" max="14849" width="5.3828125" style="165"/>
    <col min="14850" max="14850" width="13.3828125" style="165" customWidth="1"/>
    <col min="14851" max="14888" width="5.3828125" style="165" customWidth="1"/>
    <col min="14889" max="15105" width="5.3828125" style="165"/>
    <col min="15106" max="15106" width="13.3828125" style="165" customWidth="1"/>
    <col min="15107" max="15144" width="5.3828125" style="165" customWidth="1"/>
    <col min="15145" max="15361" width="5.3828125" style="165"/>
    <col min="15362" max="15362" width="13.3828125" style="165" customWidth="1"/>
    <col min="15363" max="15400" width="5.3828125" style="165" customWidth="1"/>
    <col min="15401" max="15617" width="5.3828125" style="165"/>
    <col min="15618" max="15618" width="13.3828125" style="165" customWidth="1"/>
    <col min="15619" max="15656" width="5.3828125" style="165" customWidth="1"/>
    <col min="15657" max="15873" width="5.3828125" style="165"/>
    <col min="15874" max="15874" width="13.3828125" style="165" customWidth="1"/>
    <col min="15875" max="15912" width="5.3828125" style="165" customWidth="1"/>
    <col min="15913" max="16129" width="5.3828125" style="165"/>
    <col min="16130" max="16130" width="13.3828125" style="165" customWidth="1"/>
    <col min="16131" max="16168" width="5.3828125" style="165" customWidth="1"/>
    <col min="16169" max="16384" width="5.3828125" style="165"/>
  </cols>
  <sheetData>
    <row r="1" spans="2:51" ht="24" customHeight="1">
      <c r="B1" s="1033" t="s">
        <v>56</v>
      </c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3"/>
      <c r="Q1" s="1033"/>
      <c r="R1" s="1033"/>
      <c r="S1" s="1033"/>
      <c r="T1" s="1033"/>
      <c r="U1" s="1033"/>
      <c r="V1" s="1033"/>
    </row>
    <row r="2" spans="2:51" ht="24" customHeight="1">
      <c r="B2" s="1411" t="s">
        <v>57</v>
      </c>
      <c r="C2" s="1411"/>
      <c r="D2" s="1411"/>
      <c r="E2" s="1411"/>
      <c r="F2" s="1411"/>
      <c r="G2" s="1411"/>
      <c r="H2" s="1411"/>
      <c r="I2" s="1411"/>
      <c r="J2" s="1411"/>
      <c r="K2" s="1411"/>
      <c r="L2" s="1411"/>
      <c r="M2" s="1411"/>
      <c r="N2" s="1411"/>
      <c r="O2" s="1411"/>
      <c r="P2" s="1411"/>
      <c r="Q2" s="1411"/>
      <c r="R2" s="1411"/>
      <c r="S2" s="1411"/>
      <c r="T2" s="1411"/>
      <c r="U2" s="1411"/>
      <c r="V2" s="1411"/>
    </row>
    <row r="3" spans="2:51" ht="25" customHeight="1">
      <c r="B3" s="1412" t="s">
        <v>68</v>
      </c>
      <c r="C3" s="1412"/>
      <c r="D3" s="1412"/>
      <c r="E3" s="1414"/>
      <c r="F3" s="1414"/>
      <c r="G3" s="1414"/>
      <c r="H3" s="1414"/>
      <c r="I3" s="1414"/>
      <c r="J3" s="1414"/>
      <c r="K3" s="1365" t="s">
        <v>69</v>
      </c>
      <c r="L3" s="1366"/>
      <c r="M3" s="1366"/>
      <c r="N3" s="1366"/>
      <c r="O3" s="1366"/>
      <c r="P3" s="1366"/>
      <c r="Q3" s="1366"/>
      <c r="R3" s="1366"/>
      <c r="S3" s="1366"/>
      <c r="T3" s="1366"/>
      <c r="U3" s="1366"/>
      <c r="V3" s="1366"/>
      <c r="W3" s="1366"/>
      <c r="X3" s="1366"/>
      <c r="Y3" s="1366"/>
      <c r="Z3" s="1366"/>
      <c r="AA3" s="1366"/>
      <c r="AB3" s="1366"/>
      <c r="AC3" s="1367"/>
      <c r="AD3" s="1361" t="s">
        <v>70</v>
      </c>
      <c r="AE3" s="1362"/>
      <c r="AF3" s="1362"/>
      <c r="AG3" s="1362"/>
      <c r="AH3" s="1362"/>
      <c r="AI3" s="1362"/>
      <c r="AJ3" s="1362"/>
      <c r="AK3" s="1362"/>
      <c r="AL3" s="1363"/>
    </row>
    <row r="4" spans="2:51" ht="25" customHeight="1">
      <c r="B4" s="1413" t="s">
        <v>71</v>
      </c>
      <c r="C4" s="1413"/>
      <c r="D4" s="1413"/>
      <c r="E4" s="1415"/>
      <c r="F4" s="1415"/>
      <c r="G4" s="1415"/>
      <c r="H4" s="1415"/>
      <c r="I4" s="1415"/>
      <c r="J4" s="1415"/>
      <c r="K4" s="1368" t="s">
        <v>72</v>
      </c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70"/>
      <c r="AD4" s="1364" t="s">
        <v>73</v>
      </c>
      <c r="AE4" s="1364"/>
      <c r="AF4" s="1364"/>
      <c r="AG4" s="1364" t="s">
        <v>74</v>
      </c>
      <c r="AH4" s="1364"/>
      <c r="AI4" s="1364"/>
      <c r="AJ4" s="1364" t="s">
        <v>75</v>
      </c>
      <c r="AK4" s="1364"/>
      <c r="AL4" s="1364"/>
      <c r="AQ4" s="166"/>
      <c r="AR4" s="166"/>
      <c r="AS4" s="166"/>
      <c r="AT4" s="166"/>
      <c r="AU4" s="166"/>
      <c r="AV4" s="166"/>
      <c r="AW4" s="166"/>
      <c r="AX4" s="166"/>
      <c r="AY4" s="166"/>
    </row>
    <row r="5" spans="2:51" ht="25" customHeight="1">
      <c r="B5" s="1413" t="s">
        <v>87</v>
      </c>
      <c r="C5" s="1413"/>
      <c r="D5" s="1413"/>
      <c r="E5" s="1415"/>
      <c r="F5" s="1415"/>
      <c r="G5" s="1415"/>
      <c r="H5" s="1415"/>
      <c r="I5" s="1415"/>
      <c r="J5" s="1416"/>
      <c r="K5" s="1373" t="s">
        <v>76</v>
      </c>
      <c r="L5" s="1373"/>
      <c r="M5" s="1374"/>
      <c r="N5" s="1374"/>
      <c r="O5" s="1374"/>
      <c r="P5" s="1374"/>
      <c r="Q5" s="1374"/>
      <c r="R5" s="1374"/>
      <c r="S5" s="167"/>
      <c r="T5" s="168"/>
      <c r="U5" s="168"/>
      <c r="V5" s="1375" t="s">
        <v>77</v>
      </c>
      <c r="W5" s="1375"/>
      <c r="X5" s="168"/>
      <c r="Y5" s="168"/>
      <c r="Z5" s="168"/>
      <c r="AA5" s="1375" t="s">
        <v>78</v>
      </c>
      <c r="AB5" s="1375"/>
      <c r="AC5" s="169"/>
      <c r="AD5" s="1377"/>
      <c r="AE5" s="1377"/>
      <c r="AF5" s="1377"/>
      <c r="AG5" s="1377"/>
      <c r="AH5" s="1377"/>
      <c r="AI5" s="1377"/>
      <c r="AJ5" s="1377"/>
      <c r="AK5" s="1377"/>
      <c r="AL5" s="1377"/>
      <c r="AQ5" s="166"/>
      <c r="AR5" s="166"/>
      <c r="AS5" s="166"/>
      <c r="AT5" s="166"/>
      <c r="AU5" s="166"/>
      <c r="AV5" s="166"/>
      <c r="AW5" s="166"/>
      <c r="AX5" s="166"/>
      <c r="AY5" s="166"/>
    </row>
    <row r="6" spans="2:51" ht="25" customHeight="1">
      <c r="B6" s="1371"/>
      <c r="C6" s="1372"/>
      <c r="D6" s="1372"/>
      <c r="E6" s="1372"/>
      <c r="F6" s="1372"/>
      <c r="G6" s="1372"/>
      <c r="H6" s="1372"/>
      <c r="I6" s="1372"/>
      <c r="J6" s="1372"/>
      <c r="K6" s="1378" t="s">
        <v>79</v>
      </c>
      <c r="L6" s="1378"/>
      <c r="M6" s="1379"/>
      <c r="N6" s="1379"/>
      <c r="O6" s="1379"/>
      <c r="P6" s="1379"/>
      <c r="Q6" s="1379"/>
      <c r="R6" s="1379"/>
      <c r="S6" s="170"/>
      <c r="T6" s="171"/>
      <c r="U6" s="171"/>
      <c r="V6" s="1376"/>
      <c r="W6" s="1376"/>
      <c r="X6" s="171"/>
      <c r="Y6" s="171"/>
      <c r="Z6" s="171"/>
      <c r="AA6" s="1376"/>
      <c r="AB6" s="1376"/>
      <c r="AC6" s="172"/>
      <c r="AD6" s="1377"/>
      <c r="AE6" s="1377"/>
      <c r="AF6" s="1377"/>
      <c r="AG6" s="1377"/>
      <c r="AH6" s="1377"/>
      <c r="AI6" s="1377"/>
      <c r="AJ6" s="1377"/>
      <c r="AK6" s="1377"/>
      <c r="AL6" s="1377"/>
    </row>
    <row r="7" spans="2:51" ht="25" customHeight="1">
      <c r="B7" s="1389"/>
      <c r="C7" s="1390"/>
      <c r="D7" s="1390"/>
      <c r="E7" s="1390"/>
      <c r="F7" s="1390"/>
      <c r="G7" s="1390"/>
      <c r="H7" s="1390"/>
      <c r="I7" s="1390"/>
      <c r="J7" s="1390"/>
      <c r="K7" s="1390"/>
      <c r="L7" s="1390"/>
      <c r="M7" s="1390"/>
      <c r="N7" s="1390"/>
      <c r="O7" s="1390"/>
      <c r="P7" s="1390"/>
      <c r="Q7" s="1390"/>
      <c r="R7" s="1390"/>
      <c r="S7" s="1390"/>
      <c r="T7" s="1390"/>
      <c r="U7" s="1390"/>
      <c r="V7" s="1390"/>
      <c r="W7" s="1390"/>
      <c r="X7" s="1390"/>
      <c r="Y7" s="1390"/>
      <c r="Z7" s="1390"/>
      <c r="AA7" s="1390"/>
      <c r="AB7" s="1390"/>
      <c r="AC7" s="1390"/>
      <c r="AD7" s="1390"/>
      <c r="AE7" s="1390"/>
      <c r="AF7" s="1390"/>
      <c r="AG7" s="1390"/>
      <c r="AH7" s="1391"/>
      <c r="AI7" s="1398" t="s">
        <v>80</v>
      </c>
      <c r="AJ7" s="1398"/>
      <c r="AK7" s="1398"/>
      <c r="AL7" s="1398"/>
    </row>
    <row r="8" spans="2:51" s="174" customFormat="1" ht="25" customHeight="1">
      <c r="B8" s="1392"/>
      <c r="C8" s="1393"/>
      <c r="D8" s="1393"/>
      <c r="E8" s="1393"/>
      <c r="F8" s="1393"/>
      <c r="G8" s="1393"/>
      <c r="H8" s="1393"/>
      <c r="I8" s="1393"/>
      <c r="J8" s="1393"/>
      <c r="K8" s="1393"/>
      <c r="L8" s="1393"/>
      <c r="M8" s="1393"/>
      <c r="N8" s="1393"/>
      <c r="O8" s="1393"/>
      <c r="P8" s="1393"/>
      <c r="Q8" s="1393"/>
      <c r="R8" s="1393"/>
      <c r="S8" s="1393"/>
      <c r="T8" s="1393"/>
      <c r="U8" s="1393"/>
      <c r="V8" s="1393"/>
      <c r="W8" s="1393"/>
      <c r="X8" s="1393"/>
      <c r="Y8" s="1393"/>
      <c r="Z8" s="1393"/>
      <c r="AA8" s="1393"/>
      <c r="AB8" s="1393"/>
      <c r="AC8" s="1393"/>
      <c r="AD8" s="1393"/>
      <c r="AE8" s="1393"/>
      <c r="AF8" s="1393"/>
      <c r="AG8" s="1393"/>
      <c r="AH8" s="1394"/>
      <c r="AI8" s="1399"/>
      <c r="AJ8" s="1399"/>
      <c r="AK8" s="1399"/>
      <c r="AL8" s="1399"/>
      <c r="AM8" s="173"/>
      <c r="AN8" s="173"/>
    </row>
    <row r="9" spans="2:51" s="174" customFormat="1" ht="25" customHeight="1">
      <c r="B9" s="1392"/>
      <c r="C9" s="1393"/>
      <c r="D9" s="1393"/>
      <c r="E9" s="1393"/>
      <c r="F9" s="1393"/>
      <c r="G9" s="1393"/>
      <c r="H9" s="1393"/>
      <c r="I9" s="1393"/>
      <c r="J9" s="1393"/>
      <c r="K9" s="1393"/>
      <c r="L9" s="1393"/>
      <c r="M9" s="1393"/>
      <c r="N9" s="1393"/>
      <c r="O9" s="1393"/>
      <c r="P9" s="1393"/>
      <c r="Q9" s="1393"/>
      <c r="R9" s="1393"/>
      <c r="S9" s="1393"/>
      <c r="T9" s="1393"/>
      <c r="U9" s="1393"/>
      <c r="V9" s="1393"/>
      <c r="W9" s="1393"/>
      <c r="X9" s="1393"/>
      <c r="Y9" s="1393"/>
      <c r="Z9" s="1393"/>
      <c r="AA9" s="1393"/>
      <c r="AB9" s="1393"/>
      <c r="AC9" s="1393"/>
      <c r="AD9" s="1393"/>
      <c r="AE9" s="1393"/>
      <c r="AF9" s="1393"/>
      <c r="AG9" s="1393"/>
      <c r="AH9" s="1394"/>
      <c r="AI9" s="1399"/>
      <c r="AJ9" s="1399"/>
      <c r="AK9" s="1399"/>
      <c r="AL9" s="1399"/>
      <c r="AM9" s="175"/>
      <c r="AN9" s="175"/>
    </row>
    <row r="10" spans="2:51" s="174" customFormat="1" ht="25" customHeight="1">
      <c r="B10" s="1392"/>
      <c r="C10" s="1393"/>
      <c r="D10" s="1393"/>
      <c r="E10" s="1393"/>
      <c r="F10" s="1393"/>
      <c r="G10" s="1393"/>
      <c r="H10" s="1393"/>
      <c r="I10" s="1393"/>
      <c r="J10" s="1393"/>
      <c r="K10" s="1393"/>
      <c r="L10" s="1393"/>
      <c r="M10" s="1393"/>
      <c r="N10" s="1393"/>
      <c r="O10" s="1393"/>
      <c r="P10" s="1393"/>
      <c r="Q10" s="1393"/>
      <c r="R10" s="1393"/>
      <c r="S10" s="1393"/>
      <c r="T10" s="1393"/>
      <c r="U10" s="1393"/>
      <c r="V10" s="1393"/>
      <c r="W10" s="1393"/>
      <c r="X10" s="1393"/>
      <c r="Y10" s="1393"/>
      <c r="Z10" s="1393"/>
      <c r="AA10" s="1393"/>
      <c r="AB10" s="1393"/>
      <c r="AC10" s="1393"/>
      <c r="AD10" s="1393"/>
      <c r="AE10" s="1393"/>
      <c r="AF10" s="1393"/>
      <c r="AG10" s="1393"/>
      <c r="AH10" s="1394"/>
      <c r="AI10" s="1399"/>
      <c r="AJ10" s="1399"/>
      <c r="AK10" s="1399"/>
      <c r="AL10" s="1399"/>
      <c r="AM10" s="175"/>
      <c r="AN10" s="175"/>
    </row>
    <row r="11" spans="2:51" s="174" customFormat="1" ht="25" customHeight="1">
      <c r="B11" s="1392"/>
      <c r="C11" s="1393"/>
      <c r="D11" s="1393"/>
      <c r="E11" s="1393"/>
      <c r="F11" s="1393"/>
      <c r="G11" s="1393"/>
      <c r="H11" s="1393"/>
      <c r="I11" s="1393"/>
      <c r="J11" s="1393"/>
      <c r="K11" s="1393"/>
      <c r="L11" s="1393"/>
      <c r="M11" s="1393"/>
      <c r="N11" s="1393"/>
      <c r="O11" s="1393"/>
      <c r="P11" s="1393"/>
      <c r="Q11" s="1393"/>
      <c r="R11" s="1393"/>
      <c r="S11" s="1393"/>
      <c r="T11" s="1393"/>
      <c r="U11" s="1393"/>
      <c r="V11" s="1393"/>
      <c r="W11" s="1393"/>
      <c r="X11" s="1393"/>
      <c r="Y11" s="1393"/>
      <c r="Z11" s="1393"/>
      <c r="AA11" s="1393"/>
      <c r="AB11" s="1393"/>
      <c r="AC11" s="1393"/>
      <c r="AD11" s="1393"/>
      <c r="AE11" s="1393"/>
      <c r="AF11" s="1393"/>
      <c r="AG11" s="1393"/>
      <c r="AH11" s="1394"/>
      <c r="AI11" s="1399" t="s">
        <v>81</v>
      </c>
      <c r="AJ11" s="1399"/>
      <c r="AK11" s="1399"/>
      <c r="AL11" s="1399"/>
      <c r="AM11" s="175"/>
      <c r="AN11" s="175"/>
    </row>
    <row r="12" spans="2:51" s="174" customFormat="1" ht="25" customHeight="1">
      <c r="B12" s="1392"/>
      <c r="C12" s="1393"/>
      <c r="D12" s="1393"/>
      <c r="E12" s="1393"/>
      <c r="F12" s="1393"/>
      <c r="G12" s="1393"/>
      <c r="H12" s="1393"/>
      <c r="I12" s="1393"/>
      <c r="J12" s="1393"/>
      <c r="K12" s="1393"/>
      <c r="L12" s="1393"/>
      <c r="M12" s="1393"/>
      <c r="N12" s="1393"/>
      <c r="O12" s="1393"/>
      <c r="P12" s="1393"/>
      <c r="Q12" s="1393"/>
      <c r="R12" s="1393"/>
      <c r="S12" s="1393"/>
      <c r="T12" s="1393"/>
      <c r="U12" s="1393"/>
      <c r="V12" s="1393"/>
      <c r="W12" s="1393"/>
      <c r="X12" s="1393"/>
      <c r="Y12" s="1393"/>
      <c r="Z12" s="1393"/>
      <c r="AA12" s="1393"/>
      <c r="AB12" s="1393"/>
      <c r="AC12" s="1393"/>
      <c r="AD12" s="1393"/>
      <c r="AE12" s="1393"/>
      <c r="AF12" s="1393"/>
      <c r="AG12" s="1393"/>
      <c r="AH12" s="1394"/>
      <c r="AI12" s="1399"/>
      <c r="AJ12" s="1399"/>
      <c r="AK12" s="1399"/>
      <c r="AL12" s="1399"/>
      <c r="AM12" s="175"/>
      <c r="AN12" s="175"/>
    </row>
    <row r="13" spans="2:51" ht="25" customHeight="1">
      <c r="B13" s="1392"/>
      <c r="C13" s="1393"/>
      <c r="D13" s="1393"/>
      <c r="E13" s="1393"/>
      <c r="F13" s="1393"/>
      <c r="G13" s="1393"/>
      <c r="H13" s="1393"/>
      <c r="I13" s="1393"/>
      <c r="J13" s="1393"/>
      <c r="K13" s="1393"/>
      <c r="L13" s="1393"/>
      <c r="M13" s="1393"/>
      <c r="N13" s="1393"/>
      <c r="O13" s="1393"/>
      <c r="P13" s="1393"/>
      <c r="Q13" s="1393"/>
      <c r="R13" s="1393"/>
      <c r="S13" s="1393"/>
      <c r="T13" s="1393"/>
      <c r="U13" s="1393"/>
      <c r="V13" s="1393"/>
      <c r="W13" s="1393"/>
      <c r="X13" s="1393"/>
      <c r="Y13" s="1393"/>
      <c r="Z13" s="1393"/>
      <c r="AA13" s="1393"/>
      <c r="AB13" s="1393"/>
      <c r="AC13" s="1393"/>
      <c r="AD13" s="1393"/>
      <c r="AE13" s="1393"/>
      <c r="AF13" s="1393"/>
      <c r="AG13" s="1393"/>
      <c r="AH13" s="1394"/>
      <c r="AI13" s="1399"/>
      <c r="AJ13" s="1399"/>
      <c r="AK13" s="1399"/>
      <c r="AL13" s="1399"/>
    </row>
    <row r="14" spans="2:51" ht="25" customHeight="1">
      <c r="B14" s="1392"/>
      <c r="C14" s="1393"/>
      <c r="D14" s="1393"/>
      <c r="E14" s="1393"/>
      <c r="F14" s="1393"/>
      <c r="G14" s="1393"/>
      <c r="H14" s="1393"/>
      <c r="I14" s="1393"/>
      <c r="J14" s="1393"/>
      <c r="K14" s="1393"/>
      <c r="L14" s="1393"/>
      <c r="M14" s="1393"/>
      <c r="N14" s="1393"/>
      <c r="O14" s="1393"/>
      <c r="P14" s="1393"/>
      <c r="Q14" s="1393"/>
      <c r="R14" s="1393"/>
      <c r="S14" s="1393"/>
      <c r="T14" s="1393"/>
      <c r="U14" s="1393"/>
      <c r="V14" s="1393"/>
      <c r="W14" s="1393"/>
      <c r="X14" s="1393"/>
      <c r="Y14" s="1393"/>
      <c r="Z14" s="1393"/>
      <c r="AA14" s="1393"/>
      <c r="AB14" s="1393"/>
      <c r="AC14" s="1393"/>
      <c r="AD14" s="1393"/>
      <c r="AE14" s="1393"/>
      <c r="AF14" s="1393"/>
      <c r="AG14" s="1393"/>
      <c r="AH14" s="1394"/>
      <c r="AI14" s="1399"/>
      <c r="AJ14" s="1399"/>
      <c r="AK14" s="1399"/>
      <c r="AL14" s="1399"/>
    </row>
    <row r="15" spans="2:51" ht="25" customHeight="1">
      <c r="B15" s="1392"/>
      <c r="C15" s="1393"/>
      <c r="D15" s="1393"/>
      <c r="E15" s="1393"/>
      <c r="F15" s="1393"/>
      <c r="G15" s="1393"/>
      <c r="H15" s="1393"/>
      <c r="I15" s="1393"/>
      <c r="J15" s="1393"/>
      <c r="K15" s="1393"/>
      <c r="L15" s="1393"/>
      <c r="M15" s="1393"/>
      <c r="N15" s="1393"/>
      <c r="O15" s="1393"/>
      <c r="P15" s="1393"/>
      <c r="Q15" s="1393"/>
      <c r="R15" s="1393"/>
      <c r="S15" s="1393"/>
      <c r="T15" s="1393"/>
      <c r="U15" s="1393"/>
      <c r="V15" s="1393"/>
      <c r="W15" s="1393"/>
      <c r="X15" s="1393"/>
      <c r="Y15" s="1393"/>
      <c r="Z15" s="1393"/>
      <c r="AA15" s="1393"/>
      <c r="AB15" s="1393"/>
      <c r="AC15" s="1393"/>
      <c r="AD15" s="1393"/>
      <c r="AE15" s="1393"/>
      <c r="AF15" s="1393"/>
      <c r="AG15" s="1393"/>
      <c r="AH15" s="1394"/>
      <c r="AI15" s="1400" t="s">
        <v>82</v>
      </c>
      <c r="AJ15" s="1400"/>
      <c r="AK15" s="1400"/>
      <c r="AL15" s="1400"/>
    </row>
    <row r="16" spans="2:51" ht="25" customHeight="1">
      <c r="B16" s="1392"/>
      <c r="C16" s="1393"/>
      <c r="D16" s="1393"/>
      <c r="E16" s="1393"/>
      <c r="F16" s="1393"/>
      <c r="G16" s="1393"/>
      <c r="H16" s="1393"/>
      <c r="I16" s="1393"/>
      <c r="J16" s="1393"/>
      <c r="K16" s="1393"/>
      <c r="L16" s="1393"/>
      <c r="M16" s="1393"/>
      <c r="N16" s="1393"/>
      <c r="O16" s="1393"/>
      <c r="P16" s="1393"/>
      <c r="Q16" s="1393"/>
      <c r="R16" s="1393"/>
      <c r="S16" s="1393"/>
      <c r="T16" s="1393"/>
      <c r="U16" s="1393"/>
      <c r="V16" s="1393"/>
      <c r="W16" s="1393"/>
      <c r="X16" s="1393"/>
      <c r="Y16" s="1393"/>
      <c r="Z16" s="1393"/>
      <c r="AA16" s="1393"/>
      <c r="AB16" s="1393"/>
      <c r="AC16" s="1393"/>
      <c r="AD16" s="1393"/>
      <c r="AE16" s="1393"/>
      <c r="AF16" s="1393"/>
      <c r="AG16" s="1393"/>
      <c r="AH16" s="1394"/>
      <c r="AI16" s="1400"/>
      <c r="AJ16" s="1400"/>
      <c r="AK16" s="1400"/>
      <c r="AL16" s="1400"/>
    </row>
    <row r="17" spans="2:40" ht="25" customHeight="1">
      <c r="B17" s="1392"/>
      <c r="C17" s="1393"/>
      <c r="D17" s="1393"/>
      <c r="E17" s="1393"/>
      <c r="F17" s="1393"/>
      <c r="G17" s="1393"/>
      <c r="H17" s="1393"/>
      <c r="I17" s="1393"/>
      <c r="J17" s="1393"/>
      <c r="K17" s="1393"/>
      <c r="L17" s="1393"/>
      <c r="M17" s="1393"/>
      <c r="N17" s="1393"/>
      <c r="O17" s="1393"/>
      <c r="P17" s="1393"/>
      <c r="Q17" s="1393"/>
      <c r="R17" s="1393"/>
      <c r="S17" s="1393"/>
      <c r="T17" s="1393"/>
      <c r="U17" s="1393"/>
      <c r="V17" s="1393"/>
      <c r="W17" s="1393"/>
      <c r="X17" s="1393"/>
      <c r="Y17" s="1393"/>
      <c r="Z17" s="1393"/>
      <c r="AA17" s="1393"/>
      <c r="AB17" s="1393"/>
      <c r="AC17" s="1393"/>
      <c r="AD17" s="1393"/>
      <c r="AE17" s="1393"/>
      <c r="AF17" s="1393"/>
      <c r="AG17" s="1393"/>
      <c r="AH17" s="1394"/>
      <c r="AI17" s="1400"/>
      <c r="AJ17" s="1400"/>
      <c r="AK17" s="1400"/>
      <c r="AL17" s="1400"/>
    </row>
    <row r="18" spans="2:40" ht="25" customHeight="1">
      <c r="B18" s="1392"/>
      <c r="C18" s="1393"/>
      <c r="D18" s="1393"/>
      <c r="E18" s="1393"/>
      <c r="F18" s="1393"/>
      <c r="G18" s="1393"/>
      <c r="H18" s="1393"/>
      <c r="I18" s="1393"/>
      <c r="J18" s="1393"/>
      <c r="K18" s="1393"/>
      <c r="L18" s="1393"/>
      <c r="M18" s="1393"/>
      <c r="N18" s="1393"/>
      <c r="O18" s="1393"/>
      <c r="P18" s="1393"/>
      <c r="Q18" s="1393"/>
      <c r="R18" s="1393"/>
      <c r="S18" s="1393"/>
      <c r="T18" s="1393"/>
      <c r="U18" s="1393"/>
      <c r="V18" s="1393"/>
      <c r="W18" s="1393"/>
      <c r="X18" s="1393"/>
      <c r="Y18" s="1393"/>
      <c r="Z18" s="1393"/>
      <c r="AA18" s="1393"/>
      <c r="AB18" s="1393"/>
      <c r="AC18" s="1393"/>
      <c r="AD18" s="1393"/>
      <c r="AE18" s="1393"/>
      <c r="AF18" s="1393"/>
      <c r="AG18" s="1393"/>
      <c r="AH18" s="1394"/>
      <c r="AI18" s="1400"/>
      <c r="AJ18" s="1400"/>
      <c r="AK18" s="1400"/>
      <c r="AL18" s="1400"/>
    </row>
    <row r="19" spans="2:40" ht="25" customHeight="1">
      <c r="B19" s="1392"/>
      <c r="C19" s="1393"/>
      <c r="D19" s="1393"/>
      <c r="E19" s="1393"/>
      <c r="F19" s="1393"/>
      <c r="G19" s="1393"/>
      <c r="H19" s="1393"/>
      <c r="I19" s="1393"/>
      <c r="J19" s="1393"/>
      <c r="K19" s="1393"/>
      <c r="L19" s="1393"/>
      <c r="M19" s="1393"/>
      <c r="N19" s="1393"/>
      <c r="O19" s="1393"/>
      <c r="P19" s="1393"/>
      <c r="Q19" s="1393"/>
      <c r="R19" s="1393"/>
      <c r="S19" s="1393"/>
      <c r="T19" s="1393"/>
      <c r="U19" s="1393"/>
      <c r="V19" s="1393"/>
      <c r="W19" s="1393"/>
      <c r="X19" s="1393"/>
      <c r="Y19" s="1393"/>
      <c r="Z19" s="1393"/>
      <c r="AA19" s="1393"/>
      <c r="AB19" s="1393"/>
      <c r="AC19" s="1393"/>
      <c r="AD19" s="1393"/>
      <c r="AE19" s="1393"/>
      <c r="AF19" s="1393"/>
      <c r="AG19" s="1393"/>
      <c r="AH19" s="1394"/>
      <c r="AI19" s="1364" t="s">
        <v>83</v>
      </c>
      <c r="AJ19" s="1364"/>
      <c r="AK19" s="1364"/>
      <c r="AL19" s="1364"/>
    </row>
    <row r="20" spans="2:40" ht="25" customHeight="1">
      <c r="B20" s="1392"/>
      <c r="C20" s="1393"/>
      <c r="D20" s="1393"/>
      <c r="E20" s="1393"/>
      <c r="F20" s="1393"/>
      <c r="G20" s="1393"/>
      <c r="H20" s="1393"/>
      <c r="I20" s="1393"/>
      <c r="J20" s="1393"/>
      <c r="K20" s="1393"/>
      <c r="L20" s="1393"/>
      <c r="M20" s="1393"/>
      <c r="N20" s="1393"/>
      <c r="O20" s="1393"/>
      <c r="P20" s="1393"/>
      <c r="Q20" s="1393"/>
      <c r="R20" s="1393"/>
      <c r="S20" s="1393"/>
      <c r="T20" s="1393"/>
      <c r="U20" s="1393"/>
      <c r="V20" s="1393"/>
      <c r="W20" s="1393"/>
      <c r="X20" s="1393"/>
      <c r="Y20" s="1393"/>
      <c r="Z20" s="1393"/>
      <c r="AA20" s="1393"/>
      <c r="AB20" s="1393"/>
      <c r="AC20" s="1393"/>
      <c r="AD20" s="1393"/>
      <c r="AE20" s="1393"/>
      <c r="AF20" s="1393"/>
      <c r="AG20" s="1393"/>
      <c r="AH20" s="1394"/>
      <c r="AI20" s="1401" t="s">
        <v>84</v>
      </c>
      <c r="AJ20" s="1401"/>
      <c r="AK20" s="1401"/>
      <c r="AL20" s="1401"/>
    </row>
    <row r="21" spans="2:40" ht="25" customHeight="1">
      <c r="B21" s="1392"/>
      <c r="C21" s="1393"/>
      <c r="D21" s="1393"/>
      <c r="E21" s="1393"/>
      <c r="F21" s="1393"/>
      <c r="G21" s="1393"/>
      <c r="H21" s="1393"/>
      <c r="I21" s="1393"/>
      <c r="J21" s="1393"/>
      <c r="K21" s="1393"/>
      <c r="L21" s="1393"/>
      <c r="M21" s="1393"/>
      <c r="N21" s="1393"/>
      <c r="O21" s="1393"/>
      <c r="P21" s="1393"/>
      <c r="Q21" s="1393"/>
      <c r="R21" s="1393"/>
      <c r="S21" s="1393"/>
      <c r="T21" s="1393"/>
      <c r="U21" s="1393"/>
      <c r="V21" s="1393"/>
      <c r="W21" s="1393"/>
      <c r="X21" s="1393"/>
      <c r="Y21" s="1393"/>
      <c r="Z21" s="1393"/>
      <c r="AA21" s="1393"/>
      <c r="AB21" s="1393"/>
      <c r="AC21" s="1393"/>
      <c r="AD21" s="1393"/>
      <c r="AE21" s="1393"/>
      <c r="AF21" s="1393"/>
      <c r="AG21" s="1393"/>
      <c r="AH21" s="1394"/>
      <c r="AI21" s="1402"/>
      <c r="AJ21" s="1403"/>
      <c r="AK21" s="1403"/>
      <c r="AL21" s="1404"/>
    </row>
    <row r="22" spans="2:40" ht="25" customHeight="1">
      <c r="B22" s="1392"/>
      <c r="C22" s="1393"/>
      <c r="D22" s="1393"/>
      <c r="E22" s="1393"/>
      <c r="F22" s="1393"/>
      <c r="G22" s="1393"/>
      <c r="H22" s="1393"/>
      <c r="I22" s="1393"/>
      <c r="J22" s="1393"/>
      <c r="K22" s="1393"/>
      <c r="L22" s="1393"/>
      <c r="M22" s="1393"/>
      <c r="N22" s="1393"/>
      <c r="O22" s="1393"/>
      <c r="P22" s="1393"/>
      <c r="Q22" s="1393"/>
      <c r="R22" s="1393"/>
      <c r="S22" s="1393"/>
      <c r="T22" s="1393"/>
      <c r="U22" s="1393"/>
      <c r="V22" s="1393"/>
      <c r="W22" s="1393"/>
      <c r="X22" s="1393"/>
      <c r="Y22" s="1393"/>
      <c r="Z22" s="1393"/>
      <c r="AA22" s="1393"/>
      <c r="AB22" s="1393"/>
      <c r="AC22" s="1393"/>
      <c r="AD22" s="1393"/>
      <c r="AE22" s="1393"/>
      <c r="AF22" s="1393"/>
      <c r="AG22" s="1393"/>
      <c r="AH22" s="1394"/>
      <c r="AI22" s="1405"/>
      <c r="AJ22" s="1406"/>
      <c r="AK22" s="1406"/>
      <c r="AL22" s="1407"/>
    </row>
    <row r="23" spans="2:40" ht="25" customHeight="1">
      <c r="B23" s="1392"/>
      <c r="C23" s="1393"/>
      <c r="D23" s="1393"/>
      <c r="E23" s="1393"/>
      <c r="F23" s="1393"/>
      <c r="G23" s="1393"/>
      <c r="H23" s="1393"/>
      <c r="I23" s="1393"/>
      <c r="J23" s="1393"/>
      <c r="K23" s="1393"/>
      <c r="L23" s="1393"/>
      <c r="M23" s="1393"/>
      <c r="N23" s="1393"/>
      <c r="O23" s="1393"/>
      <c r="P23" s="1393"/>
      <c r="Q23" s="1393"/>
      <c r="R23" s="1393"/>
      <c r="S23" s="1393"/>
      <c r="T23" s="1393"/>
      <c r="U23" s="1393"/>
      <c r="V23" s="1393"/>
      <c r="W23" s="1393"/>
      <c r="X23" s="1393"/>
      <c r="Y23" s="1393"/>
      <c r="Z23" s="1393"/>
      <c r="AA23" s="1393"/>
      <c r="AB23" s="1393"/>
      <c r="AC23" s="1393"/>
      <c r="AD23" s="1393"/>
      <c r="AE23" s="1393"/>
      <c r="AF23" s="1393"/>
      <c r="AG23" s="1393"/>
      <c r="AH23" s="1394"/>
      <c r="AI23" s="1408"/>
      <c r="AJ23" s="1409"/>
      <c r="AK23" s="1409"/>
      <c r="AL23" s="1410"/>
    </row>
    <row r="24" spans="2:40" ht="25" customHeight="1">
      <c r="B24" s="1392"/>
      <c r="C24" s="1393"/>
      <c r="D24" s="1393"/>
      <c r="E24" s="1393"/>
      <c r="F24" s="1393"/>
      <c r="G24" s="1393"/>
      <c r="H24" s="1393"/>
      <c r="I24" s="1393"/>
      <c r="J24" s="1393"/>
      <c r="K24" s="1393"/>
      <c r="L24" s="1393"/>
      <c r="M24" s="1393"/>
      <c r="N24" s="1393"/>
      <c r="O24" s="1393"/>
      <c r="P24" s="1393"/>
      <c r="Q24" s="1393"/>
      <c r="R24" s="1393"/>
      <c r="S24" s="1393"/>
      <c r="T24" s="1393"/>
      <c r="U24" s="1393"/>
      <c r="V24" s="1393"/>
      <c r="W24" s="1393"/>
      <c r="X24" s="1393"/>
      <c r="Y24" s="1393"/>
      <c r="Z24" s="1393"/>
      <c r="AA24" s="1393"/>
      <c r="AB24" s="1393"/>
      <c r="AC24" s="1393"/>
      <c r="AD24" s="1393"/>
      <c r="AE24" s="1393"/>
      <c r="AF24" s="1393"/>
      <c r="AG24" s="1393"/>
      <c r="AH24" s="1394"/>
      <c r="AI24" s="1398" t="s">
        <v>85</v>
      </c>
      <c r="AJ24" s="1398"/>
      <c r="AK24" s="1398"/>
      <c r="AL24" s="1398"/>
    </row>
    <row r="25" spans="2:40" ht="25" customHeight="1">
      <c r="B25" s="1392"/>
      <c r="C25" s="1393"/>
      <c r="D25" s="1393"/>
      <c r="E25" s="1393"/>
      <c r="F25" s="1393"/>
      <c r="G25" s="1393"/>
      <c r="H25" s="1393"/>
      <c r="I25" s="1393"/>
      <c r="J25" s="1393"/>
      <c r="K25" s="1393"/>
      <c r="L25" s="1393"/>
      <c r="M25" s="1393"/>
      <c r="N25" s="1393"/>
      <c r="O25" s="1393"/>
      <c r="P25" s="1393"/>
      <c r="Q25" s="1393"/>
      <c r="R25" s="1393"/>
      <c r="S25" s="1393"/>
      <c r="T25" s="1393"/>
      <c r="U25" s="1393"/>
      <c r="V25" s="1393"/>
      <c r="W25" s="1393"/>
      <c r="X25" s="1393"/>
      <c r="Y25" s="1393"/>
      <c r="Z25" s="1393"/>
      <c r="AA25" s="1393"/>
      <c r="AB25" s="1393"/>
      <c r="AC25" s="1393"/>
      <c r="AD25" s="1393"/>
      <c r="AE25" s="1393"/>
      <c r="AF25" s="1393"/>
      <c r="AG25" s="1393"/>
      <c r="AH25" s="1394"/>
      <c r="AI25" s="1402"/>
      <c r="AJ25" s="1403"/>
      <c r="AK25" s="1403"/>
      <c r="AL25" s="1404"/>
    </row>
    <row r="26" spans="2:40" ht="25" customHeight="1">
      <c r="B26" s="1392"/>
      <c r="C26" s="1393"/>
      <c r="D26" s="1393"/>
      <c r="E26" s="1393"/>
      <c r="F26" s="1393"/>
      <c r="G26" s="1393"/>
      <c r="H26" s="1393"/>
      <c r="I26" s="1393"/>
      <c r="J26" s="1393"/>
      <c r="K26" s="1393"/>
      <c r="L26" s="1393"/>
      <c r="M26" s="1393"/>
      <c r="N26" s="1393"/>
      <c r="O26" s="1393"/>
      <c r="P26" s="1393"/>
      <c r="Q26" s="1393"/>
      <c r="R26" s="1393"/>
      <c r="S26" s="1393"/>
      <c r="T26" s="1393"/>
      <c r="U26" s="1393"/>
      <c r="V26" s="1393"/>
      <c r="W26" s="1393"/>
      <c r="X26" s="1393"/>
      <c r="Y26" s="1393"/>
      <c r="Z26" s="1393"/>
      <c r="AA26" s="1393"/>
      <c r="AB26" s="1393"/>
      <c r="AC26" s="1393"/>
      <c r="AD26" s="1393"/>
      <c r="AE26" s="1393"/>
      <c r="AF26" s="1393"/>
      <c r="AG26" s="1393"/>
      <c r="AH26" s="1394"/>
      <c r="AI26" s="1405"/>
      <c r="AJ26" s="1406"/>
      <c r="AK26" s="1406"/>
      <c r="AL26" s="1407"/>
    </row>
    <row r="27" spans="2:40" ht="25" customHeight="1">
      <c r="B27" s="1392"/>
      <c r="C27" s="1393"/>
      <c r="D27" s="1393"/>
      <c r="E27" s="1393"/>
      <c r="F27" s="1393"/>
      <c r="G27" s="1393"/>
      <c r="H27" s="1393"/>
      <c r="I27" s="1393"/>
      <c r="J27" s="1393"/>
      <c r="K27" s="1393"/>
      <c r="L27" s="1393"/>
      <c r="M27" s="1393"/>
      <c r="N27" s="1393"/>
      <c r="O27" s="1393"/>
      <c r="P27" s="1393"/>
      <c r="Q27" s="1393"/>
      <c r="R27" s="1393"/>
      <c r="S27" s="1393"/>
      <c r="T27" s="1393"/>
      <c r="U27" s="1393"/>
      <c r="V27" s="1393"/>
      <c r="W27" s="1393"/>
      <c r="X27" s="1393"/>
      <c r="Y27" s="1393"/>
      <c r="Z27" s="1393"/>
      <c r="AA27" s="1393"/>
      <c r="AB27" s="1393"/>
      <c r="AC27" s="1393"/>
      <c r="AD27" s="1393"/>
      <c r="AE27" s="1393"/>
      <c r="AF27" s="1393"/>
      <c r="AG27" s="1393"/>
      <c r="AH27" s="1394"/>
      <c r="AI27" s="1408"/>
      <c r="AJ27" s="1409"/>
      <c r="AK27" s="1409"/>
      <c r="AL27" s="1410"/>
    </row>
    <row r="28" spans="2:40" ht="25" customHeight="1">
      <c r="B28" s="1392"/>
      <c r="C28" s="1393"/>
      <c r="D28" s="1393"/>
      <c r="E28" s="1393"/>
      <c r="F28" s="1393"/>
      <c r="G28" s="1393"/>
      <c r="H28" s="1393"/>
      <c r="I28" s="1393"/>
      <c r="J28" s="1393"/>
      <c r="K28" s="1393"/>
      <c r="L28" s="1393"/>
      <c r="M28" s="1393"/>
      <c r="N28" s="1393"/>
      <c r="O28" s="1393"/>
      <c r="P28" s="1393"/>
      <c r="Q28" s="1393"/>
      <c r="R28" s="1393"/>
      <c r="S28" s="1393"/>
      <c r="T28" s="1393"/>
      <c r="U28" s="1393"/>
      <c r="V28" s="1393"/>
      <c r="W28" s="1393"/>
      <c r="X28" s="1393"/>
      <c r="Y28" s="1393"/>
      <c r="Z28" s="1393"/>
      <c r="AA28" s="1393"/>
      <c r="AB28" s="1393"/>
      <c r="AC28" s="1393"/>
      <c r="AD28" s="1393"/>
      <c r="AE28" s="1393"/>
      <c r="AF28" s="1393"/>
      <c r="AG28" s="1393"/>
      <c r="AH28" s="1394"/>
      <c r="AI28" s="1398" t="s">
        <v>86</v>
      </c>
      <c r="AJ28" s="1398"/>
      <c r="AK28" s="1398"/>
      <c r="AL28" s="1398"/>
    </row>
    <row r="29" spans="2:40" ht="25" customHeight="1">
      <c r="B29" s="1392"/>
      <c r="C29" s="1393"/>
      <c r="D29" s="1393"/>
      <c r="E29" s="1393"/>
      <c r="F29" s="1393"/>
      <c r="G29" s="1393"/>
      <c r="H29" s="1393"/>
      <c r="I29" s="1393"/>
      <c r="J29" s="1393"/>
      <c r="K29" s="1393"/>
      <c r="L29" s="1393"/>
      <c r="M29" s="1393"/>
      <c r="N29" s="1393"/>
      <c r="O29" s="1393"/>
      <c r="P29" s="1393"/>
      <c r="Q29" s="1393"/>
      <c r="R29" s="1393"/>
      <c r="S29" s="1393"/>
      <c r="T29" s="1393"/>
      <c r="U29" s="1393"/>
      <c r="V29" s="1393"/>
      <c r="W29" s="1393"/>
      <c r="X29" s="1393"/>
      <c r="Y29" s="1393"/>
      <c r="Z29" s="1393"/>
      <c r="AA29" s="1393"/>
      <c r="AB29" s="1393"/>
      <c r="AC29" s="1393"/>
      <c r="AD29" s="1393"/>
      <c r="AE29" s="1393"/>
      <c r="AF29" s="1393"/>
      <c r="AG29" s="1393"/>
      <c r="AH29" s="1394"/>
      <c r="AI29" s="1402"/>
      <c r="AJ29" s="1403"/>
      <c r="AK29" s="1403"/>
      <c r="AL29" s="1404"/>
    </row>
    <row r="30" spans="2:40" ht="25" customHeight="1">
      <c r="B30" s="1392"/>
      <c r="C30" s="1393"/>
      <c r="D30" s="1393"/>
      <c r="E30" s="1393"/>
      <c r="F30" s="1393"/>
      <c r="G30" s="1393"/>
      <c r="H30" s="1393"/>
      <c r="I30" s="1393"/>
      <c r="J30" s="1393"/>
      <c r="K30" s="1393"/>
      <c r="L30" s="1393"/>
      <c r="M30" s="1393"/>
      <c r="N30" s="1393"/>
      <c r="O30" s="1393"/>
      <c r="P30" s="1393"/>
      <c r="Q30" s="1393"/>
      <c r="R30" s="1393"/>
      <c r="S30" s="1393"/>
      <c r="T30" s="1393"/>
      <c r="U30" s="1393"/>
      <c r="V30" s="1393"/>
      <c r="W30" s="1393"/>
      <c r="X30" s="1393"/>
      <c r="Y30" s="1393"/>
      <c r="Z30" s="1393"/>
      <c r="AA30" s="1393"/>
      <c r="AB30" s="1393"/>
      <c r="AC30" s="1393"/>
      <c r="AD30" s="1393"/>
      <c r="AE30" s="1393"/>
      <c r="AF30" s="1393"/>
      <c r="AG30" s="1393"/>
      <c r="AH30" s="1394"/>
      <c r="AI30" s="1405"/>
      <c r="AJ30" s="1406"/>
      <c r="AK30" s="1406"/>
      <c r="AL30" s="1407"/>
    </row>
    <row r="31" spans="2:40" ht="25" customHeight="1">
      <c r="B31" s="1392"/>
      <c r="C31" s="1393"/>
      <c r="D31" s="1393"/>
      <c r="E31" s="1393"/>
      <c r="F31" s="1393"/>
      <c r="G31" s="1393"/>
      <c r="H31" s="1393"/>
      <c r="I31" s="1393"/>
      <c r="J31" s="1393"/>
      <c r="K31" s="1393"/>
      <c r="L31" s="1393"/>
      <c r="M31" s="1393"/>
      <c r="N31" s="1393"/>
      <c r="O31" s="1393"/>
      <c r="P31" s="1393"/>
      <c r="Q31" s="1393"/>
      <c r="R31" s="1393"/>
      <c r="S31" s="1393"/>
      <c r="T31" s="1393"/>
      <c r="U31" s="1393"/>
      <c r="V31" s="1393"/>
      <c r="W31" s="1393"/>
      <c r="X31" s="1393"/>
      <c r="Y31" s="1393"/>
      <c r="Z31" s="1393"/>
      <c r="AA31" s="1393"/>
      <c r="AB31" s="1393"/>
      <c r="AC31" s="1393"/>
      <c r="AD31" s="1393"/>
      <c r="AE31" s="1393"/>
      <c r="AF31" s="1393"/>
      <c r="AG31" s="1393"/>
      <c r="AH31" s="1394"/>
      <c r="AI31" s="1408"/>
      <c r="AJ31" s="1409"/>
      <c r="AK31" s="1409"/>
      <c r="AL31" s="1410"/>
    </row>
    <row r="32" spans="2:40" ht="25" customHeight="1">
      <c r="B32" s="1392"/>
      <c r="C32" s="1393"/>
      <c r="D32" s="1393"/>
      <c r="E32" s="1393"/>
      <c r="F32" s="1393"/>
      <c r="G32" s="1393"/>
      <c r="H32" s="1393"/>
      <c r="I32" s="1393"/>
      <c r="J32" s="1393"/>
      <c r="K32" s="1393"/>
      <c r="L32" s="1393"/>
      <c r="M32" s="1393"/>
      <c r="N32" s="1393"/>
      <c r="O32" s="1393"/>
      <c r="P32" s="1393"/>
      <c r="Q32" s="1393"/>
      <c r="R32" s="1393"/>
      <c r="S32" s="1393"/>
      <c r="T32" s="1393"/>
      <c r="U32" s="1393"/>
      <c r="V32" s="1393"/>
      <c r="W32" s="1393"/>
      <c r="X32" s="1393"/>
      <c r="Y32" s="1393"/>
      <c r="Z32" s="1393"/>
      <c r="AA32" s="1393"/>
      <c r="AB32" s="1393"/>
      <c r="AC32" s="1393"/>
      <c r="AD32" s="1393"/>
      <c r="AE32" s="1393"/>
      <c r="AF32" s="1393"/>
      <c r="AG32" s="1393"/>
      <c r="AH32" s="1394"/>
      <c r="AI32" s="1400" t="s">
        <v>25</v>
      </c>
      <c r="AJ32" s="1400"/>
      <c r="AK32" s="1400"/>
      <c r="AL32" s="1400"/>
      <c r="AM32" s="165"/>
      <c r="AN32" s="165"/>
    </row>
    <row r="33" spans="2:43" ht="25" customHeight="1">
      <c r="B33" s="1392"/>
      <c r="C33" s="1393"/>
      <c r="D33" s="1393"/>
      <c r="E33" s="1393"/>
      <c r="F33" s="1393"/>
      <c r="G33" s="1393"/>
      <c r="H33" s="1393"/>
      <c r="I33" s="1393"/>
      <c r="J33" s="1393"/>
      <c r="K33" s="1393"/>
      <c r="L33" s="1393"/>
      <c r="M33" s="1393"/>
      <c r="N33" s="1393"/>
      <c r="O33" s="1393"/>
      <c r="P33" s="1393"/>
      <c r="Q33" s="1393"/>
      <c r="R33" s="1393"/>
      <c r="S33" s="1393"/>
      <c r="T33" s="1393"/>
      <c r="U33" s="1393"/>
      <c r="V33" s="1393"/>
      <c r="W33" s="1393"/>
      <c r="X33" s="1393"/>
      <c r="Y33" s="1393"/>
      <c r="Z33" s="1393"/>
      <c r="AA33" s="1393"/>
      <c r="AB33" s="1393"/>
      <c r="AC33" s="1393"/>
      <c r="AD33" s="1393"/>
      <c r="AE33" s="1393"/>
      <c r="AF33" s="1393"/>
      <c r="AG33" s="1393"/>
      <c r="AH33" s="1394"/>
      <c r="AI33" s="1380"/>
      <c r="AJ33" s="1381"/>
      <c r="AK33" s="1381"/>
      <c r="AL33" s="1382"/>
      <c r="AM33" s="165"/>
      <c r="AN33" s="165"/>
    </row>
    <row r="34" spans="2:43" ht="25" customHeight="1">
      <c r="B34" s="1392"/>
      <c r="C34" s="1393"/>
      <c r="D34" s="1393"/>
      <c r="E34" s="1393"/>
      <c r="F34" s="1393"/>
      <c r="G34" s="1393"/>
      <c r="H34" s="1393"/>
      <c r="I34" s="1393"/>
      <c r="J34" s="1393"/>
      <c r="K34" s="1393"/>
      <c r="L34" s="1393"/>
      <c r="M34" s="1393"/>
      <c r="N34" s="1393"/>
      <c r="O34" s="1393"/>
      <c r="P34" s="1393"/>
      <c r="Q34" s="1393"/>
      <c r="R34" s="1393"/>
      <c r="S34" s="1393"/>
      <c r="T34" s="1393"/>
      <c r="U34" s="1393"/>
      <c r="V34" s="1393"/>
      <c r="W34" s="1393"/>
      <c r="X34" s="1393"/>
      <c r="Y34" s="1393"/>
      <c r="Z34" s="1393"/>
      <c r="AA34" s="1393"/>
      <c r="AB34" s="1393"/>
      <c r="AC34" s="1393"/>
      <c r="AD34" s="1393"/>
      <c r="AE34" s="1393"/>
      <c r="AF34" s="1393"/>
      <c r="AG34" s="1393"/>
      <c r="AH34" s="1394"/>
      <c r="AI34" s="1383"/>
      <c r="AJ34" s="1384"/>
      <c r="AK34" s="1384"/>
      <c r="AL34" s="1385"/>
      <c r="AM34" s="165"/>
      <c r="AN34" s="165"/>
    </row>
    <row r="35" spans="2:43" ht="25" customHeight="1">
      <c r="B35" s="1395"/>
      <c r="C35" s="1396"/>
      <c r="D35" s="1396"/>
      <c r="E35" s="1396"/>
      <c r="F35" s="1396"/>
      <c r="G35" s="1396"/>
      <c r="H35" s="1396"/>
      <c r="I35" s="1396"/>
      <c r="J35" s="1396"/>
      <c r="K35" s="1396"/>
      <c r="L35" s="1396"/>
      <c r="M35" s="1396"/>
      <c r="N35" s="1396"/>
      <c r="O35" s="1396"/>
      <c r="P35" s="1396"/>
      <c r="Q35" s="1396"/>
      <c r="R35" s="1396"/>
      <c r="S35" s="1396"/>
      <c r="T35" s="1396"/>
      <c r="U35" s="1396"/>
      <c r="V35" s="1396"/>
      <c r="W35" s="1396"/>
      <c r="X35" s="1396"/>
      <c r="Y35" s="1396"/>
      <c r="Z35" s="1396"/>
      <c r="AA35" s="1396"/>
      <c r="AB35" s="1396"/>
      <c r="AC35" s="1396"/>
      <c r="AD35" s="1396"/>
      <c r="AE35" s="1396"/>
      <c r="AF35" s="1396"/>
      <c r="AG35" s="1396"/>
      <c r="AH35" s="1397"/>
      <c r="AI35" s="1386"/>
      <c r="AJ35" s="1387"/>
      <c r="AK35" s="1387"/>
      <c r="AL35" s="1388"/>
      <c r="AM35" s="165"/>
      <c r="AN35" s="165"/>
    </row>
    <row r="36" spans="2:43" ht="25" customHeight="1">
      <c r="AL36" s="165"/>
      <c r="AM36" s="165"/>
      <c r="AN36" s="165"/>
    </row>
    <row r="37" spans="2:43" ht="25" customHeight="1">
      <c r="AL37" s="165"/>
      <c r="AM37" s="165"/>
      <c r="AN37" s="165"/>
    </row>
    <row r="38" spans="2:43" ht="25" customHeight="1">
      <c r="AL38" s="165"/>
      <c r="AM38" s="165"/>
      <c r="AN38" s="165"/>
    </row>
    <row r="39" spans="2:43" ht="24" customHeight="1">
      <c r="AL39" s="165"/>
      <c r="AM39" s="165"/>
      <c r="AN39" s="165"/>
    </row>
    <row r="40" spans="2:43" ht="24" customHeight="1">
      <c r="AL40" s="165"/>
      <c r="AM40" s="165"/>
      <c r="AN40" s="165"/>
    </row>
    <row r="42" spans="2:43" s="176" customFormat="1" ht="24" customHeight="1"/>
    <row r="43" spans="2:43" s="176" customFormat="1" ht="24" customHeight="1"/>
    <row r="44" spans="2:43" ht="24" customHeight="1"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</row>
    <row r="45" spans="2:43" ht="24" customHeight="1"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</row>
    <row r="46" spans="2:43" ht="24" customHeight="1"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</row>
    <row r="47" spans="2:43" ht="24" customHeight="1"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</row>
  </sheetData>
  <mergeCells count="40">
    <mergeCell ref="B1:V1"/>
    <mergeCell ref="B2:V2"/>
    <mergeCell ref="B3:D3"/>
    <mergeCell ref="B4:D4"/>
    <mergeCell ref="B5:D5"/>
    <mergeCell ref="E3:J3"/>
    <mergeCell ref="E4:J4"/>
    <mergeCell ref="E5:J5"/>
    <mergeCell ref="AI33:AL35"/>
    <mergeCell ref="B7:AH35"/>
    <mergeCell ref="AI7:AL7"/>
    <mergeCell ref="AI8:AL10"/>
    <mergeCell ref="AI11:AL11"/>
    <mergeCell ref="AI12:AL14"/>
    <mergeCell ref="AI15:AL15"/>
    <mergeCell ref="AI16:AL18"/>
    <mergeCell ref="AI19:AL19"/>
    <mergeCell ref="AI20:AL20"/>
    <mergeCell ref="AI21:AL23"/>
    <mergeCell ref="AI24:AL24"/>
    <mergeCell ref="AI25:AL27"/>
    <mergeCell ref="AI28:AL28"/>
    <mergeCell ref="AI29:AL31"/>
    <mergeCell ref="AI32:AL32"/>
    <mergeCell ref="AD5:AF6"/>
    <mergeCell ref="AG5:AI6"/>
    <mergeCell ref="AJ5:AL6"/>
    <mergeCell ref="K6:L6"/>
    <mergeCell ref="M6:R6"/>
    <mergeCell ref="B6:J6"/>
    <mergeCell ref="K5:L5"/>
    <mergeCell ref="M5:R5"/>
    <mergeCell ref="V5:W6"/>
    <mergeCell ref="AA5:AB6"/>
    <mergeCell ref="AD3:AL3"/>
    <mergeCell ref="AD4:AF4"/>
    <mergeCell ref="AG4:AI4"/>
    <mergeCell ref="AJ4:AL4"/>
    <mergeCell ref="K3:AC3"/>
    <mergeCell ref="K4:AC4"/>
  </mergeCells>
  <printOptions horizontalCentered="1" verticalCentered="1"/>
  <pageMargins left="0.39370078740157483" right="0.39370078740157483" top="0" bottom="0" header="0" footer="0"/>
  <pageSetup paperSize="9" scale="63" orientation="landscape" horizontalDpi="4294967294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</sheetPr>
  <dimension ref="A1:AH86"/>
  <sheetViews>
    <sheetView topLeftCell="A12" workbookViewId="0">
      <selection activeCell="Q58" sqref="Q58"/>
    </sheetView>
  </sheetViews>
  <sheetFormatPr defaultColWidth="5.3046875" defaultRowHeight="18"/>
  <cols>
    <col min="1" max="1" width="5.3046875" style="331"/>
    <col min="2" max="2" width="5.3046875" style="332"/>
    <col min="3" max="4" width="5.3046875" style="331"/>
    <col min="5" max="5" width="5.3046875" style="331" customWidth="1"/>
    <col min="6" max="6" width="5.3046875" style="331"/>
    <col min="7" max="8" width="5.3046875" style="332"/>
    <col min="9" max="9" width="6.69140625" style="332" customWidth="1"/>
    <col min="10" max="10" width="10.3828125" style="331" customWidth="1"/>
    <col min="11" max="12" width="5.3046875" style="331"/>
    <col min="13" max="13" width="7.3046875" style="331" customWidth="1"/>
    <col min="14" max="14" width="8.3828125" style="331" customWidth="1"/>
    <col min="15" max="15" width="7.3046875" style="331" customWidth="1"/>
    <col min="16" max="16" width="5.3046875" style="331"/>
    <col min="17" max="17" width="11" style="333" bestFit="1" customWidth="1"/>
    <col min="18" max="18" width="5.3046875" style="331"/>
    <col min="19" max="19" width="5.3046875" style="277"/>
    <col min="20" max="20" width="5.69140625" style="277" bestFit="1" customWidth="1"/>
    <col min="21" max="16384" width="5.3046875" style="277"/>
  </cols>
  <sheetData>
    <row r="1" spans="1:34" s="236" customFormat="1" ht="15" customHeight="1">
      <c r="A1" s="234"/>
      <c r="B1" s="235"/>
      <c r="C1" s="235"/>
      <c r="D1" s="1106" t="s">
        <v>231</v>
      </c>
      <c r="E1" s="1107"/>
      <c r="F1" s="1107"/>
      <c r="G1" s="1107"/>
      <c r="H1" s="1107"/>
      <c r="I1" s="1107"/>
      <c r="J1" s="1107"/>
      <c r="K1" s="1107"/>
      <c r="L1" s="1024" t="s">
        <v>173</v>
      </c>
      <c r="M1" s="1025"/>
      <c r="N1" s="1025"/>
      <c r="O1" s="1026"/>
      <c r="P1" s="990" t="s">
        <v>174</v>
      </c>
      <c r="Q1" s="992"/>
      <c r="R1" s="990" t="s">
        <v>175</v>
      </c>
      <c r="S1" s="992"/>
      <c r="T1" s="990" t="s">
        <v>176</v>
      </c>
      <c r="U1" s="992"/>
      <c r="V1" s="1027" t="s">
        <v>21</v>
      </c>
      <c r="W1" s="1028"/>
      <c r="X1" s="990" t="s">
        <v>22</v>
      </c>
      <c r="Y1" s="991"/>
      <c r="Z1" s="991"/>
      <c r="AA1" s="992"/>
      <c r="AB1" s="991" t="s">
        <v>177</v>
      </c>
      <c r="AC1" s="991"/>
      <c r="AD1" s="991"/>
      <c r="AE1" s="991"/>
      <c r="AF1" s="991"/>
      <c r="AG1" s="993"/>
    </row>
    <row r="2" spans="1:34" s="236" customFormat="1" ht="15" customHeight="1">
      <c r="A2" s="237"/>
      <c r="D2" s="1108"/>
      <c r="E2" s="1109"/>
      <c r="F2" s="1109"/>
      <c r="G2" s="1109"/>
      <c r="H2" s="1109"/>
      <c r="I2" s="1109"/>
      <c r="J2" s="1109"/>
      <c r="K2" s="1109"/>
      <c r="L2" s="1112"/>
      <c r="M2" s="1113"/>
      <c r="N2" s="1113"/>
      <c r="O2" s="1114"/>
      <c r="P2" s="1000"/>
      <c r="Q2" s="1001"/>
      <c r="R2" s="1006"/>
      <c r="S2" s="1007"/>
      <c r="T2" s="1012"/>
      <c r="U2" s="1013"/>
      <c r="V2" s="238"/>
      <c r="W2" s="239"/>
      <c r="X2" s="240"/>
      <c r="Y2" s="241"/>
      <c r="Z2" s="240"/>
      <c r="AA2" s="241"/>
      <c r="AB2" s="242"/>
      <c r="AC2" s="243"/>
      <c r="AD2" s="244"/>
      <c r="AE2" s="243"/>
      <c r="AF2" s="244"/>
      <c r="AG2" s="245"/>
    </row>
    <row r="3" spans="1:34" s="236" customFormat="1" ht="15" customHeight="1">
      <c r="A3" s="237"/>
      <c r="D3" s="1108"/>
      <c r="E3" s="1109"/>
      <c r="F3" s="1109"/>
      <c r="G3" s="1109"/>
      <c r="H3" s="1109"/>
      <c r="I3" s="1109"/>
      <c r="J3" s="1109"/>
      <c r="K3" s="1109"/>
      <c r="L3" s="1112"/>
      <c r="M3" s="1113"/>
      <c r="N3" s="1113"/>
      <c r="O3" s="1114"/>
      <c r="P3" s="1002"/>
      <c r="Q3" s="1003"/>
      <c r="R3" s="1008"/>
      <c r="S3" s="1009"/>
      <c r="T3" s="1012"/>
      <c r="U3" s="1013"/>
      <c r="V3" s="246"/>
      <c r="W3" s="247"/>
      <c r="X3" s="248"/>
      <c r="Y3" s="249"/>
      <c r="Z3" s="248"/>
      <c r="AA3" s="249"/>
      <c r="AB3" s="250"/>
      <c r="AC3" s="251"/>
      <c r="AD3" s="252"/>
      <c r="AE3" s="251"/>
      <c r="AF3" s="252"/>
      <c r="AG3" s="253"/>
    </row>
    <row r="4" spans="1:34" s="236" customFormat="1" ht="15" customHeight="1" thickBot="1">
      <c r="A4" s="254"/>
      <c r="B4" s="255"/>
      <c r="C4" s="255"/>
      <c r="D4" s="1110"/>
      <c r="E4" s="1111"/>
      <c r="F4" s="1111"/>
      <c r="G4" s="1111"/>
      <c r="H4" s="1111"/>
      <c r="I4" s="1111"/>
      <c r="J4" s="1111"/>
      <c r="K4" s="1111"/>
      <c r="L4" s="1115"/>
      <c r="M4" s="1116"/>
      <c r="N4" s="1116"/>
      <c r="O4" s="1117"/>
      <c r="P4" s="1004"/>
      <c r="Q4" s="1005"/>
      <c r="R4" s="1010"/>
      <c r="S4" s="1011"/>
      <c r="T4" s="1014"/>
      <c r="U4" s="1015"/>
      <c r="V4" s="964" t="s">
        <v>179</v>
      </c>
      <c r="W4" s="965"/>
      <c r="X4" s="964" t="str">
        <f>'[6]Work Chart'!X4</f>
        <v>S/H-GC</v>
      </c>
      <c r="Y4" s="965"/>
      <c r="Z4" s="964" t="s">
        <v>180</v>
      </c>
      <c r="AA4" s="965"/>
      <c r="AB4" s="1118" t="str">
        <f>'[6]Work Chart'!$AD$4</f>
        <v>F/M-GC</v>
      </c>
      <c r="AC4" s="965"/>
      <c r="AD4" s="964" t="str">
        <f>'[6]Work Chart'!$AD$4</f>
        <v>F/M-GC</v>
      </c>
      <c r="AE4" s="965"/>
      <c r="AF4" s="964" t="s">
        <v>181</v>
      </c>
      <c r="AG4" s="978"/>
    </row>
    <row r="5" spans="1:34" s="236" customFormat="1" ht="4.5" customHeight="1" thickBot="1">
      <c r="A5" s="256"/>
      <c r="B5" s="257"/>
      <c r="C5" s="257"/>
      <c r="D5" s="258"/>
      <c r="E5" s="258"/>
      <c r="F5" s="258"/>
      <c r="G5" s="258"/>
      <c r="H5" s="258"/>
      <c r="I5" s="258"/>
      <c r="J5" s="258"/>
      <c r="K5" s="258"/>
      <c r="L5" s="259"/>
      <c r="M5" s="259"/>
      <c r="N5" s="259"/>
      <c r="O5" s="259"/>
      <c r="P5" s="260"/>
      <c r="Q5" s="260"/>
      <c r="R5" s="261"/>
      <c r="S5" s="261"/>
      <c r="T5" s="262"/>
      <c r="U5" s="262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</row>
    <row r="6" spans="1:34" s="236" customFormat="1" ht="18.75" customHeight="1">
      <c r="A6" s="979" t="s">
        <v>182</v>
      </c>
      <c r="B6" s="980"/>
      <c r="C6" s="981"/>
      <c r="D6" s="982" t="s">
        <v>183</v>
      </c>
      <c r="E6" s="980"/>
      <c r="F6" s="981"/>
      <c r="G6" s="982" t="s">
        <v>184</v>
      </c>
      <c r="H6" s="980"/>
      <c r="I6" s="980"/>
      <c r="J6" s="980"/>
      <c r="K6" s="981"/>
      <c r="L6" s="982" t="s">
        <v>185</v>
      </c>
      <c r="M6" s="980"/>
      <c r="N6" s="980"/>
      <c r="O6" s="981"/>
      <c r="P6" s="982" t="s">
        <v>186</v>
      </c>
      <c r="Q6" s="980"/>
      <c r="R6" s="980"/>
      <c r="S6" s="981"/>
      <c r="T6" s="982" t="s">
        <v>187</v>
      </c>
      <c r="U6" s="981"/>
      <c r="V6" s="982" t="s">
        <v>188</v>
      </c>
      <c r="W6" s="981"/>
      <c r="X6" s="982" t="s">
        <v>189</v>
      </c>
      <c r="Y6" s="983"/>
      <c r="Z6" s="1417"/>
      <c r="AA6" s="1418"/>
      <c r="AB6" s="1418"/>
      <c r="AC6" s="1418"/>
      <c r="AD6" s="1419"/>
      <c r="AE6" s="1419"/>
      <c r="AF6" s="1419"/>
      <c r="AG6" s="1420"/>
    </row>
    <row r="7" spans="1:34" s="271" customFormat="1" ht="18.75" customHeight="1" thickBot="1">
      <c r="A7" s="972"/>
      <c r="B7" s="973"/>
      <c r="C7" s="974"/>
      <c r="D7" s="1423" t="s">
        <v>224</v>
      </c>
      <c r="E7" s="976"/>
      <c r="F7" s="977"/>
      <c r="G7" s="1424"/>
      <c r="H7" s="959"/>
      <c r="I7" s="959"/>
      <c r="J7" s="959"/>
      <c r="K7" s="960"/>
      <c r="L7" s="1425" t="s">
        <v>242</v>
      </c>
      <c r="M7" s="1091"/>
      <c r="N7" s="1091"/>
      <c r="O7" s="1092"/>
      <c r="P7" s="1090"/>
      <c r="Q7" s="1091"/>
      <c r="R7" s="1091"/>
      <c r="S7" s="1092"/>
      <c r="T7" s="1426"/>
      <c r="U7" s="1427"/>
      <c r="V7" s="1428"/>
      <c r="W7" s="1429"/>
      <c r="X7" s="1428"/>
      <c r="Y7" s="1430"/>
      <c r="Z7" s="1431"/>
      <c r="AA7" s="1432"/>
      <c r="AB7" s="1432"/>
      <c r="AC7" s="1432"/>
      <c r="AD7" s="1421"/>
      <c r="AE7" s="1421"/>
      <c r="AF7" s="1421"/>
      <c r="AG7" s="1422"/>
    </row>
    <row r="8" spans="1:34" ht="12" customHeight="1">
      <c r="A8" s="436"/>
      <c r="B8" s="437"/>
      <c r="C8" s="438"/>
      <c r="D8" s="438"/>
      <c r="E8" s="438"/>
      <c r="F8" s="438"/>
      <c r="G8" s="438"/>
      <c r="H8" s="439"/>
      <c r="I8" s="439"/>
      <c r="J8" s="439"/>
      <c r="K8" s="439"/>
      <c r="L8" s="439"/>
      <c r="M8" s="439"/>
      <c r="N8" s="439"/>
      <c r="O8" s="439"/>
      <c r="P8" s="439"/>
      <c r="Q8" s="440"/>
      <c r="R8" s="440"/>
      <c r="S8" s="440"/>
      <c r="T8" s="439"/>
      <c r="U8" s="439"/>
      <c r="V8" s="439"/>
      <c r="W8" s="437"/>
      <c r="X8" s="437"/>
      <c r="Y8" s="437"/>
      <c r="Z8" s="437"/>
      <c r="AA8" s="437"/>
      <c r="AB8" s="437"/>
      <c r="AC8" s="437"/>
      <c r="AD8" s="437"/>
      <c r="AE8" s="437"/>
      <c r="AF8" s="437"/>
      <c r="AG8" s="441"/>
      <c r="AH8" s="442"/>
    </row>
    <row r="9" spans="1:34" ht="12" customHeight="1">
      <c r="A9" s="443"/>
      <c r="B9" s="442"/>
      <c r="C9" s="444"/>
      <c r="D9" s="444"/>
      <c r="E9" s="444"/>
      <c r="F9" s="444"/>
      <c r="G9" s="444"/>
      <c r="H9" s="445"/>
      <c r="I9" s="445"/>
      <c r="J9" s="445"/>
      <c r="K9" s="445"/>
      <c r="L9" s="445"/>
      <c r="M9" s="445"/>
      <c r="N9" s="445"/>
      <c r="O9" s="445"/>
      <c r="P9" s="445"/>
      <c r="Q9" s="446"/>
      <c r="R9" s="446"/>
      <c r="S9" s="446"/>
      <c r="T9" s="445"/>
      <c r="U9" s="445"/>
      <c r="V9" s="445"/>
      <c r="W9" s="445"/>
      <c r="X9" s="445"/>
      <c r="Y9" s="445"/>
      <c r="Z9" s="445"/>
      <c r="AA9" s="445"/>
      <c r="AB9" s="442"/>
      <c r="AC9" s="442"/>
      <c r="AD9" s="442"/>
      <c r="AE9" s="442"/>
      <c r="AF9" s="442"/>
      <c r="AG9" s="447"/>
      <c r="AH9" s="442"/>
    </row>
    <row r="10" spans="1:34" ht="12" customHeight="1">
      <c r="A10" s="443"/>
      <c r="B10" s="442"/>
      <c r="C10" s="444"/>
      <c r="D10" s="444"/>
      <c r="E10" s="444"/>
      <c r="F10" s="444"/>
      <c r="G10" s="444"/>
      <c r="H10" s="445"/>
      <c r="I10" s="445"/>
      <c r="J10" s="445"/>
      <c r="K10" s="445"/>
      <c r="L10" s="445"/>
      <c r="M10" s="445"/>
      <c r="N10" s="445"/>
      <c r="O10" s="445"/>
      <c r="P10" s="445"/>
      <c r="Q10" s="446"/>
      <c r="R10" s="446"/>
      <c r="S10" s="446"/>
      <c r="T10" s="445"/>
      <c r="U10" s="445"/>
      <c r="V10" s="445"/>
      <c r="W10" s="445"/>
      <c r="X10" s="445"/>
      <c r="Y10" s="445"/>
      <c r="Z10" s="445"/>
      <c r="AA10" s="445"/>
      <c r="AB10" s="442"/>
      <c r="AC10" s="442"/>
      <c r="AD10" s="442"/>
      <c r="AE10" s="442"/>
      <c r="AF10" s="442"/>
      <c r="AG10" s="447"/>
      <c r="AH10" s="442"/>
    </row>
    <row r="11" spans="1:34" ht="12" customHeight="1">
      <c r="A11" s="443"/>
      <c r="B11" s="442"/>
      <c r="C11" s="444"/>
      <c r="D11" s="444"/>
      <c r="E11" s="444"/>
      <c r="F11" s="444"/>
      <c r="G11" s="444"/>
      <c r="H11" s="445"/>
      <c r="I11" s="445"/>
      <c r="J11" s="445"/>
      <c r="K11" s="445"/>
      <c r="L11" s="445"/>
      <c r="M11" s="445"/>
      <c r="N11" s="445"/>
      <c r="O11" s="445"/>
      <c r="P11" s="445"/>
      <c r="Q11" s="446"/>
      <c r="R11" s="446"/>
      <c r="S11" s="446"/>
      <c r="T11" s="445"/>
      <c r="U11" s="445"/>
      <c r="V11" s="445"/>
      <c r="W11" s="445"/>
      <c r="X11" s="445"/>
      <c r="Y11" s="445"/>
      <c r="Z11" s="445"/>
      <c r="AA11" s="445"/>
      <c r="AB11" s="442"/>
      <c r="AC11" s="442"/>
      <c r="AD11" s="442"/>
      <c r="AE11" s="442"/>
      <c r="AF11" s="442"/>
      <c r="AG11" s="447"/>
      <c r="AH11" s="442"/>
    </row>
    <row r="12" spans="1:34" ht="12" customHeight="1">
      <c r="A12" s="443"/>
      <c r="B12" s="442"/>
      <c r="C12" s="444"/>
      <c r="D12" s="444"/>
      <c r="E12" s="444"/>
      <c r="F12" s="444"/>
      <c r="G12" s="444"/>
      <c r="H12" s="445"/>
      <c r="I12" s="445"/>
      <c r="J12" s="445"/>
      <c r="K12" s="445"/>
      <c r="L12" s="445"/>
      <c r="M12" s="445"/>
      <c r="N12" s="445"/>
      <c r="O12" s="445"/>
      <c r="P12" s="445"/>
      <c r="Q12" s="446"/>
      <c r="R12" s="446"/>
      <c r="S12" s="446"/>
      <c r="T12" s="445"/>
      <c r="U12" s="445"/>
      <c r="V12" s="445"/>
      <c r="W12" s="445"/>
      <c r="X12" s="445"/>
      <c r="Y12" s="445"/>
      <c r="Z12" s="445"/>
      <c r="AA12" s="445"/>
      <c r="AB12" s="442"/>
      <c r="AC12" s="442"/>
      <c r="AD12" s="442"/>
      <c r="AE12" s="442"/>
      <c r="AF12" s="442"/>
      <c r="AG12" s="447"/>
      <c r="AH12" s="442"/>
    </row>
    <row r="13" spans="1:34" ht="12" customHeight="1">
      <c r="A13" s="443"/>
      <c r="B13" s="442"/>
      <c r="C13" s="444"/>
      <c r="D13" s="444"/>
      <c r="E13" s="444"/>
      <c r="F13" s="444"/>
      <c r="G13" s="444"/>
      <c r="H13" s="445"/>
      <c r="I13" s="445"/>
      <c r="J13" s="445"/>
      <c r="K13" s="445"/>
      <c r="L13" s="445"/>
      <c r="M13" s="445"/>
      <c r="N13" s="445"/>
      <c r="O13" s="445"/>
      <c r="P13" s="445"/>
      <c r="Q13" s="446"/>
      <c r="R13" s="446"/>
      <c r="S13" s="446"/>
      <c r="T13" s="445"/>
      <c r="U13" s="445"/>
      <c r="V13" s="445"/>
      <c r="W13" s="445"/>
      <c r="X13" s="445"/>
      <c r="Y13" s="445"/>
      <c r="Z13" s="445"/>
      <c r="AA13" s="445"/>
      <c r="AB13" s="442"/>
      <c r="AC13" s="442"/>
      <c r="AD13" s="442"/>
      <c r="AE13" s="442"/>
      <c r="AF13" s="442"/>
      <c r="AG13" s="447"/>
      <c r="AH13" s="442"/>
    </row>
    <row r="14" spans="1:34" ht="12" customHeight="1">
      <c r="A14" s="443"/>
      <c r="B14" s="442"/>
      <c r="C14" s="444"/>
      <c r="D14" s="444"/>
      <c r="E14" s="444"/>
      <c r="F14" s="444"/>
      <c r="G14" s="444"/>
      <c r="H14" s="445"/>
      <c r="I14" s="445"/>
      <c r="J14" s="445"/>
      <c r="K14" s="445"/>
      <c r="L14" s="445"/>
      <c r="M14" s="445"/>
      <c r="N14" s="445"/>
      <c r="O14" s="445"/>
      <c r="P14" s="445"/>
      <c r="Q14" s="446"/>
      <c r="R14" s="446"/>
      <c r="S14" s="446"/>
      <c r="T14" s="445"/>
      <c r="U14" s="445"/>
      <c r="V14" s="445"/>
      <c r="W14" s="445"/>
      <c r="X14" s="445"/>
      <c r="Y14" s="445"/>
      <c r="Z14" s="445"/>
      <c r="AA14" s="445"/>
      <c r="AB14" s="442"/>
      <c r="AC14" s="442"/>
      <c r="AD14" s="442"/>
      <c r="AE14" s="442"/>
      <c r="AF14" s="442"/>
      <c r="AG14" s="447"/>
      <c r="AH14" s="442"/>
    </row>
    <row r="15" spans="1:34" ht="12" customHeight="1">
      <c r="A15" s="443"/>
      <c r="B15" s="442"/>
      <c r="C15" s="444"/>
      <c r="D15" s="444"/>
      <c r="E15" s="444"/>
      <c r="F15" s="444"/>
      <c r="G15" s="444"/>
      <c r="H15" s="445"/>
      <c r="I15" s="445"/>
      <c r="J15" s="445"/>
      <c r="K15" s="445"/>
      <c r="L15" s="445"/>
      <c r="M15" s="445"/>
      <c r="N15" s="445"/>
      <c r="O15" s="445"/>
      <c r="P15" s="445"/>
      <c r="Q15" s="446"/>
      <c r="R15" s="446"/>
      <c r="S15" s="446"/>
      <c r="T15" s="445"/>
      <c r="U15" s="445"/>
      <c r="V15" s="445"/>
      <c r="W15" s="445"/>
      <c r="X15" s="445"/>
      <c r="Y15" s="445"/>
      <c r="Z15" s="445"/>
      <c r="AA15" s="445"/>
      <c r="AB15" s="442"/>
      <c r="AC15" s="442"/>
      <c r="AD15" s="442"/>
      <c r="AE15" s="442"/>
      <c r="AF15" s="442"/>
      <c r="AG15" s="447"/>
      <c r="AH15" s="442"/>
    </row>
    <row r="16" spans="1:34" ht="12" customHeight="1">
      <c r="A16" s="443"/>
      <c r="B16" s="442"/>
      <c r="C16" s="444"/>
      <c r="D16" s="444"/>
      <c r="E16" s="444"/>
      <c r="F16" s="444"/>
      <c r="G16" s="444"/>
      <c r="H16" s="445"/>
      <c r="I16" s="445"/>
      <c r="J16" s="445"/>
      <c r="K16" s="445"/>
      <c r="L16" s="445"/>
      <c r="M16" s="445"/>
      <c r="N16" s="445"/>
      <c r="O16" s="445"/>
      <c r="P16" s="445"/>
      <c r="Q16" s="446"/>
      <c r="R16" s="446"/>
      <c r="S16" s="446"/>
      <c r="T16" s="445"/>
      <c r="U16" s="445"/>
      <c r="V16" s="445"/>
      <c r="W16" s="445"/>
      <c r="X16" s="445"/>
      <c r="Y16" s="445"/>
      <c r="Z16" s="445"/>
      <c r="AA16" s="445"/>
      <c r="AB16" s="442"/>
      <c r="AC16" s="442"/>
      <c r="AD16" s="442"/>
      <c r="AE16" s="442"/>
      <c r="AF16" s="442"/>
      <c r="AG16" s="447"/>
      <c r="AH16" s="442"/>
    </row>
    <row r="17" spans="1:34" ht="12" customHeight="1">
      <c r="A17" s="443"/>
      <c r="B17" s="448"/>
      <c r="C17" s="449"/>
      <c r="D17" s="449"/>
      <c r="E17" s="449"/>
      <c r="F17" s="449"/>
      <c r="G17" s="449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50"/>
      <c r="AH17" s="448"/>
    </row>
    <row r="18" spans="1:34" ht="12" customHeight="1">
      <c r="A18" s="443"/>
      <c r="B18" s="448"/>
      <c r="C18" s="449"/>
      <c r="D18" s="449"/>
      <c r="E18" s="449"/>
      <c r="F18" s="449"/>
      <c r="G18" s="449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50"/>
      <c r="AH18" s="448"/>
    </row>
    <row r="19" spans="1:34" ht="12" customHeight="1">
      <c r="A19" s="443"/>
      <c r="B19" s="448"/>
      <c r="C19" s="449"/>
      <c r="D19" s="449"/>
      <c r="E19" s="449"/>
      <c r="F19" s="449"/>
      <c r="G19" s="449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50"/>
      <c r="AH19" s="448"/>
    </row>
    <row r="20" spans="1:34" ht="12" customHeight="1">
      <c r="A20" s="443"/>
      <c r="B20" s="448"/>
      <c r="C20" s="449"/>
      <c r="D20" s="449"/>
      <c r="E20" s="449"/>
      <c r="F20" s="449"/>
      <c r="G20" s="449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50"/>
      <c r="AH20" s="448"/>
    </row>
    <row r="21" spans="1:34" ht="12" customHeight="1">
      <c r="A21" s="443"/>
      <c r="B21" s="448"/>
      <c r="C21" s="449"/>
      <c r="D21" s="449"/>
      <c r="E21" s="449"/>
      <c r="F21" s="449"/>
      <c r="G21" s="449"/>
      <c r="H21" s="448"/>
      <c r="I21" s="448"/>
      <c r="J21" s="448"/>
      <c r="K21" s="448"/>
      <c r="L21" s="448"/>
      <c r="M21" s="448"/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48"/>
      <c r="Y21" s="448"/>
      <c r="Z21" s="448"/>
      <c r="AA21" s="448"/>
      <c r="AB21" s="448"/>
      <c r="AC21" s="448"/>
      <c r="AD21" s="448"/>
      <c r="AE21" s="448"/>
      <c r="AF21" s="448"/>
      <c r="AG21" s="450"/>
      <c r="AH21" s="448"/>
    </row>
    <row r="22" spans="1:34" ht="12" customHeight="1">
      <c r="A22" s="443"/>
      <c r="B22" s="448"/>
      <c r="C22" s="449"/>
      <c r="D22" s="449"/>
      <c r="E22" s="449"/>
      <c r="F22" s="449"/>
      <c r="G22" s="449"/>
      <c r="H22" s="448"/>
      <c r="I22" s="448"/>
      <c r="J22" s="448"/>
      <c r="K22" s="448"/>
      <c r="L22" s="448"/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8"/>
      <c r="Y22" s="448"/>
      <c r="Z22" s="448"/>
      <c r="AA22" s="448"/>
      <c r="AB22" s="448"/>
      <c r="AC22" s="448"/>
      <c r="AD22" s="448"/>
      <c r="AE22" s="448"/>
      <c r="AF22" s="448"/>
      <c r="AG22" s="450"/>
      <c r="AH22" s="448"/>
    </row>
    <row r="23" spans="1:34" ht="12" customHeight="1">
      <c r="A23" s="443"/>
      <c r="B23" s="448"/>
      <c r="C23" s="449"/>
      <c r="D23" s="449"/>
      <c r="E23" s="449"/>
      <c r="F23" s="449"/>
      <c r="G23" s="449"/>
      <c r="H23" s="448"/>
      <c r="I23" s="448"/>
      <c r="J23" s="448"/>
      <c r="K23" s="448"/>
      <c r="L23" s="448"/>
      <c r="M23" s="448"/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48"/>
      <c r="Y23" s="448"/>
      <c r="Z23" s="448"/>
      <c r="AA23" s="448"/>
      <c r="AB23" s="448"/>
      <c r="AC23" s="448"/>
      <c r="AD23" s="448"/>
      <c r="AE23" s="448"/>
      <c r="AF23" s="448"/>
      <c r="AG23" s="450"/>
      <c r="AH23" s="448"/>
    </row>
    <row r="24" spans="1:34" ht="12" customHeight="1">
      <c r="A24" s="443"/>
      <c r="B24" s="448"/>
      <c r="C24" s="449"/>
      <c r="D24" s="449"/>
      <c r="E24" s="449"/>
      <c r="F24" s="449"/>
      <c r="G24" s="449"/>
      <c r="H24" s="448"/>
      <c r="I24" s="448"/>
      <c r="J24" s="448"/>
      <c r="K24" s="448"/>
      <c r="L24" s="448"/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448"/>
      <c r="Y24" s="448"/>
      <c r="Z24" s="448"/>
      <c r="AA24" s="448"/>
      <c r="AB24" s="448"/>
      <c r="AC24" s="448"/>
      <c r="AD24" s="448"/>
      <c r="AE24" s="448"/>
      <c r="AF24" s="448"/>
      <c r="AG24" s="450"/>
      <c r="AH24" s="448"/>
    </row>
    <row r="25" spans="1:34" ht="12" customHeight="1">
      <c r="A25" s="443"/>
      <c r="B25" s="448"/>
      <c r="C25" s="449"/>
      <c r="D25" s="449"/>
      <c r="E25" s="449"/>
      <c r="F25" s="449"/>
      <c r="G25" s="449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48"/>
      <c r="Y25" s="448"/>
      <c r="Z25" s="448"/>
      <c r="AA25" s="448"/>
      <c r="AB25" s="448"/>
      <c r="AC25" s="448"/>
      <c r="AD25" s="448"/>
      <c r="AE25" s="448"/>
      <c r="AF25" s="448"/>
      <c r="AG25" s="450"/>
      <c r="AH25" s="448"/>
    </row>
    <row r="26" spans="1:34" ht="12" customHeight="1">
      <c r="A26" s="443"/>
      <c r="B26" s="448"/>
      <c r="C26" s="449"/>
      <c r="D26" s="449"/>
      <c r="E26" s="449"/>
      <c r="F26" s="449"/>
      <c r="G26" s="449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50"/>
      <c r="AH26" s="448"/>
    </row>
    <row r="27" spans="1:34" ht="12" customHeight="1">
      <c r="A27" s="443"/>
      <c r="B27" s="448"/>
      <c r="C27" s="449"/>
      <c r="D27" s="449"/>
      <c r="E27" s="449"/>
      <c r="F27" s="449"/>
      <c r="G27" s="449"/>
      <c r="H27" s="448"/>
      <c r="I27" s="448"/>
      <c r="J27" s="448"/>
      <c r="K27" s="448"/>
      <c r="L27" s="448"/>
      <c r="M27" s="448"/>
      <c r="N27" s="448"/>
      <c r="O27" s="448"/>
      <c r="P27" s="448"/>
      <c r="Q27" s="448"/>
      <c r="R27" s="448"/>
      <c r="S27" s="448"/>
      <c r="T27" s="448"/>
      <c r="U27" s="448"/>
      <c r="V27" s="448"/>
      <c r="W27" s="448"/>
      <c r="X27" s="448"/>
      <c r="Y27" s="448"/>
      <c r="Z27" s="448"/>
      <c r="AA27" s="448"/>
      <c r="AB27" s="448"/>
      <c r="AC27" s="448"/>
      <c r="AD27" s="448"/>
      <c r="AE27" s="448"/>
      <c r="AF27" s="448"/>
      <c r="AG27" s="450"/>
      <c r="AH27" s="448"/>
    </row>
    <row r="28" spans="1:34" ht="12" customHeight="1">
      <c r="A28" s="443"/>
      <c r="B28" s="448"/>
      <c r="C28" s="451"/>
      <c r="D28" s="451"/>
      <c r="E28" s="451"/>
      <c r="F28" s="451"/>
      <c r="G28" s="451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V28" s="452"/>
      <c r="W28" s="452"/>
      <c r="X28" s="452"/>
      <c r="Y28" s="452"/>
      <c r="Z28" s="452"/>
      <c r="AA28" s="452"/>
      <c r="AB28" s="452"/>
      <c r="AC28" s="452"/>
      <c r="AD28" s="452"/>
      <c r="AE28" s="452"/>
      <c r="AF28" s="448"/>
      <c r="AG28" s="450"/>
      <c r="AH28" s="448"/>
    </row>
    <row r="29" spans="1:34" ht="15" customHeight="1">
      <c r="A29" s="443"/>
      <c r="B29" s="1433" t="s">
        <v>243</v>
      </c>
      <c r="C29" s="453" t="s">
        <v>244</v>
      </c>
      <c r="D29" s="454"/>
      <c r="E29" s="454"/>
      <c r="F29" s="454"/>
      <c r="G29" s="454"/>
      <c r="H29" s="455"/>
      <c r="I29" s="453" t="s">
        <v>243</v>
      </c>
      <c r="J29" s="454"/>
      <c r="K29" s="454"/>
      <c r="L29" s="454"/>
      <c r="M29" s="454"/>
      <c r="N29" s="455"/>
      <c r="O29" s="456"/>
      <c r="P29" s="454"/>
      <c r="Q29" s="454"/>
      <c r="R29" s="454"/>
      <c r="S29" s="454"/>
      <c r="T29" s="455"/>
      <c r="U29" s="456"/>
      <c r="V29" s="454"/>
      <c r="W29" s="454"/>
      <c r="X29" s="454"/>
      <c r="Y29" s="454"/>
      <c r="Z29" s="455"/>
      <c r="AA29" s="456"/>
      <c r="AB29" s="454"/>
      <c r="AC29" s="454"/>
      <c r="AD29" s="454"/>
      <c r="AE29" s="454"/>
      <c r="AF29" s="455"/>
      <c r="AG29" s="457"/>
      <c r="AH29" s="458"/>
    </row>
    <row r="30" spans="1:34" ht="15" customHeight="1" thickBot="1">
      <c r="A30" s="443"/>
      <c r="B30" s="1434"/>
      <c r="C30" s="1435" t="s">
        <v>245</v>
      </c>
      <c r="D30" s="1436"/>
      <c r="E30" s="1436"/>
      <c r="F30" s="1436"/>
      <c r="G30" s="1437"/>
      <c r="H30" s="459" t="s">
        <v>98</v>
      </c>
      <c r="I30" s="1435" t="s">
        <v>245</v>
      </c>
      <c r="J30" s="1436"/>
      <c r="K30" s="1436"/>
      <c r="L30" s="1436"/>
      <c r="M30" s="1437"/>
      <c r="N30" s="460" t="s">
        <v>98</v>
      </c>
      <c r="O30" s="1435" t="s">
        <v>245</v>
      </c>
      <c r="P30" s="1436"/>
      <c r="Q30" s="1436"/>
      <c r="R30" s="1436"/>
      <c r="S30" s="1437"/>
      <c r="T30" s="459" t="s">
        <v>98</v>
      </c>
      <c r="U30" s="1435" t="s">
        <v>245</v>
      </c>
      <c r="V30" s="1436"/>
      <c r="W30" s="1436"/>
      <c r="X30" s="1436"/>
      <c r="Y30" s="1437"/>
      <c r="Z30" s="459" t="s">
        <v>98</v>
      </c>
      <c r="AA30" s="1435" t="s">
        <v>245</v>
      </c>
      <c r="AB30" s="1436"/>
      <c r="AC30" s="1436"/>
      <c r="AD30" s="1436"/>
      <c r="AE30" s="1437"/>
      <c r="AF30" s="459" t="s">
        <v>98</v>
      </c>
      <c r="AG30" s="457"/>
      <c r="AH30" s="458"/>
    </row>
    <row r="31" spans="1:34" ht="13.5" customHeight="1">
      <c r="A31" s="443"/>
      <c r="B31" s="461">
        <v>1</v>
      </c>
      <c r="C31" s="462" t="s">
        <v>246</v>
      </c>
      <c r="D31" s="463"/>
      <c r="E31" s="463"/>
      <c r="F31" s="463"/>
      <c r="G31" s="464"/>
      <c r="H31" s="465">
        <v>1</v>
      </c>
      <c r="I31" s="466">
        <v>1</v>
      </c>
      <c r="J31" s="463" t="s">
        <v>217</v>
      </c>
      <c r="K31" s="463"/>
      <c r="L31" s="463"/>
      <c r="M31" s="464"/>
      <c r="N31" s="467">
        <v>2.2200000000000002</v>
      </c>
      <c r="O31" s="468">
        <v>1</v>
      </c>
      <c r="P31" s="469" t="s">
        <v>162</v>
      </c>
      <c r="Q31" s="469"/>
      <c r="R31" s="470"/>
      <c r="S31" s="471"/>
      <c r="T31" s="640">
        <v>1</v>
      </c>
      <c r="U31" s="469" t="s">
        <v>247</v>
      </c>
      <c r="V31" s="469"/>
      <c r="W31" s="469"/>
      <c r="X31" s="470"/>
      <c r="Y31" s="471"/>
      <c r="Z31" s="465">
        <v>8</v>
      </c>
      <c r="AA31" s="473"/>
      <c r="AB31" s="469"/>
      <c r="AC31" s="469"/>
      <c r="AD31" s="470"/>
      <c r="AE31" s="471"/>
      <c r="AF31" s="474"/>
      <c r="AG31" s="475"/>
      <c r="AH31" s="476"/>
    </row>
    <row r="32" spans="1:34" ht="13.5" customHeight="1">
      <c r="A32" s="443"/>
      <c r="B32" s="477">
        <v>2</v>
      </c>
      <c r="C32" s="462" t="s">
        <v>122</v>
      </c>
      <c r="D32" s="463"/>
      <c r="E32" s="463"/>
      <c r="F32" s="463"/>
      <c r="G32" s="464"/>
      <c r="H32" s="478">
        <v>2.15</v>
      </c>
      <c r="I32" s="466">
        <v>2</v>
      </c>
      <c r="J32" s="463" t="s">
        <v>151</v>
      </c>
      <c r="K32" s="463"/>
      <c r="L32" s="463"/>
      <c r="M32" s="464"/>
      <c r="N32" s="467">
        <v>2.97</v>
      </c>
      <c r="O32" s="468">
        <v>2</v>
      </c>
      <c r="P32" s="469" t="s">
        <v>146</v>
      </c>
      <c r="Q32" s="469"/>
      <c r="R32" s="470"/>
      <c r="S32" s="471"/>
      <c r="T32" s="641">
        <v>2.12</v>
      </c>
      <c r="U32" s="469"/>
      <c r="V32" s="469"/>
      <c r="W32" s="469"/>
      <c r="X32" s="470"/>
      <c r="Y32" s="471"/>
      <c r="Z32" s="465"/>
      <c r="AA32" s="473"/>
      <c r="AB32" s="469"/>
      <c r="AC32" s="469"/>
      <c r="AD32" s="470"/>
      <c r="AE32" s="471"/>
      <c r="AF32" s="474"/>
      <c r="AG32" s="475"/>
      <c r="AH32" s="476"/>
    </row>
    <row r="33" spans="1:34">
      <c r="A33" s="443"/>
      <c r="B33" s="477">
        <v>3</v>
      </c>
      <c r="C33" s="462" t="s">
        <v>123</v>
      </c>
      <c r="D33" s="463"/>
      <c r="E33" s="463"/>
      <c r="F33" s="463"/>
      <c r="G33" s="464"/>
      <c r="H33" s="465">
        <v>1</v>
      </c>
      <c r="I33" s="466">
        <v>3</v>
      </c>
      <c r="J33" s="463" t="s">
        <v>248</v>
      </c>
      <c r="K33" s="463"/>
      <c r="L33" s="463"/>
      <c r="M33" s="464"/>
      <c r="N33" s="467">
        <v>1.82</v>
      </c>
      <c r="O33" s="468">
        <v>3</v>
      </c>
      <c r="P33" s="469" t="s">
        <v>123</v>
      </c>
      <c r="Q33" s="469"/>
      <c r="R33" s="470"/>
      <c r="S33" s="471"/>
      <c r="T33" s="641">
        <v>1</v>
      </c>
      <c r="U33" s="469"/>
      <c r="V33" s="469"/>
      <c r="W33" s="469"/>
      <c r="X33" s="470"/>
      <c r="Y33" s="471"/>
      <c r="Z33" s="465"/>
      <c r="AA33" s="473"/>
      <c r="AB33" s="469"/>
      <c r="AC33" s="469"/>
      <c r="AD33" s="470"/>
      <c r="AE33" s="471"/>
      <c r="AF33" s="474"/>
      <c r="AG33" s="475"/>
      <c r="AH33" s="476"/>
    </row>
    <row r="34" spans="1:34">
      <c r="A34" s="443"/>
      <c r="B34" s="477">
        <v>4</v>
      </c>
      <c r="C34" s="462" t="s">
        <v>249</v>
      </c>
      <c r="D34" s="463"/>
      <c r="E34" s="463"/>
      <c r="F34" s="463"/>
      <c r="G34" s="464"/>
      <c r="H34" s="467">
        <v>23.15</v>
      </c>
      <c r="I34" s="466">
        <v>4</v>
      </c>
      <c r="J34" s="463" t="s">
        <v>250</v>
      </c>
      <c r="K34" s="463"/>
      <c r="L34" s="463"/>
      <c r="M34" s="464"/>
      <c r="N34" s="467">
        <v>17.21</v>
      </c>
      <c r="O34" s="468">
        <v>4</v>
      </c>
      <c r="P34" s="469" t="s">
        <v>144</v>
      </c>
      <c r="Q34" s="469"/>
      <c r="R34" s="470"/>
      <c r="S34" s="471"/>
      <c r="T34" s="641">
        <v>2.06</v>
      </c>
      <c r="U34" s="469"/>
      <c r="V34" s="469"/>
      <c r="W34" s="469"/>
      <c r="X34" s="470"/>
      <c r="Y34" s="471"/>
      <c r="Z34" s="465"/>
      <c r="AA34" s="473"/>
      <c r="AB34" s="469"/>
      <c r="AC34" s="469"/>
      <c r="AD34" s="470"/>
      <c r="AE34" s="471"/>
      <c r="AF34" s="474"/>
      <c r="AG34" s="475"/>
      <c r="AH34" s="476"/>
    </row>
    <row r="35" spans="1:34">
      <c r="A35" s="443"/>
      <c r="B35" s="477">
        <v>5</v>
      </c>
      <c r="C35" s="462" t="s">
        <v>125</v>
      </c>
      <c r="D35" s="463"/>
      <c r="E35" s="463"/>
      <c r="F35" s="463"/>
      <c r="G35" s="464"/>
      <c r="H35" s="467">
        <v>1.31</v>
      </c>
      <c r="I35" s="466">
        <v>5</v>
      </c>
      <c r="J35" s="463" t="s">
        <v>251</v>
      </c>
      <c r="K35" s="463"/>
      <c r="L35" s="463"/>
      <c r="M35" s="464"/>
      <c r="N35" s="467">
        <v>32.67</v>
      </c>
      <c r="O35" s="468">
        <v>5</v>
      </c>
      <c r="P35" s="469" t="s">
        <v>252</v>
      </c>
      <c r="Q35" s="469"/>
      <c r="R35" s="470"/>
      <c r="S35" s="471"/>
      <c r="T35" s="641">
        <v>12.37</v>
      </c>
      <c r="U35" s="469"/>
      <c r="V35" s="469"/>
      <c r="W35" s="469"/>
      <c r="X35" s="470"/>
      <c r="Y35" s="471"/>
      <c r="Z35" s="465"/>
      <c r="AA35" s="473"/>
      <c r="AB35" s="469"/>
      <c r="AC35" s="469"/>
      <c r="AD35" s="470"/>
      <c r="AE35" s="471"/>
      <c r="AF35" s="474"/>
      <c r="AG35" s="475"/>
      <c r="AH35" s="476"/>
    </row>
    <row r="36" spans="1:34">
      <c r="A36" s="443"/>
      <c r="B36" s="477">
        <v>6</v>
      </c>
      <c r="C36" s="462" t="s">
        <v>126</v>
      </c>
      <c r="D36" s="463"/>
      <c r="E36" s="463"/>
      <c r="F36" s="463"/>
      <c r="G36" s="464"/>
      <c r="H36" s="467">
        <v>1.23</v>
      </c>
      <c r="I36" s="466">
        <v>6</v>
      </c>
      <c r="J36" s="463" t="s">
        <v>163</v>
      </c>
      <c r="K36" s="463"/>
      <c r="L36" s="463"/>
      <c r="M36" s="464"/>
      <c r="N36" s="467">
        <v>30.7</v>
      </c>
      <c r="O36" s="468">
        <v>6</v>
      </c>
      <c r="P36" s="469" t="s">
        <v>164</v>
      </c>
      <c r="Q36" s="469"/>
      <c r="R36" s="470"/>
      <c r="S36" s="471"/>
      <c r="T36" s="641">
        <v>3.59</v>
      </c>
      <c r="U36" s="469"/>
      <c r="V36" s="469"/>
      <c r="W36" s="469"/>
      <c r="X36" s="470"/>
      <c r="Y36" s="471"/>
      <c r="Z36" s="465"/>
      <c r="AA36" s="473"/>
      <c r="AB36" s="469"/>
      <c r="AC36" s="469"/>
      <c r="AD36" s="470"/>
      <c r="AE36" s="471"/>
      <c r="AF36" s="474"/>
      <c r="AG36" s="475"/>
      <c r="AH36" s="476"/>
    </row>
    <row r="37" spans="1:34">
      <c r="A37" s="443"/>
      <c r="B37" s="477">
        <v>7</v>
      </c>
      <c r="C37" s="462" t="s">
        <v>127</v>
      </c>
      <c r="D37" s="463"/>
      <c r="E37" s="463"/>
      <c r="F37" s="463"/>
      <c r="G37" s="464"/>
      <c r="H37" s="467">
        <v>3.31</v>
      </c>
      <c r="I37" s="466"/>
      <c r="J37" s="463" t="s">
        <v>253</v>
      </c>
      <c r="K37" s="463"/>
      <c r="L37" s="463"/>
      <c r="M37" s="464"/>
      <c r="N37" s="478">
        <v>2.38</v>
      </c>
      <c r="O37" s="468">
        <v>7</v>
      </c>
      <c r="P37" s="469" t="s">
        <v>254</v>
      </c>
      <c r="Q37" s="469"/>
      <c r="R37" s="470"/>
      <c r="S37" s="471"/>
      <c r="T37" s="641">
        <v>53.65</v>
      </c>
      <c r="U37" s="469"/>
      <c r="V37" s="469"/>
      <c r="W37" s="469"/>
      <c r="X37" s="470"/>
      <c r="Y37" s="471"/>
      <c r="Z37" s="465"/>
      <c r="AA37" s="473"/>
      <c r="AB37" s="469"/>
      <c r="AC37" s="469"/>
      <c r="AD37" s="470"/>
      <c r="AE37" s="471"/>
      <c r="AF37" s="474"/>
      <c r="AG37" s="475"/>
      <c r="AH37" s="476"/>
    </row>
    <row r="38" spans="1:34">
      <c r="A38" s="443"/>
      <c r="B38" s="477">
        <v>8</v>
      </c>
      <c r="C38" s="462" t="s">
        <v>128</v>
      </c>
      <c r="D38" s="463"/>
      <c r="E38" s="463"/>
      <c r="F38" s="463"/>
      <c r="G38" s="464"/>
      <c r="H38" s="467">
        <v>2.11</v>
      </c>
      <c r="I38" s="466">
        <v>7</v>
      </c>
      <c r="J38" s="463" t="s">
        <v>255</v>
      </c>
      <c r="K38" s="463"/>
      <c r="L38" s="463"/>
      <c r="M38" s="464"/>
      <c r="N38" s="467">
        <v>2.37</v>
      </c>
      <c r="O38" s="468">
        <v>8</v>
      </c>
      <c r="P38" s="469" t="s">
        <v>166</v>
      </c>
      <c r="Q38" s="469"/>
      <c r="R38" s="470"/>
      <c r="S38" s="471"/>
      <c r="T38" s="641">
        <v>21.13</v>
      </c>
      <c r="U38" s="469"/>
      <c r="V38" s="469"/>
      <c r="W38" s="469"/>
      <c r="X38" s="470"/>
      <c r="Y38" s="471"/>
      <c r="Z38" s="465"/>
      <c r="AA38" s="473"/>
      <c r="AB38" s="469"/>
      <c r="AC38" s="469"/>
      <c r="AD38" s="470"/>
      <c r="AE38" s="471"/>
      <c r="AF38" s="474"/>
      <c r="AG38" s="475"/>
      <c r="AH38" s="476"/>
    </row>
    <row r="39" spans="1:34">
      <c r="A39" s="443"/>
      <c r="B39" s="477">
        <v>9</v>
      </c>
      <c r="C39" s="462" t="s">
        <v>129</v>
      </c>
      <c r="D39" s="463"/>
      <c r="E39" s="463"/>
      <c r="F39" s="463"/>
      <c r="G39" s="464"/>
      <c r="H39" s="467">
        <v>1.46</v>
      </c>
      <c r="I39" s="466">
        <v>8</v>
      </c>
      <c r="J39" s="463" t="s">
        <v>256</v>
      </c>
      <c r="K39" s="463"/>
      <c r="L39" s="463"/>
      <c r="M39" s="464"/>
      <c r="N39" s="467">
        <v>2.54</v>
      </c>
      <c r="O39" s="468">
        <v>9</v>
      </c>
      <c r="P39" s="469" t="s">
        <v>146</v>
      </c>
      <c r="Q39" s="469"/>
      <c r="R39" s="470"/>
      <c r="S39" s="471"/>
      <c r="T39" s="641">
        <v>4.07</v>
      </c>
      <c r="U39" s="469"/>
      <c r="V39" s="469"/>
      <c r="W39" s="469"/>
      <c r="X39" s="470"/>
      <c r="Y39" s="471"/>
      <c r="Z39" s="465"/>
      <c r="AA39" s="473"/>
      <c r="AB39" s="469"/>
      <c r="AC39" s="469"/>
      <c r="AD39" s="470"/>
      <c r="AE39" s="471"/>
      <c r="AF39" s="474"/>
      <c r="AG39" s="475"/>
      <c r="AH39" s="476"/>
    </row>
    <row r="40" spans="1:34">
      <c r="A40" s="443"/>
      <c r="B40" s="477">
        <v>10</v>
      </c>
      <c r="C40" s="462" t="s">
        <v>130</v>
      </c>
      <c r="D40" s="463"/>
      <c r="E40" s="463"/>
      <c r="F40" s="463"/>
      <c r="G40" s="464"/>
      <c r="H40" s="467">
        <v>4.74</v>
      </c>
      <c r="I40" s="466">
        <v>9</v>
      </c>
      <c r="J40" s="463" t="s">
        <v>146</v>
      </c>
      <c r="K40" s="463"/>
      <c r="L40" s="463"/>
      <c r="M40" s="464"/>
      <c r="N40" s="467">
        <v>1</v>
      </c>
      <c r="O40" s="468">
        <v>10</v>
      </c>
      <c r="P40" s="469" t="s">
        <v>257</v>
      </c>
      <c r="Q40" s="469"/>
      <c r="R40" s="470"/>
      <c r="S40" s="471"/>
      <c r="T40" s="641">
        <v>1</v>
      </c>
      <c r="U40" s="469"/>
      <c r="V40" s="469"/>
      <c r="W40" s="469"/>
      <c r="X40" s="470"/>
      <c r="Y40" s="471"/>
      <c r="Z40" s="465"/>
      <c r="AA40" s="473"/>
      <c r="AB40" s="469"/>
      <c r="AC40" s="469"/>
      <c r="AD40" s="470"/>
      <c r="AE40" s="471"/>
      <c r="AF40" s="474"/>
      <c r="AG40" s="475"/>
      <c r="AH40" s="476"/>
    </row>
    <row r="41" spans="1:34">
      <c r="A41" s="443"/>
      <c r="B41" s="477">
        <v>11</v>
      </c>
      <c r="C41" s="462" t="s">
        <v>171</v>
      </c>
      <c r="D41" s="463"/>
      <c r="E41" s="463"/>
      <c r="F41" s="463"/>
      <c r="G41" s="464"/>
      <c r="H41" s="467">
        <v>1.04</v>
      </c>
      <c r="I41" s="466">
        <v>10</v>
      </c>
      <c r="J41" s="463" t="s">
        <v>157</v>
      </c>
      <c r="K41" s="463"/>
      <c r="L41" s="463"/>
      <c r="M41" s="464"/>
      <c r="N41" s="465">
        <v>1</v>
      </c>
      <c r="O41" s="468">
        <v>11</v>
      </c>
      <c r="P41" s="469" t="s">
        <v>167</v>
      </c>
      <c r="Q41" s="469"/>
      <c r="R41" s="470"/>
      <c r="S41" s="471"/>
      <c r="T41" s="641">
        <v>1.98</v>
      </c>
      <c r="U41" s="469"/>
      <c r="V41" s="469"/>
      <c r="W41" s="469"/>
      <c r="X41" s="470"/>
      <c r="Y41" s="471"/>
      <c r="Z41" s="465"/>
      <c r="AA41" s="473"/>
      <c r="AB41" s="469"/>
      <c r="AC41" s="469"/>
      <c r="AD41" s="470"/>
      <c r="AE41" s="471"/>
      <c r="AF41" s="474"/>
      <c r="AG41" s="475"/>
      <c r="AH41" s="476"/>
    </row>
    <row r="42" spans="1:34">
      <c r="A42" s="443"/>
      <c r="B42" s="477">
        <v>12</v>
      </c>
      <c r="C42" s="462" t="s">
        <v>258</v>
      </c>
      <c r="D42" s="463"/>
      <c r="E42" s="463"/>
      <c r="F42" s="463"/>
      <c r="G42" s="464"/>
      <c r="H42" s="467">
        <v>2.54</v>
      </c>
      <c r="I42" s="466">
        <v>11</v>
      </c>
      <c r="J42" s="463" t="s">
        <v>259</v>
      </c>
      <c r="K42" s="463"/>
      <c r="L42" s="463"/>
      <c r="M42" s="464"/>
      <c r="N42" s="467">
        <v>3</v>
      </c>
      <c r="O42" s="468">
        <v>12</v>
      </c>
      <c r="P42" s="469" t="s">
        <v>123</v>
      </c>
      <c r="Q42" s="469"/>
      <c r="R42" s="470"/>
      <c r="S42" s="471"/>
      <c r="T42" s="641">
        <v>1</v>
      </c>
      <c r="U42" s="469"/>
      <c r="V42" s="469"/>
      <c r="W42" s="469"/>
      <c r="X42" s="470"/>
      <c r="Y42" s="471"/>
      <c r="Z42" s="465"/>
      <c r="AA42" s="473"/>
      <c r="AB42" s="469"/>
      <c r="AC42" s="469"/>
      <c r="AD42" s="470"/>
      <c r="AE42" s="471"/>
      <c r="AF42" s="474"/>
      <c r="AG42" s="475"/>
      <c r="AH42" s="476"/>
    </row>
    <row r="43" spans="1:34">
      <c r="A43" s="443"/>
      <c r="B43" s="477">
        <v>13</v>
      </c>
      <c r="C43" s="462" t="s">
        <v>129</v>
      </c>
      <c r="D43" s="463"/>
      <c r="E43" s="463"/>
      <c r="F43" s="463"/>
      <c r="G43" s="464"/>
      <c r="H43" s="467">
        <v>1.03</v>
      </c>
      <c r="I43" s="466"/>
      <c r="J43" s="463" t="s">
        <v>260</v>
      </c>
      <c r="K43" s="463"/>
      <c r="L43" s="463"/>
      <c r="M43" s="464"/>
      <c r="N43" s="465"/>
      <c r="O43" s="468">
        <v>13</v>
      </c>
      <c r="P43" s="469" t="s">
        <v>149</v>
      </c>
      <c r="Q43" s="469"/>
      <c r="R43" s="470"/>
      <c r="S43" s="471"/>
      <c r="T43" s="641">
        <v>2.04</v>
      </c>
      <c r="U43" s="469"/>
      <c r="V43" s="469"/>
      <c r="W43" s="469"/>
      <c r="X43" s="470"/>
      <c r="Y43" s="471"/>
      <c r="Z43" s="465"/>
      <c r="AA43" s="473"/>
      <c r="AB43" s="469"/>
      <c r="AC43" s="469"/>
      <c r="AD43" s="470"/>
      <c r="AE43" s="471"/>
      <c r="AF43" s="474"/>
      <c r="AG43" s="475"/>
      <c r="AH43" s="476"/>
    </row>
    <row r="44" spans="1:34">
      <c r="A44" s="443"/>
      <c r="B44" s="477">
        <v>14</v>
      </c>
      <c r="C44" s="462" t="s">
        <v>261</v>
      </c>
      <c r="D44" s="463"/>
      <c r="E44" s="463"/>
      <c r="F44" s="463"/>
      <c r="G44" s="464"/>
      <c r="H44" s="467">
        <v>3.98</v>
      </c>
      <c r="I44" s="466">
        <v>12</v>
      </c>
      <c r="J44" s="463" t="s">
        <v>123</v>
      </c>
      <c r="K44" s="463"/>
      <c r="L44" s="463"/>
      <c r="M44" s="464"/>
      <c r="N44" s="465">
        <v>1</v>
      </c>
      <c r="O44" s="468"/>
      <c r="P44" s="469"/>
      <c r="Q44" s="469"/>
      <c r="R44" s="470"/>
      <c r="S44" s="471"/>
      <c r="T44" s="472"/>
      <c r="U44" s="473"/>
      <c r="V44" s="469"/>
      <c r="W44" s="469"/>
      <c r="X44" s="470"/>
      <c r="Y44" s="471"/>
      <c r="Z44" s="474"/>
      <c r="AA44" s="473"/>
      <c r="AB44" s="469"/>
      <c r="AC44" s="469"/>
      <c r="AD44" s="470"/>
      <c r="AE44" s="471"/>
      <c r="AF44" s="474"/>
      <c r="AG44" s="475"/>
      <c r="AH44" s="476"/>
    </row>
    <row r="45" spans="1:34">
      <c r="A45" s="443"/>
      <c r="B45" s="477">
        <v>15</v>
      </c>
      <c r="C45" s="462" t="s">
        <v>134</v>
      </c>
      <c r="D45" s="463"/>
      <c r="E45" s="463"/>
      <c r="F45" s="463"/>
      <c r="G45" s="464"/>
      <c r="H45" s="467">
        <v>1.21</v>
      </c>
      <c r="I45" s="466">
        <v>13</v>
      </c>
      <c r="J45" s="463" t="s">
        <v>262</v>
      </c>
      <c r="K45" s="463"/>
      <c r="L45" s="463"/>
      <c r="M45" s="464"/>
      <c r="N45" s="467">
        <v>2.13</v>
      </c>
      <c r="O45" s="469"/>
      <c r="P45" s="469"/>
      <c r="Q45" s="469"/>
      <c r="R45" s="470"/>
      <c r="S45" s="471"/>
      <c r="T45" s="472"/>
      <c r="U45" s="473"/>
      <c r="V45" s="469"/>
      <c r="W45" s="469"/>
      <c r="X45" s="470"/>
      <c r="Y45" s="471"/>
      <c r="Z45" s="474"/>
      <c r="AA45" s="473"/>
      <c r="AB45" s="469"/>
      <c r="AC45" s="469"/>
      <c r="AD45" s="470"/>
      <c r="AE45" s="471"/>
      <c r="AF45" s="474"/>
      <c r="AG45" s="475"/>
      <c r="AH45" s="476"/>
    </row>
    <row r="46" spans="1:34">
      <c r="A46" s="443"/>
      <c r="B46" s="477">
        <v>16</v>
      </c>
      <c r="C46" s="462" t="s">
        <v>263</v>
      </c>
      <c r="D46" s="463"/>
      <c r="E46" s="463"/>
      <c r="F46" s="463"/>
      <c r="G46" s="464"/>
      <c r="H46" s="467">
        <v>4.2300000000000004</v>
      </c>
      <c r="I46" s="466"/>
      <c r="J46" s="463"/>
      <c r="K46" s="463"/>
      <c r="L46" s="463"/>
      <c r="M46" s="464"/>
      <c r="N46" s="465"/>
      <c r="O46" s="473"/>
      <c r="P46" s="469"/>
      <c r="Q46" s="469"/>
      <c r="R46" s="470"/>
      <c r="S46" s="471"/>
      <c r="T46" s="472"/>
      <c r="U46" s="473"/>
      <c r="V46" s="469"/>
      <c r="W46" s="469"/>
      <c r="X46" s="470"/>
      <c r="Y46" s="471"/>
      <c r="Z46" s="474"/>
      <c r="AA46" s="473"/>
      <c r="AB46" s="469"/>
      <c r="AC46" s="469"/>
      <c r="AD46" s="470"/>
      <c r="AE46" s="471"/>
      <c r="AF46" s="474"/>
      <c r="AG46" s="475"/>
      <c r="AH46" s="476"/>
    </row>
    <row r="47" spans="1:34">
      <c r="A47" s="443"/>
      <c r="B47" s="477">
        <v>17</v>
      </c>
      <c r="C47" s="462" t="s">
        <v>129</v>
      </c>
      <c r="D47" s="463"/>
      <c r="E47" s="463"/>
      <c r="F47" s="463"/>
      <c r="G47" s="464"/>
      <c r="H47" s="467">
        <v>1.19</v>
      </c>
      <c r="I47" s="462"/>
      <c r="J47" s="463"/>
      <c r="K47" s="463"/>
      <c r="L47" s="463"/>
      <c r="M47" s="464"/>
      <c r="N47" s="465"/>
      <c r="O47" s="473"/>
      <c r="P47" s="469"/>
      <c r="Q47" s="469"/>
      <c r="R47" s="470"/>
      <c r="S47" s="471"/>
      <c r="T47" s="472"/>
      <c r="U47" s="473"/>
      <c r="V47" s="469"/>
      <c r="W47" s="469"/>
      <c r="X47" s="470"/>
      <c r="Y47" s="471"/>
      <c r="Z47" s="474"/>
      <c r="AA47" s="473"/>
      <c r="AB47" s="469"/>
      <c r="AC47" s="469"/>
      <c r="AD47" s="470"/>
      <c r="AE47" s="471"/>
      <c r="AF47" s="474"/>
      <c r="AG47" s="475"/>
      <c r="AH47" s="476"/>
    </row>
    <row r="48" spans="1:34">
      <c r="A48" s="443"/>
      <c r="B48" s="477">
        <v>18</v>
      </c>
      <c r="C48" s="462" t="s">
        <v>264</v>
      </c>
      <c r="D48" s="463"/>
      <c r="E48" s="463"/>
      <c r="F48" s="463"/>
      <c r="G48" s="464"/>
      <c r="H48" s="467">
        <v>2.2400000000000002</v>
      </c>
      <c r="I48" s="462"/>
      <c r="J48" s="463"/>
      <c r="K48" s="463"/>
      <c r="L48" s="463"/>
      <c r="M48" s="464"/>
      <c r="N48" s="465"/>
      <c r="O48" s="473"/>
      <c r="P48" s="469"/>
      <c r="Q48" s="469"/>
      <c r="R48" s="470"/>
      <c r="S48" s="471"/>
      <c r="T48" s="472"/>
      <c r="U48" s="473"/>
      <c r="V48" s="469"/>
      <c r="W48" s="469"/>
      <c r="X48" s="470"/>
      <c r="Y48" s="471"/>
      <c r="Z48" s="474"/>
      <c r="AA48" s="473"/>
      <c r="AB48" s="469"/>
      <c r="AC48" s="469"/>
      <c r="AD48" s="470"/>
      <c r="AE48" s="471"/>
      <c r="AF48" s="474"/>
      <c r="AG48" s="475"/>
      <c r="AH48" s="476"/>
    </row>
    <row r="49" spans="1:34">
      <c r="A49" s="443"/>
      <c r="B49" s="477">
        <v>19</v>
      </c>
      <c r="C49" s="462" t="s">
        <v>137</v>
      </c>
      <c r="D49" s="463"/>
      <c r="E49" s="463"/>
      <c r="F49" s="463"/>
      <c r="G49" s="464"/>
      <c r="H49" s="467">
        <v>1.26</v>
      </c>
      <c r="I49" s="462"/>
      <c r="J49" s="463"/>
      <c r="K49" s="479"/>
      <c r="L49" s="463"/>
      <c r="M49" s="464"/>
      <c r="N49" s="465"/>
      <c r="O49" s="473"/>
      <c r="P49" s="469"/>
      <c r="Q49" s="469"/>
      <c r="R49" s="470"/>
      <c r="S49" s="471"/>
      <c r="T49" s="472"/>
      <c r="U49" s="473"/>
      <c r="V49" s="469"/>
      <c r="W49" s="469"/>
      <c r="X49" s="470"/>
      <c r="Y49" s="471"/>
      <c r="Z49" s="474"/>
      <c r="AA49" s="473"/>
      <c r="AB49" s="469"/>
      <c r="AC49" s="469"/>
      <c r="AD49" s="470"/>
      <c r="AE49" s="471"/>
      <c r="AF49" s="474"/>
      <c r="AG49" s="475"/>
      <c r="AH49" s="476"/>
    </row>
    <row r="50" spans="1:34">
      <c r="A50" s="443"/>
      <c r="B50" s="477">
        <v>20</v>
      </c>
      <c r="C50" s="462" t="s">
        <v>138</v>
      </c>
      <c r="D50" s="463"/>
      <c r="E50" s="463"/>
      <c r="F50" s="463"/>
      <c r="G50" s="464"/>
      <c r="H50" s="467">
        <v>1</v>
      </c>
      <c r="I50" s="462"/>
      <c r="J50" s="463"/>
      <c r="K50" s="463"/>
      <c r="L50" s="463"/>
      <c r="M50" s="464"/>
      <c r="N50" s="465"/>
      <c r="O50" s="473"/>
      <c r="P50" s="469"/>
      <c r="Q50" s="469"/>
      <c r="R50" s="470"/>
      <c r="S50" s="471"/>
      <c r="T50" s="472"/>
      <c r="U50" s="473"/>
      <c r="V50" s="469"/>
      <c r="W50" s="469"/>
      <c r="X50" s="470"/>
      <c r="Y50" s="471"/>
      <c r="Z50" s="474"/>
      <c r="AA50" s="473"/>
      <c r="AB50" s="469"/>
      <c r="AC50" s="469"/>
      <c r="AD50" s="470"/>
      <c r="AE50" s="471"/>
      <c r="AF50" s="474"/>
      <c r="AG50" s="475"/>
      <c r="AH50" s="476"/>
    </row>
    <row r="51" spans="1:34">
      <c r="A51" s="443"/>
      <c r="B51" s="477">
        <v>21</v>
      </c>
      <c r="C51" s="462" t="s">
        <v>139</v>
      </c>
      <c r="D51" s="463"/>
      <c r="E51" s="463"/>
      <c r="F51" s="463"/>
      <c r="G51" s="464"/>
      <c r="H51" s="467">
        <v>3.03</v>
      </c>
      <c r="I51" s="462"/>
      <c r="J51" s="463"/>
      <c r="K51" s="463"/>
      <c r="L51" s="463"/>
      <c r="M51" s="464"/>
      <c r="N51" s="465"/>
      <c r="O51" s="473"/>
      <c r="P51" s="469"/>
      <c r="Q51" s="469"/>
      <c r="R51" s="470"/>
      <c r="S51" s="471"/>
      <c r="T51" s="472"/>
      <c r="U51" s="473"/>
      <c r="V51" s="469"/>
      <c r="W51" s="469"/>
      <c r="X51" s="470"/>
      <c r="Y51" s="471"/>
      <c r="Z51" s="474"/>
      <c r="AA51" s="473"/>
      <c r="AB51" s="469"/>
      <c r="AC51" s="469"/>
      <c r="AD51" s="470"/>
      <c r="AE51" s="471"/>
      <c r="AF51" s="474"/>
      <c r="AG51" s="475"/>
      <c r="AH51" s="476"/>
    </row>
    <row r="52" spans="1:34">
      <c r="A52" s="443"/>
      <c r="B52" s="477">
        <v>22</v>
      </c>
      <c r="C52" s="462" t="s">
        <v>140</v>
      </c>
      <c r="D52" s="463"/>
      <c r="E52" s="463"/>
      <c r="F52" s="463"/>
      <c r="G52" s="464"/>
      <c r="H52" s="467">
        <v>1</v>
      </c>
      <c r="I52" s="462"/>
      <c r="J52" s="463"/>
      <c r="K52" s="463"/>
      <c r="L52" s="463"/>
      <c r="M52" s="464"/>
      <c r="N52" s="465"/>
      <c r="O52" s="473"/>
      <c r="P52" s="469"/>
      <c r="Q52" s="469"/>
      <c r="R52" s="470"/>
      <c r="S52" s="471"/>
      <c r="T52" s="472"/>
      <c r="U52" s="473"/>
      <c r="V52" s="469"/>
      <c r="W52" s="469"/>
      <c r="X52" s="470"/>
      <c r="Y52" s="471"/>
      <c r="Z52" s="474"/>
      <c r="AA52" s="473"/>
      <c r="AB52" s="469"/>
      <c r="AC52" s="469"/>
      <c r="AD52" s="470"/>
      <c r="AE52" s="471"/>
      <c r="AF52" s="474"/>
      <c r="AG52" s="475"/>
      <c r="AH52" s="476"/>
    </row>
    <row r="53" spans="1:34">
      <c r="A53" s="443"/>
      <c r="B53" s="477">
        <v>23</v>
      </c>
      <c r="C53" s="462" t="s">
        <v>141</v>
      </c>
      <c r="D53" s="463"/>
      <c r="E53" s="463"/>
      <c r="F53" s="463"/>
      <c r="G53" s="464"/>
      <c r="H53" s="467">
        <v>2.04</v>
      </c>
      <c r="I53" s="462"/>
      <c r="J53" s="463"/>
      <c r="K53" s="463"/>
      <c r="L53" s="463"/>
      <c r="M53" s="464"/>
      <c r="N53" s="465"/>
      <c r="O53" s="473"/>
      <c r="P53" s="469"/>
      <c r="Q53" s="469"/>
      <c r="R53" s="470"/>
      <c r="S53" s="471"/>
      <c r="T53" s="472"/>
      <c r="U53" s="473"/>
      <c r="V53" s="469"/>
      <c r="W53" s="469"/>
      <c r="X53" s="470"/>
      <c r="Y53" s="471"/>
      <c r="Z53" s="474"/>
      <c r="AA53" s="473"/>
      <c r="AB53" s="469"/>
      <c r="AC53" s="469"/>
      <c r="AD53" s="470"/>
      <c r="AE53" s="471"/>
      <c r="AF53" s="474"/>
      <c r="AG53" s="475"/>
      <c r="AH53" s="476"/>
    </row>
    <row r="54" spans="1:34">
      <c r="A54" s="443"/>
      <c r="B54" s="477">
        <v>24</v>
      </c>
      <c r="C54" s="462" t="s">
        <v>265</v>
      </c>
      <c r="D54" s="463"/>
      <c r="E54" s="463"/>
      <c r="F54" s="463"/>
      <c r="G54" s="464"/>
      <c r="H54" s="467">
        <v>46.99</v>
      </c>
      <c r="I54" s="462"/>
      <c r="J54" s="463"/>
      <c r="K54" s="463"/>
      <c r="L54" s="463"/>
      <c r="M54" s="464"/>
      <c r="N54" s="465"/>
      <c r="O54" s="473"/>
      <c r="P54" s="469"/>
      <c r="Q54" s="469"/>
      <c r="R54" s="470"/>
      <c r="S54" s="471"/>
      <c r="T54" s="472"/>
      <c r="U54" s="473"/>
      <c r="V54" s="469"/>
      <c r="W54" s="469"/>
      <c r="X54" s="470"/>
      <c r="Y54" s="471"/>
      <c r="Z54" s="474"/>
      <c r="AA54" s="473"/>
      <c r="AB54" s="469"/>
      <c r="AC54" s="469"/>
      <c r="AD54" s="470"/>
      <c r="AE54" s="471"/>
      <c r="AF54" s="474"/>
      <c r="AG54" s="475"/>
      <c r="AH54" s="476"/>
    </row>
    <row r="55" spans="1:34">
      <c r="A55" s="443"/>
      <c r="B55" s="477">
        <v>25</v>
      </c>
      <c r="C55" s="462" t="s">
        <v>138</v>
      </c>
      <c r="D55" s="463"/>
      <c r="E55" s="463"/>
      <c r="F55" s="463"/>
      <c r="G55" s="464"/>
      <c r="H55" s="467">
        <v>1</v>
      </c>
      <c r="I55" s="462"/>
      <c r="J55" s="463"/>
      <c r="K55" s="463"/>
      <c r="L55" s="463"/>
      <c r="M55" s="464"/>
      <c r="N55" s="465"/>
      <c r="O55" s="473"/>
      <c r="P55" s="469"/>
      <c r="Q55" s="469"/>
      <c r="R55" s="470"/>
      <c r="S55" s="471"/>
      <c r="T55" s="472"/>
      <c r="U55" s="473"/>
      <c r="V55" s="469"/>
      <c r="W55" s="469"/>
      <c r="X55" s="470"/>
      <c r="Y55" s="471"/>
      <c r="Z55" s="474"/>
      <c r="AA55" s="473"/>
      <c r="AB55" s="469"/>
      <c r="AC55" s="469"/>
      <c r="AD55" s="470"/>
      <c r="AE55" s="471"/>
      <c r="AF55" s="474"/>
      <c r="AG55" s="475"/>
      <c r="AH55" s="476"/>
    </row>
    <row r="56" spans="1:34">
      <c r="A56" s="443"/>
      <c r="B56" s="477">
        <v>26</v>
      </c>
      <c r="C56" s="462" t="s">
        <v>143</v>
      </c>
      <c r="D56" s="463"/>
      <c r="E56" s="463"/>
      <c r="F56" s="463"/>
      <c r="G56" s="464"/>
      <c r="H56" s="467">
        <v>3.14</v>
      </c>
      <c r="I56" s="462"/>
      <c r="J56" s="463"/>
      <c r="K56" s="463"/>
      <c r="L56" s="463"/>
      <c r="M56" s="464"/>
      <c r="N56" s="465"/>
      <c r="O56" s="473"/>
      <c r="P56" s="469"/>
      <c r="Q56" s="469"/>
      <c r="R56" s="470"/>
      <c r="S56" s="471"/>
      <c r="T56" s="472"/>
      <c r="U56" s="473"/>
      <c r="V56" s="469"/>
      <c r="W56" s="469"/>
      <c r="X56" s="470"/>
      <c r="Y56" s="471"/>
      <c r="Z56" s="474"/>
      <c r="AA56" s="473"/>
      <c r="AB56" s="469"/>
      <c r="AC56" s="469"/>
      <c r="AD56" s="470"/>
      <c r="AE56" s="471"/>
      <c r="AF56" s="474"/>
      <c r="AG56" s="475"/>
      <c r="AH56" s="476"/>
    </row>
    <row r="57" spans="1:34">
      <c r="A57" s="443"/>
      <c r="B57" s="477">
        <v>27</v>
      </c>
      <c r="C57" s="462" t="s">
        <v>123</v>
      </c>
      <c r="D57" s="463"/>
      <c r="E57" s="463"/>
      <c r="F57" s="463"/>
      <c r="G57" s="464"/>
      <c r="H57" s="467">
        <v>1</v>
      </c>
      <c r="I57" s="462"/>
      <c r="J57" s="463"/>
      <c r="K57" s="463"/>
      <c r="L57" s="463"/>
      <c r="M57" s="464"/>
      <c r="N57" s="465"/>
      <c r="O57" s="473"/>
      <c r="P57" s="469"/>
      <c r="Q57" s="469"/>
      <c r="R57" s="470"/>
      <c r="S57" s="471"/>
      <c r="T57" s="472"/>
      <c r="U57" s="473"/>
      <c r="V57" s="469"/>
      <c r="W57" s="469"/>
      <c r="X57" s="470"/>
      <c r="Y57" s="471"/>
      <c r="Z57" s="474"/>
      <c r="AA57" s="473"/>
      <c r="AB57" s="469"/>
      <c r="AC57" s="469"/>
      <c r="AD57" s="470"/>
      <c r="AE57" s="471"/>
      <c r="AF57" s="474"/>
      <c r="AG57" s="475"/>
      <c r="AH57" s="476"/>
    </row>
    <row r="58" spans="1:34">
      <c r="A58" s="443"/>
      <c r="B58" s="477">
        <v>28</v>
      </c>
      <c r="C58" s="462" t="s">
        <v>144</v>
      </c>
      <c r="D58" s="463"/>
      <c r="E58" s="463"/>
      <c r="F58" s="463"/>
      <c r="G58" s="464"/>
      <c r="H58" s="467">
        <v>2.04</v>
      </c>
      <c r="I58" s="462"/>
      <c r="J58" s="463"/>
      <c r="K58" s="463"/>
      <c r="L58" s="463"/>
      <c r="M58" s="464"/>
      <c r="N58" s="465"/>
      <c r="O58" s="473"/>
      <c r="P58" s="469"/>
      <c r="Q58" s="469"/>
      <c r="R58" s="470"/>
      <c r="S58" s="471"/>
      <c r="T58" s="472"/>
      <c r="U58" s="473"/>
      <c r="V58" s="469"/>
      <c r="W58" s="469"/>
      <c r="X58" s="470"/>
      <c r="Y58" s="471"/>
      <c r="Z58" s="474"/>
      <c r="AA58" s="473"/>
      <c r="AB58" s="469"/>
      <c r="AC58" s="469"/>
      <c r="AD58" s="470"/>
      <c r="AE58" s="471"/>
      <c r="AF58" s="474"/>
      <c r="AG58" s="475"/>
      <c r="AH58" s="476"/>
    </row>
    <row r="59" spans="1:34">
      <c r="A59" s="443"/>
      <c r="B59" s="477">
        <v>29</v>
      </c>
      <c r="C59" s="462" t="s">
        <v>129</v>
      </c>
      <c r="D59" s="463"/>
      <c r="E59" s="463"/>
      <c r="F59" s="463"/>
      <c r="G59" s="464"/>
      <c r="H59" s="467">
        <v>2.16</v>
      </c>
      <c r="I59" s="462"/>
      <c r="J59" s="463"/>
      <c r="K59" s="463"/>
      <c r="L59" s="463"/>
      <c r="M59" s="464"/>
      <c r="N59" s="465"/>
      <c r="O59" s="473"/>
      <c r="P59" s="469"/>
      <c r="Q59" s="469"/>
      <c r="R59" s="470"/>
      <c r="S59" s="471"/>
      <c r="T59" s="472"/>
      <c r="U59" s="473"/>
      <c r="V59" s="469"/>
      <c r="W59" s="469"/>
      <c r="X59" s="470"/>
      <c r="Y59" s="471"/>
      <c r="Z59" s="474"/>
      <c r="AA59" s="473"/>
      <c r="AB59" s="469"/>
      <c r="AC59" s="469"/>
      <c r="AD59" s="470"/>
      <c r="AE59" s="471"/>
      <c r="AF59" s="474"/>
      <c r="AG59" s="475"/>
      <c r="AH59" s="476"/>
    </row>
    <row r="60" spans="1:34">
      <c r="A60" s="443"/>
      <c r="B60" s="477">
        <v>30</v>
      </c>
      <c r="C60" s="462" t="s">
        <v>145</v>
      </c>
      <c r="D60" s="463"/>
      <c r="E60" s="463"/>
      <c r="F60" s="463"/>
      <c r="G60" s="464"/>
      <c r="H60" s="467">
        <v>3.49</v>
      </c>
      <c r="I60" s="462"/>
      <c r="J60" s="463"/>
      <c r="K60" s="463"/>
      <c r="L60" s="463"/>
      <c r="M60" s="464"/>
      <c r="N60" s="465"/>
      <c r="O60" s="473"/>
      <c r="P60" s="469"/>
      <c r="Q60" s="469"/>
      <c r="R60" s="470"/>
      <c r="S60" s="471"/>
      <c r="T60" s="472"/>
      <c r="U60" s="473"/>
      <c r="V60" s="469"/>
      <c r="W60" s="469"/>
      <c r="X60" s="470"/>
      <c r="Y60" s="471"/>
      <c r="Z60" s="474"/>
      <c r="AA60" s="473"/>
      <c r="AB60" s="469"/>
      <c r="AC60" s="469"/>
      <c r="AD60" s="470"/>
      <c r="AE60" s="471"/>
      <c r="AF60" s="474"/>
      <c r="AG60" s="475"/>
      <c r="AH60" s="476"/>
    </row>
    <row r="61" spans="1:34">
      <c r="A61" s="443"/>
      <c r="B61" s="477">
        <v>31</v>
      </c>
      <c r="C61" s="462" t="s">
        <v>146</v>
      </c>
      <c r="D61" s="463"/>
      <c r="E61" s="463"/>
      <c r="F61" s="463"/>
      <c r="G61" s="464"/>
      <c r="H61" s="467">
        <v>1.1299999999999999</v>
      </c>
      <c r="I61" s="462"/>
      <c r="J61" s="463"/>
      <c r="K61" s="463"/>
      <c r="L61" s="463"/>
      <c r="M61" s="464"/>
      <c r="N61" s="465"/>
      <c r="O61" s="473"/>
      <c r="P61" s="469"/>
      <c r="Q61" s="469"/>
      <c r="R61" s="470"/>
      <c r="S61" s="471"/>
      <c r="T61" s="472"/>
      <c r="U61" s="473"/>
      <c r="V61" s="469"/>
      <c r="W61" s="469"/>
      <c r="X61" s="470"/>
      <c r="Y61" s="471"/>
      <c r="Z61" s="474"/>
      <c r="AA61" s="473"/>
      <c r="AB61" s="469"/>
      <c r="AC61" s="469"/>
      <c r="AD61" s="470"/>
      <c r="AE61" s="471"/>
      <c r="AF61" s="474"/>
      <c r="AG61" s="475"/>
      <c r="AH61" s="476"/>
    </row>
    <row r="62" spans="1:34">
      <c r="A62" s="443"/>
      <c r="B62" s="477">
        <v>32</v>
      </c>
      <c r="C62" s="462" t="s">
        <v>147</v>
      </c>
      <c r="D62" s="463"/>
      <c r="E62" s="463"/>
      <c r="F62" s="463"/>
      <c r="G62" s="464"/>
      <c r="H62" s="467">
        <v>1</v>
      </c>
      <c r="I62" s="462"/>
      <c r="J62" s="463"/>
      <c r="K62" s="463"/>
      <c r="L62" s="463"/>
      <c r="M62" s="464"/>
      <c r="N62" s="465"/>
      <c r="O62" s="473"/>
      <c r="P62" s="469"/>
      <c r="Q62" s="469"/>
      <c r="R62" s="470"/>
      <c r="S62" s="471"/>
      <c r="T62" s="472"/>
      <c r="U62" s="473"/>
      <c r="V62" s="469"/>
      <c r="W62" s="469"/>
      <c r="X62" s="470"/>
      <c r="Y62" s="471"/>
      <c r="Z62" s="474"/>
      <c r="AA62" s="473"/>
      <c r="AB62" s="469"/>
      <c r="AC62" s="469"/>
      <c r="AD62" s="470"/>
      <c r="AE62" s="471"/>
      <c r="AF62" s="474"/>
      <c r="AG62" s="475"/>
      <c r="AH62" s="476"/>
    </row>
    <row r="63" spans="1:34">
      <c r="A63" s="443"/>
      <c r="B63" s="477">
        <v>33</v>
      </c>
      <c r="C63" s="462" t="s">
        <v>266</v>
      </c>
      <c r="D63" s="463"/>
      <c r="E63" s="463"/>
      <c r="F63" s="463"/>
      <c r="G63" s="464"/>
      <c r="H63" s="467">
        <v>2.11</v>
      </c>
      <c r="I63" s="462"/>
      <c r="J63" s="463"/>
      <c r="K63" s="463"/>
      <c r="L63" s="463"/>
      <c r="M63" s="464"/>
      <c r="N63" s="465"/>
      <c r="O63" s="473"/>
      <c r="P63" s="469"/>
      <c r="Q63" s="469"/>
      <c r="R63" s="470"/>
      <c r="S63" s="471"/>
      <c r="T63" s="472"/>
      <c r="U63" s="473"/>
      <c r="V63" s="469"/>
      <c r="W63" s="469"/>
      <c r="X63" s="470"/>
      <c r="Y63" s="471"/>
      <c r="Z63" s="474"/>
      <c r="AA63" s="473"/>
      <c r="AB63" s="469"/>
      <c r="AC63" s="469"/>
      <c r="AD63" s="470"/>
      <c r="AE63" s="471"/>
      <c r="AF63" s="474"/>
      <c r="AG63" s="475"/>
      <c r="AH63" s="476"/>
    </row>
    <row r="64" spans="1:34">
      <c r="A64" s="443"/>
      <c r="B64" s="477">
        <v>34</v>
      </c>
      <c r="C64" s="462" t="s">
        <v>123</v>
      </c>
      <c r="D64" s="463"/>
      <c r="E64" s="463"/>
      <c r="F64" s="463"/>
      <c r="G64" s="464"/>
      <c r="H64" s="467">
        <v>1</v>
      </c>
      <c r="I64" s="462"/>
      <c r="J64" s="463"/>
      <c r="K64" s="463"/>
      <c r="L64" s="463"/>
      <c r="M64" s="464"/>
      <c r="N64" s="465"/>
      <c r="O64" s="473"/>
      <c r="P64" s="469"/>
      <c r="Q64" s="469"/>
      <c r="R64" s="470"/>
      <c r="S64" s="471"/>
      <c r="T64" s="472"/>
      <c r="U64" s="473"/>
      <c r="V64" s="469"/>
      <c r="W64" s="469"/>
      <c r="X64" s="470"/>
      <c r="Y64" s="471"/>
      <c r="Z64" s="474"/>
      <c r="AA64" s="473"/>
      <c r="AB64" s="469"/>
      <c r="AC64" s="469"/>
      <c r="AD64" s="470"/>
      <c r="AE64" s="471"/>
      <c r="AF64" s="474"/>
      <c r="AG64" s="475"/>
      <c r="AH64" s="476"/>
    </row>
    <row r="65" spans="1:34">
      <c r="A65" s="443"/>
      <c r="B65" s="477">
        <v>35</v>
      </c>
      <c r="C65" s="462" t="s">
        <v>267</v>
      </c>
      <c r="D65" s="463"/>
      <c r="E65" s="463"/>
      <c r="F65" s="463"/>
      <c r="G65" s="464"/>
      <c r="H65" s="467">
        <v>2.08</v>
      </c>
      <c r="I65" s="462"/>
      <c r="J65" s="463"/>
      <c r="K65" s="463"/>
      <c r="L65" s="463"/>
      <c r="M65" s="464"/>
      <c r="N65" s="465"/>
      <c r="O65" s="473"/>
      <c r="P65" s="469"/>
      <c r="Q65" s="469"/>
      <c r="R65" s="470"/>
      <c r="S65" s="471"/>
      <c r="T65" s="472"/>
      <c r="U65" s="473"/>
      <c r="V65" s="469"/>
      <c r="W65" s="469"/>
      <c r="X65" s="470"/>
      <c r="Y65" s="471"/>
      <c r="Z65" s="474"/>
      <c r="AA65" s="473"/>
      <c r="AB65" s="469"/>
      <c r="AC65" s="469"/>
      <c r="AD65" s="470"/>
      <c r="AE65" s="471"/>
      <c r="AF65" s="474"/>
      <c r="AG65" s="475"/>
      <c r="AH65" s="476"/>
    </row>
    <row r="66" spans="1:34" ht="17.25" customHeight="1">
      <c r="A66" s="443"/>
      <c r="B66" s="480"/>
      <c r="C66" s="473"/>
      <c r="D66" s="469"/>
      <c r="E66" s="469"/>
      <c r="F66" s="481"/>
      <c r="G66" s="482"/>
      <c r="H66" s="472"/>
      <c r="I66" s="473"/>
      <c r="J66" s="469"/>
      <c r="K66" s="469"/>
      <c r="L66" s="481"/>
      <c r="M66" s="482"/>
      <c r="N66" s="472"/>
      <c r="O66" s="473"/>
      <c r="P66" s="469"/>
      <c r="Q66" s="469"/>
      <c r="R66" s="481"/>
      <c r="S66" s="482"/>
      <c r="T66" s="472"/>
      <c r="U66" s="473"/>
      <c r="V66" s="469"/>
      <c r="W66" s="469"/>
      <c r="X66" s="481"/>
      <c r="Y66" s="482"/>
      <c r="Z66" s="472"/>
      <c r="AA66" s="473"/>
      <c r="AB66" s="469"/>
      <c r="AC66" s="469"/>
      <c r="AD66" s="481"/>
      <c r="AE66" s="482"/>
      <c r="AF66" s="472"/>
      <c r="AG66" s="457"/>
      <c r="AH66" s="458"/>
    </row>
    <row r="67" spans="1:34" hidden="1">
      <c r="A67" s="443"/>
      <c r="B67" s="480"/>
      <c r="C67" s="473"/>
      <c r="D67" s="469"/>
      <c r="E67" s="469"/>
      <c r="F67" s="481"/>
      <c r="G67" s="482"/>
      <c r="H67" s="472"/>
      <c r="I67" s="473"/>
      <c r="J67" s="469"/>
      <c r="K67" s="469"/>
      <c r="L67" s="481"/>
      <c r="M67" s="482"/>
      <c r="N67" s="472"/>
      <c r="O67" s="473"/>
      <c r="P67" s="469"/>
      <c r="Q67" s="469"/>
      <c r="R67" s="481"/>
      <c r="S67" s="482"/>
      <c r="T67" s="472"/>
      <c r="U67" s="473"/>
      <c r="V67" s="469"/>
      <c r="W67" s="469"/>
      <c r="X67" s="481"/>
      <c r="Y67" s="482"/>
      <c r="Z67" s="472"/>
      <c r="AA67" s="473"/>
      <c r="AB67" s="469"/>
      <c r="AC67" s="469"/>
      <c r="AD67" s="481"/>
      <c r="AE67" s="482"/>
      <c r="AF67" s="472"/>
      <c r="AG67" s="457"/>
      <c r="AH67" s="458"/>
    </row>
    <row r="68" spans="1:34" hidden="1">
      <c r="A68" s="443"/>
      <c r="B68" s="480"/>
      <c r="C68" s="473"/>
      <c r="D68" s="469"/>
      <c r="E68" s="469"/>
      <c r="F68" s="481"/>
      <c r="G68" s="482"/>
      <c r="H68" s="472"/>
      <c r="I68" s="473"/>
      <c r="J68" s="469"/>
      <c r="K68" s="469"/>
      <c r="L68" s="481"/>
      <c r="M68" s="482"/>
      <c r="N68" s="472"/>
      <c r="O68" s="473"/>
      <c r="P68" s="469"/>
      <c r="Q68" s="469"/>
      <c r="R68" s="481"/>
      <c r="S68" s="482"/>
      <c r="T68" s="472"/>
      <c r="U68" s="473"/>
      <c r="V68" s="469"/>
      <c r="W68" s="469"/>
      <c r="X68" s="481"/>
      <c r="Y68" s="482"/>
      <c r="Z68" s="472"/>
      <c r="AA68" s="473"/>
      <c r="AB68" s="469"/>
      <c r="AC68" s="469"/>
      <c r="AD68" s="481"/>
      <c r="AE68" s="482"/>
      <c r="AF68" s="472"/>
      <c r="AG68" s="457"/>
      <c r="AH68" s="458"/>
    </row>
    <row r="69" spans="1:34" hidden="1">
      <c r="A69" s="443"/>
      <c r="B69" s="480"/>
      <c r="C69" s="473"/>
      <c r="D69" s="469"/>
      <c r="E69" s="469"/>
      <c r="F69" s="481"/>
      <c r="G69" s="482"/>
      <c r="H69" s="472"/>
      <c r="I69" s="473"/>
      <c r="J69" s="469"/>
      <c r="K69" s="469"/>
      <c r="L69" s="481"/>
      <c r="M69" s="482"/>
      <c r="N69" s="472"/>
      <c r="O69" s="473"/>
      <c r="P69" s="469"/>
      <c r="Q69" s="469"/>
      <c r="R69" s="481"/>
      <c r="S69" s="482"/>
      <c r="T69" s="472"/>
      <c r="U69" s="473"/>
      <c r="V69" s="469"/>
      <c r="W69" s="469"/>
      <c r="X69" s="481"/>
      <c r="Y69" s="482"/>
      <c r="Z69" s="472"/>
      <c r="AA69" s="473"/>
      <c r="AB69" s="469"/>
      <c r="AC69" s="469"/>
      <c r="AD69" s="481"/>
      <c r="AE69" s="482"/>
      <c r="AF69" s="472"/>
      <c r="AG69" s="457"/>
      <c r="AH69" s="458"/>
    </row>
    <row r="70" spans="1:34" hidden="1">
      <c r="A70" s="443"/>
      <c r="B70" s="480"/>
      <c r="C70" s="473"/>
      <c r="D70" s="469"/>
      <c r="E70" s="469"/>
      <c r="F70" s="481"/>
      <c r="G70" s="482"/>
      <c r="H70" s="472"/>
      <c r="I70" s="473"/>
      <c r="J70" s="469"/>
      <c r="K70" s="469"/>
      <c r="L70" s="481"/>
      <c r="M70" s="482"/>
      <c r="N70" s="472"/>
      <c r="O70" s="473"/>
      <c r="P70" s="469"/>
      <c r="Q70" s="469"/>
      <c r="R70" s="481"/>
      <c r="S70" s="482"/>
      <c r="T70" s="472"/>
      <c r="U70" s="473"/>
      <c r="V70" s="469"/>
      <c r="W70" s="469"/>
      <c r="X70" s="481"/>
      <c r="Y70" s="482"/>
      <c r="Z70" s="472"/>
      <c r="AA70" s="473"/>
      <c r="AB70" s="469"/>
      <c r="AC70" s="469"/>
      <c r="AD70" s="481"/>
      <c r="AE70" s="482"/>
      <c r="AF70" s="472"/>
      <c r="AG70" s="457"/>
      <c r="AH70" s="458"/>
    </row>
    <row r="71" spans="1:34" hidden="1">
      <c r="A71" s="443"/>
      <c r="B71" s="480"/>
      <c r="C71" s="473"/>
      <c r="D71" s="469"/>
      <c r="E71" s="469"/>
      <c r="F71" s="481"/>
      <c r="G71" s="482"/>
      <c r="H71" s="472"/>
      <c r="I71" s="473"/>
      <c r="J71" s="469"/>
      <c r="K71" s="469"/>
      <c r="L71" s="481"/>
      <c r="M71" s="482"/>
      <c r="N71" s="472"/>
      <c r="O71" s="473"/>
      <c r="P71" s="469"/>
      <c r="Q71" s="469"/>
      <c r="R71" s="481"/>
      <c r="S71" s="482"/>
      <c r="T71" s="472"/>
      <c r="U71" s="473"/>
      <c r="V71" s="469"/>
      <c r="W71" s="469"/>
      <c r="X71" s="481"/>
      <c r="Y71" s="482"/>
      <c r="Z71" s="472"/>
      <c r="AA71" s="473"/>
      <c r="AB71" s="469"/>
      <c r="AC71" s="469"/>
      <c r="AD71" s="481"/>
      <c r="AE71" s="482"/>
      <c r="AF71" s="472"/>
      <c r="AG71" s="457"/>
      <c r="AH71" s="458"/>
    </row>
    <row r="72" spans="1:34" ht="22.75">
      <c r="A72" s="443"/>
      <c r="B72" s="483"/>
      <c r="C72" s="1435" t="s">
        <v>47</v>
      </c>
      <c r="D72" s="1436"/>
      <c r="E72" s="1436"/>
      <c r="F72" s="1436"/>
      <c r="G72" s="1437"/>
      <c r="H72" s="484">
        <f>SUM(H31:H65)</f>
        <v>134.39000000000004</v>
      </c>
      <c r="I72" s="1435" t="s">
        <v>47</v>
      </c>
      <c r="J72" s="1436"/>
      <c r="K72" s="1436"/>
      <c r="L72" s="1436"/>
      <c r="M72" s="1437"/>
      <c r="N72" s="485">
        <f>SUM(N31:N46)</f>
        <v>103.01</v>
      </c>
      <c r="O72" s="1435" t="s">
        <v>47</v>
      </c>
      <c r="P72" s="1436"/>
      <c r="Q72" s="1436"/>
      <c r="R72" s="1436"/>
      <c r="S72" s="1437"/>
      <c r="T72" s="485">
        <f>SUM(T31:T43)</f>
        <v>107.00999999999999</v>
      </c>
      <c r="U72" s="1435" t="s">
        <v>47</v>
      </c>
      <c r="V72" s="1436"/>
      <c r="W72" s="1436"/>
      <c r="X72" s="1436"/>
      <c r="Y72" s="1437"/>
      <c r="Z72" s="459"/>
      <c r="AA72" s="1435" t="s">
        <v>47</v>
      </c>
      <c r="AB72" s="1436"/>
      <c r="AC72" s="1436"/>
      <c r="AD72" s="1436"/>
      <c r="AE72" s="1437"/>
      <c r="AF72" s="459"/>
      <c r="AG72" s="486"/>
      <c r="AH72" s="487"/>
    </row>
    <row r="73" spans="1:34" ht="18.45" thickBot="1">
      <c r="A73" s="488"/>
      <c r="B73" s="489"/>
      <c r="C73" s="490"/>
      <c r="D73" s="490"/>
      <c r="E73" s="490"/>
      <c r="F73" s="490"/>
      <c r="G73" s="490"/>
      <c r="H73" s="489"/>
      <c r="I73" s="489"/>
      <c r="J73" s="489"/>
      <c r="K73" s="489"/>
      <c r="L73" s="489"/>
      <c r="M73" s="489"/>
      <c r="N73" s="489"/>
      <c r="O73" s="489"/>
      <c r="P73" s="489"/>
      <c r="Q73" s="489"/>
      <c r="R73" s="489"/>
      <c r="S73" s="489"/>
      <c r="T73" s="489"/>
      <c r="U73" s="489"/>
      <c r="V73" s="489"/>
      <c r="W73" s="489"/>
      <c r="X73" s="489"/>
      <c r="Y73" s="489"/>
      <c r="Z73" s="489"/>
      <c r="AA73" s="489"/>
      <c r="AB73" s="489"/>
      <c r="AC73" s="489"/>
      <c r="AD73" s="489"/>
      <c r="AE73" s="489"/>
      <c r="AF73" s="489"/>
      <c r="AG73" s="491"/>
      <c r="AH73" s="448"/>
    </row>
    <row r="74" spans="1:34">
      <c r="A74" s="277"/>
      <c r="B74" s="448"/>
      <c r="C74" s="449"/>
      <c r="D74" s="449"/>
      <c r="E74" s="449"/>
      <c r="F74" s="449"/>
      <c r="G74" s="449"/>
      <c r="H74" s="448"/>
      <c r="I74" s="448"/>
      <c r="J74" s="448"/>
      <c r="K74" s="448"/>
      <c r="L74" s="448"/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8"/>
      <c r="Y74" s="448"/>
      <c r="Z74" s="448"/>
      <c r="AA74" s="448"/>
      <c r="AB74" s="448"/>
      <c r="AC74" s="448"/>
      <c r="AD74" s="448"/>
      <c r="AE74" s="448"/>
      <c r="AF74" s="448"/>
      <c r="AG74" s="448"/>
      <c r="AH74" s="448"/>
    </row>
    <row r="75" spans="1:34">
      <c r="A75" s="277"/>
      <c r="B75" s="448"/>
      <c r="C75" s="449"/>
      <c r="D75" s="449"/>
      <c r="E75" s="492" t="s">
        <v>268</v>
      </c>
      <c r="F75" s="493" t="s">
        <v>269</v>
      </c>
      <c r="G75" s="493" t="s">
        <v>270</v>
      </c>
      <c r="H75" s="493" t="s">
        <v>271</v>
      </c>
      <c r="I75" s="448"/>
      <c r="J75" s="448"/>
      <c r="K75" s="492" t="s">
        <v>268</v>
      </c>
      <c r="L75" s="493" t="s">
        <v>269</v>
      </c>
      <c r="M75" s="493" t="s">
        <v>270</v>
      </c>
      <c r="N75" s="493" t="s">
        <v>271</v>
      </c>
      <c r="O75" s="448"/>
      <c r="P75" s="448"/>
      <c r="Q75" s="492" t="s">
        <v>268</v>
      </c>
      <c r="R75" s="493" t="s">
        <v>269</v>
      </c>
      <c r="S75" s="493" t="s">
        <v>270</v>
      </c>
      <c r="T75" s="493" t="s">
        <v>271</v>
      </c>
      <c r="U75" s="448"/>
      <c r="V75" s="448"/>
      <c r="W75" s="492" t="s">
        <v>268</v>
      </c>
      <c r="X75" s="493" t="s">
        <v>269</v>
      </c>
      <c r="Y75" s="493" t="s">
        <v>270</v>
      </c>
      <c r="Z75" s="493" t="s">
        <v>271</v>
      </c>
      <c r="AA75" s="448"/>
      <c r="AB75" s="448"/>
      <c r="AC75" s="492" t="s">
        <v>268</v>
      </c>
      <c r="AD75" s="493" t="s">
        <v>269</v>
      </c>
      <c r="AE75" s="493" t="s">
        <v>270</v>
      </c>
      <c r="AF75" s="493" t="s">
        <v>271</v>
      </c>
      <c r="AG75" s="448"/>
      <c r="AH75" s="448"/>
    </row>
    <row r="76" spans="1:34">
      <c r="A76" s="277"/>
      <c r="B76" s="448"/>
      <c r="C76" s="449"/>
      <c r="D76" s="449"/>
      <c r="E76" s="492" t="s">
        <v>272</v>
      </c>
      <c r="F76" s="494"/>
      <c r="G76" s="494"/>
      <c r="H76" s="493"/>
      <c r="I76" s="448"/>
      <c r="J76" s="448"/>
      <c r="K76" s="492" t="s">
        <v>272</v>
      </c>
      <c r="L76" s="493"/>
      <c r="M76" s="493"/>
      <c r="N76" s="493"/>
      <c r="O76" s="448"/>
      <c r="P76" s="448"/>
      <c r="Q76" s="492"/>
      <c r="R76" s="493"/>
      <c r="S76" s="493"/>
      <c r="T76" s="493"/>
      <c r="U76" s="448"/>
      <c r="V76" s="448"/>
      <c r="W76" s="492"/>
      <c r="X76" s="493"/>
      <c r="Y76" s="493"/>
      <c r="Z76" s="493"/>
      <c r="AA76" s="448"/>
      <c r="AB76" s="448"/>
      <c r="AC76" s="492"/>
      <c r="AD76" s="493"/>
      <c r="AE76" s="493"/>
      <c r="AF76" s="493"/>
      <c r="AG76" s="448"/>
      <c r="AH76" s="448"/>
    </row>
    <row r="77" spans="1:34">
      <c r="A77" s="277"/>
      <c r="B77" s="448"/>
      <c r="C77" s="449"/>
      <c r="D77" s="449"/>
      <c r="E77" s="492"/>
      <c r="F77" s="493"/>
      <c r="G77" s="493"/>
      <c r="H77" s="493"/>
      <c r="I77" s="448"/>
      <c r="J77" s="448"/>
      <c r="K77" s="492"/>
      <c r="L77" s="493"/>
      <c r="M77" s="493"/>
      <c r="N77" s="493"/>
      <c r="O77" s="448"/>
      <c r="P77" s="448"/>
      <c r="Q77" s="492"/>
      <c r="R77" s="493"/>
      <c r="S77" s="493"/>
      <c r="T77" s="493"/>
      <c r="U77" s="448"/>
      <c r="V77" s="448"/>
      <c r="W77" s="492"/>
      <c r="X77" s="493"/>
      <c r="Y77" s="493"/>
      <c r="Z77" s="493"/>
      <c r="AA77" s="448"/>
      <c r="AB77" s="448"/>
      <c r="AC77" s="492"/>
      <c r="AD77" s="493"/>
      <c r="AE77" s="493"/>
      <c r="AF77" s="493"/>
      <c r="AG77" s="448"/>
      <c r="AH77" s="448"/>
    </row>
    <row r="78" spans="1:34">
      <c r="A78" s="277"/>
      <c r="B78" s="448"/>
      <c r="C78" s="449"/>
      <c r="D78" s="449"/>
      <c r="E78" s="492"/>
      <c r="F78" s="493"/>
      <c r="G78" s="493"/>
      <c r="H78" s="493"/>
      <c r="I78" s="448"/>
      <c r="J78" s="448"/>
      <c r="K78" s="492"/>
      <c r="L78" s="493"/>
      <c r="M78" s="493"/>
      <c r="N78" s="493"/>
      <c r="O78" s="448"/>
      <c r="P78" s="448"/>
      <c r="Q78" s="492"/>
      <c r="R78" s="493"/>
      <c r="S78" s="493"/>
      <c r="T78" s="493"/>
      <c r="U78" s="448"/>
      <c r="V78" s="448"/>
      <c r="W78" s="492"/>
      <c r="X78" s="493"/>
      <c r="Y78" s="493"/>
      <c r="Z78" s="493"/>
      <c r="AA78" s="448"/>
      <c r="AB78" s="448"/>
      <c r="AC78" s="492"/>
      <c r="AD78" s="493"/>
      <c r="AE78" s="493"/>
      <c r="AF78" s="493"/>
      <c r="AG78" s="448"/>
      <c r="AH78" s="448"/>
    </row>
    <row r="79" spans="1:34">
      <c r="A79" s="277"/>
      <c r="B79" s="448"/>
      <c r="C79" s="449"/>
      <c r="D79" s="449"/>
      <c r="E79" s="492"/>
      <c r="F79" s="493"/>
      <c r="G79" s="493"/>
      <c r="H79" s="493"/>
      <c r="I79" s="448"/>
      <c r="J79" s="448"/>
      <c r="K79" s="492"/>
      <c r="L79" s="493"/>
      <c r="M79" s="493"/>
      <c r="N79" s="493"/>
      <c r="O79" s="448"/>
      <c r="P79" s="448"/>
      <c r="Q79" s="492"/>
      <c r="R79" s="493"/>
      <c r="S79" s="493"/>
      <c r="T79" s="493"/>
      <c r="U79" s="448"/>
      <c r="V79" s="448"/>
      <c r="W79" s="492"/>
      <c r="X79" s="493"/>
      <c r="Y79" s="493"/>
      <c r="Z79" s="493"/>
      <c r="AA79" s="448"/>
      <c r="AB79" s="448"/>
      <c r="AC79" s="492"/>
      <c r="AD79" s="493"/>
      <c r="AE79" s="493"/>
      <c r="AF79" s="493"/>
      <c r="AG79" s="448"/>
      <c r="AH79" s="448"/>
    </row>
    <row r="80" spans="1:34">
      <c r="A80" s="277"/>
      <c r="B80" s="448"/>
      <c r="C80" s="449"/>
      <c r="D80" s="449"/>
      <c r="E80" s="492"/>
      <c r="F80" s="493"/>
      <c r="G80" s="493"/>
      <c r="H80" s="493"/>
      <c r="I80" s="448"/>
      <c r="J80" s="448"/>
      <c r="K80" s="492"/>
      <c r="L80" s="495"/>
      <c r="M80" s="493"/>
      <c r="N80" s="493"/>
      <c r="O80" s="448"/>
      <c r="P80" s="448"/>
      <c r="Q80" s="492"/>
      <c r="R80" s="495"/>
      <c r="S80" s="493"/>
      <c r="T80" s="493"/>
      <c r="U80" s="448"/>
      <c r="V80" s="448"/>
      <c r="W80" s="492"/>
      <c r="X80" s="495"/>
      <c r="Y80" s="493"/>
      <c r="Z80" s="493"/>
      <c r="AA80" s="448"/>
      <c r="AB80" s="448"/>
      <c r="AC80" s="492"/>
      <c r="AD80" s="495"/>
      <c r="AE80" s="493"/>
      <c r="AF80" s="493"/>
      <c r="AG80" s="448"/>
      <c r="AH80" s="448"/>
    </row>
    <row r="81" spans="1:19">
      <c r="A81" s="277"/>
      <c r="B81" s="331"/>
      <c r="C81" s="332"/>
      <c r="G81" s="331"/>
      <c r="J81" s="332"/>
      <c r="Q81" s="331"/>
      <c r="R81" s="333"/>
      <c r="S81" s="331"/>
    </row>
    <row r="82" spans="1:19">
      <c r="A82" s="277"/>
      <c r="B82" s="331"/>
      <c r="C82" s="332"/>
      <c r="G82" s="331"/>
      <c r="J82" s="332"/>
      <c r="Q82" s="331"/>
      <c r="R82" s="333"/>
      <c r="S82" s="331"/>
    </row>
    <row r="83" spans="1:19">
      <c r="A83" s="277"/>
      <c r="B83" s="331"/>
      <c r="C83" s="332"/>
      <c r="G83" s="331"/>
      <c r="J83" s="332"/>
      <c r="P83" s="496" t="s">
        <v>273</v>
      </c>
      <c r="Q83" s="497">
        <f>(590*2*60)/2220</f>
        <v>31.891891891891891</v>
      </c>
      <c r="R83" s="333" t="s">
        <v>274</v>
      </c>
      <c r="S83" s="331"/>
    </row>
    <row r="84" spans="1:19">
      <c r="A84" s="277"/>
      <c r="B84" s="331"/>
      <c r="C84" s="332"/>
      <c r="G84" s="331"/>
      <c r="J84" s="332"/>
      <c r="Q84" s="331"/>
      <c r="R84" s="333"/>
      <c r="S84" s="331"/>
    </row>
    <row r="85" spans="1:19">
      <c r="A85" s="277"/>
      <c r="B85" s="331"/>
      <c r="C85" s="332"/>
      <c r="G85" s="331"/>
      <c r="J85" s="332"/>
      <c r="Q85" s="331"/>
      <c r="R85" s="333"/>
      <c r="S85" s="331"/>
    </row>
    <row r="86" spans="1:19">
      <c r="A86" s="277"/>
      <c r="B86" s="331"/>
      <c r="C86" s="332"/>
      <c r="G86" s="331"/>
      <c r="J86" s="332"/>
      <c r="Q86" s="331"/>
      <c r="R86" s="333"/>
      <c r="S86" s="331"/>
    </row>
  </sheetData>
  <mergeCells count="48">
    <mergeCell ref="AA30:AE30"/>
    <mergeCell ref="C72:G72"/>
    <mergeCell ref="I72:M72"/>
    <mergeCell ref="O72:S72"/>
    <mergeCell ref="U72:Y72"/>
    <mergeCell ref="AA72:AE72"/>
    <mergeCell ref="B29:B30"/>
    <mergeCell ref="C30:G30"/>
    <mergeCell ref="I30:M30"/>
    <mergeCell ref="O30:S30"/>
    <mergeCell ref="U30:Y30"/>
    <mergeCell ref="P7:S7"/>
    <mergeCell ref="T7:U7"/>
    <mergeCell ref="V7:W7"/>
    <mergeCell ref="X7:Y7"/>
    <mergeCell ref="Z7:AC7"/>
    <mergeCell ref="AF4:AG4"/>
    <mergeCell ref="A6:C6"/>
    <mergeCell ref="D6:F6"/>
    <mergeCell ref="G6:K6"/>
    <mergeCell ref="L6:O6"/>
    <mergeCell ref="P6:S6"/>
    <mergeCell ref="T6:U6"/>
    <mergeCell ref="V6:W6"/>
    <mergeCell ref="X6:Y6"/>
    <mergeCell ref="D1:K4"/>
    <mergeCell ref="Z6:AC6"/>
    <mergeCell ref="AD6:AG7"/>
    <mergeCell ref="A7:C7"/>
    <mergeCell ref="D7:F7"/>
    <mergeCell ref="G7:K7"/>
    <mergeCell ref="L7:O7"/>
    <mergeCell ref="X1:AA1"/>
    <mergeCell ref="AB1:AG1"/>
    <mergeCell ref="L2:O4"/>
    <mergeCell ref="P2:Q4"/>
    <mergeCell ref="R2:S4"/>
    <mergeCell ref="T2:U4"/>
    <mergeCell ref="V4:W4"/>
    <mergeCell ref="X4:Y4"/>
    <mergeCell ref="Z4:AA4"/>
    <mergeCell ref="AB4:AC4"/>
    <mergeCell ref="L1:O1"/>
    <mergeCell ref="P1:Q1"/>
    <mergeCell ref="R1:S1"/>
    <mergeCell ref="T1:U1"/>
    <mergeCell ref="V1:W1"/>
    <mergeCell ref="AD4:AE4"/>
  </mergeCells>
  <conditionalFormatting sqref="C31:C65">
    <cfRule type="cellIs" dxfId="18" priority="93" operator="equal">
      <formula>0</formula>
    </cfRule>
  </conditionalFormatting>
  <conditionalFormatting sqref="C62:D62">
    <cfRule type="cellIs" dxfId="17" priority="1548" operator="equal">
      <formula>0</formula>
    </cfRule>
  </conditionalFormatting>
  <conditionalFormatting sqref="C31:H33 D34:H43 C44:H45 D46:H47">
    <cfRule type="cellIs" dxfId="16" priority="2130" operator="equal">
      <formula>0</formula>
    </cfRule>
  </conditionalFormatting>
  <conditionalFormatting sqref="C48:H48">
    <cfRule type="cellIs" dxfId="15" priority="1482" operator="equal">
      <formula>0</formula>
    </cfRule>
  </conditionalFormatting>
  <conditionalFormatting sqref="C62:H62 D63:H64 C65:H65">
    <cfRule type="cellIs" dxfId="14" priority="1569" operator="equal">
      <formula>0</formula>
    </cfRule>
  </conditionalFormatting>
  <conditionalFormatting sqref="D64">
    <cfRule type="cellIs" dxfId="13" priority="1369" operator="equal">
      <formula>0</formula>
    </cfRule>
  </conditionalFormatting>
  <conditionalFormatting sqref="D49:H49 C50:H50 D51:H59 C60:H60 D61:H65">
    <cfRule type="cellIs" dxfId="12" priority="1485" operator="equal">
      <formula>0</formula>
    </cfRule>
  </conditionalFormatting>
  <conditionalFormatting sqref="H31:H65">
    <cfRule type="cellIs" dxfId="11" priority="1249" stopIfTrue="1" operator="equal">
      <formula>0</formula>
    </cfRule>
  </conditionalFormatting>
  <conditionalFormatting sqref="H62:H65">
    <cfRule type="cellIs" dxfId="10" priority="1562" stopIfTrue="1" operator="equal">
      <formula>0</formula>
    </cfRule>
  </conditionalFormatting>
  <conditionalFormatting sqref="I31:I65">
    <cfRule type="cellIs" dxfId="9" priority="1" operator="equal">
      <formula>0</formula>
    </cfRule>
  </conditionalFormatting>
  <conditionalFormatting sqref="I31:N33 J34:N43 I44:N45 J46:N47">
    <cfRule type="cellIs" dxfId="8" priority="984" operator="equal">
      <formula>0</formula>
    </cfRule>
  </conditionalFormatting>
  <conditionalFormatting sqref="I48:N48">
    <cfRule type="cellIs" dxfId="7" priority="479" operator="equal">
      <formula>0</formula>
    </cfRule>
  </conditionalFormatting>
  <conditionalFormatting sqref="J49:N49 I50:N50 J51:N59 I60:N60 J61:N65">
    <cfRule type="cellIs" dxfId="6" priority="482" operator="equal">
      <formula>0</formula>
    </cfRule>
  </conditionalFormatting>
  <conditionalFormatting sqref="N31:N65">
    <cfRule type="cellIs" dxfId="5" priority="429" stopIfTrue="1" operator="equal">
      <formula>0</formula>
    </cfRule>
  </conditionalFormatting>
  <conditionalFormatting sqref="O31:AF61 I62:AF65 C66:AF71">
    <cfRule type="cellIs" dxfId="4" priority="2171" operator="equal">
      <formula>0</formula>
    </cfRule>
  </conditionalFormatting>
  <conditionalFormatting sqref="U31:U45">
    <cfRule type="cellIs" dxfId="3" priority="2136" operator="equal">
      <formula>0</formula>
    </cfRule>
  </conditionalFormatting>
  <conditionalFormatting sqref="Z31:Z43">
    <cfRule type="cellIs" dxfId="2" priority="2132" stopIfTrue="1" operator="equal">
      <formula>0</formula>
    </cfRule>
    <cfRule type="cellIs" dxfId="1" priority="2135" operator="equal">
      <formula>0</formula>
    </cfRule>
  </conditionalFormatting>
  <conditionalFormatting sqref="AA44:AA45">
    <cfRule type="cellIs" dxfId="0" priority="2169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</sheetPr>
  <dimension ref="A1:CV58"/>
  <sheetViews>
    <sheetView showGridLines="0" topLeftCell="A8" zoomScale="115" zoomScaleNormal="115" zoomScaleSheetLayoutView="75" workbookViewId="0">
      <selection activeCell="P28" sqref="P28:T28"/>
    </sheetView>
  </sheetViews>
  <sheetFormatPr defaultColWidth="4.3828125" defaultRowHeight="12.45"/>
  <cols>
    <col min="1" max="56" width="4.69140625" style="113" customWidth="1"/>
    <col min="57" max="16384" width="4.3828125" style="113"/>
  </cols>
  <sheetData>
    <row r="1" spans="1:100" ht="25" customHeight="1">
      <c r="A1" s="1033" t="s">
        <v>56</v>
      </c>
      <c r="B1" s="1033"/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3"/>
      <c r="Q1" s="1033"/>
      <c r="R1" s="1033"/>
      <c r="S1" s="1033"/>
      <c r="T1" s="1033"/>
      <c r="U1" s="1033"/>
      <c r="V1" s="144"/>
      <c r="W1" s="1466" t="s">
        <v>1</v>
      </c>
      <c r="X1" s="1466"/>
      <c r="Y1" s="1466"/>
      <c r="Z1" s="1466"/>
      <c r="AA1" s="1466"/>
      <c r="AB1" s="1466"/>
      <c r="AC1" s="1466"/>
      <c r="AD1" s="1466"/>
      <c r="AE1" s="1466"/>
      <c r="AF1" s="1466"/>
      <c r="AG1" s="1466"/>
      <c r="AH1" s="1466"/>
      <c r="AI1" s="1466"/>
      <c r="AJ1" s="1467" t="s">
        <v>2</v>
      </c>
      <c r="AK1" s="1467"/>
      <c r="AL1" s="1467"/>
      <c r="AM1" s="1467"/>
      <c r="AN1" s="1467"/>
      <c r="AO1" s="1467"/>
      <c r="AP1" s="1467"/>
      <c r="AQ1" s="1467"/>
      <c r="AR1" s="1467"/>
      <c r="AS1" s="1468" t="s">
        <v>21</v>
      </c>
      <c r="AT1" s="1468"/>
      <c r="AU1" s="1468"/>
      <c r="AV1" s="1468"/>
      <c r="AW1" s="1468" t="s">
        <v>22</v>
      </c>
      <c r="AX1" s="1468"/>
      <c r="AY1" s="1468"/>
      <c r="AZ1" s="1468"/>
      <c r="BA1" s="1468" t="s">
        <v>23</v>
      </c>
      <c r="BB1" s="1468"/>
      <c r="BC1" s="1468"/>
      <c r="BD1" s="1468"/>
    </row>
    <row r="2" spans="1:100" ht="25" customHeight="1">
      <c r="A2" s="1411" t="s">
        <v>57</v>
      </c>
      <c r="B2" s="1411"/>
      <c r="C2" s="1411"/>
      <c r="D2" s="1411"/>
      <c r="E2" s="1411"/>
      <c r="F2" s="1411"/>
      <c r="G2" s="1411"/>
      <c r="H2" s="1411"/>
      <c r="I2" s="1411"/>
      <c r="J2" s="1411"/>
      <c r="K2" s="1411"/>
      <c r="L2" s="1411"/>
      <c r="M2" s="1411"/>
      <c r="N2" s="1411"/>
      <c r="O2" s="1411"/>
      <c r="P2" s="1411"/>
      <c r="Q2" s="1411"/>
      <c r="R2" s="1411"/>
      <c r="S2" s="1411"/>
      <c r="T2" s="1411"/>
      <c r="U2" s="1411"/>
      <c r="W2" s="1465" t="s">
        <v>0</v>
      </c>
      <c r="X2" s="1465"/>
      <c r="Y2" s="1465"/>
      <c r="Z2" s="1465"/>
      <c r="AA2" s="1465"/>
      <c r="AB2" s="1465"/>
      <c r="AC2" s="1465"/>
      <c r="AD2" s="1465"/>
      <c r="AE2" s="1465"/>
      <c r="AF2" s="1465"/>
      <c r="AG2" s="1465"/>
      <c r="AH2" s="1465"/>
      <c r="AI2" s="1465"/>
      <c r="AJ2" s="1467" t="s">
        <v>3</v>
      </c>
      <c r="AK2" s="1467"/>
      <c r="AL2" s="1467"/>
      <c r="AM2" s="1467"/>
      <c r="AN2" s="1467"/>
      <c r="AO2" s="1467"/>
      <c r="AP2" s="1467"/>
      <c r="AQ2" s="1467"/>
      <c r="AR2" s="1467"/>
      <c r="AS2" s="1469"/>
      <c r="AT2" s="1469"/>
      <c r="AU2" s="1469"/>
      <c r="AV2" s="1469"/>
      <c r="AW2" s="1463"/>
      <c r="AX2" s="1463"/>
      <c r="AY2" s="1463"/>
      <c r="AZ2" s="1463"/>
      <c r="BA2" s="1463"/>
      <c r="BB2" s="1463"/>
      <c r="BC2" s="1463"/>
      <c r="BD2" s="1463"/>
    </row>
    <row r="3" spans="1:100" ht="25" customHeight="1">
      <c r="A3" s="114"/>
      <c r="W3" s="1465" t="s">
        <v>59</v>
      </c>
      <c r="X3" s="1465"/>
      <c r="Y3" s="1465"/>
      <c r="Z3" s="1465"/>
      <c r="AA3" s="1465"/>
      <c r="AB3" s="1465"/>
      <c r="AC3" s="1465"/>
      <c r="AD3" s="1465"/>
      <c r="AE3" s="1465"/>
      <c r="AF3" s="1465"/>
      <c r="AG3" s="1465"/>
      <c r="AH3" s="1465"/>
      <c r="AI3" s="1465"/>
      <c r="AS3" s="1470"/>
      <c r="AT3" s="1470"/>
      <c r="AU3" s="1470"/>
      <c r="AV3" s="1470"/>
      <c r="AW3" s="1464"/>
      <c r="AX3" s="1464"/>
      <c r="AY3" s="1464"/>
      <c r="AZ3" s="1464"/>
      <c r="BA3" s="1464"/>
      <c r="BB3" s="1464"/>
      <c r="BC3" s="1464"/>
      <c r="BD3" s="1464"/>
      <c r="CU3" s="115"/>
      <c r="CV3" s="115"/>
    </row>
    <row r="4" spans="1:100" s="120" customFormat="1" ht="25" customHeight="1">
      <c r="A4" s="116"/>
      <c r="B4" s="116"/>
      <c r="C4" s="116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6"/>
      <c r="AD4" s="116"/>
      <c r="AE4" s="116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  <c r="BN4" s="118"/>
      <c r="BO4" s="118"/>
      <c r="BP4" s="118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9"/>
      <c r="CG4" s="116"/>
      <c r="CH4" s="116"/>
      <c r="CI4" s="116"/>
      <c r="CJ4" s="116"/>
    </row>
    <row r="5" spans="1:100" s="120" customFormat="1" ht="25" customHeight="1">
      <c r="A5" s="116"/>
      <c r="B5" s="116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6"/>
      <c r="AD5" s="116"/>
      <c r="AE5" s="116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</row>
    <row r="6" spans="1:100" s="120" customFormat="1" ht="25" customHeight="1">
      <c r="A6" s="116"/>
      <c r="B6" s="116"/>
      <c r="C6" s="116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6"/>
      <c r="AD6" s="116"/>
      <c r="AE6" s="116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6"/>
      <c r="BR6" s="116"/>
      <c r="BS6" s="116"/>
      <c r="BT6" s="116"/>
      <c r="BU6" s="116"/>
      <c r="BV6" s="121"/>
      <c r="BW6" s="121"/>
      <c r="BX6" s="121"/>
      <c r="BY6" s="121"/>
      <c r="BZ6" s="121"/>
      <c r="CA6" s="116"/>
      <c r="CB6" s="116"/>
      <c r="CC6" s="116"/>
      <c r="CD6" s="116"/>
      <c r="CE6" s="116"/>
      <c r="CF6" s="116"/>
      <c r="CG6" s="116"/>
      <c r="CH6" s="116"/>
      <c r="CI6" s="116"/>
      <c r="CJ6" s="116"/>
    </row>
    <row r="7" spans="1:100" s="120" customFormat="1" ht="25" customHeight="1">
      <c r="A7" s="116"/>
      <c r="B7" s="116"/>
      <c r="C7" s="116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6"/>
      <c r="AD7" s="116"/>
      <c r="AE7" s="116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6"/>
      <c r="BR7" s="116"/>
      <c r="BS7" s="116"/>
      <c r="BT7" s="116"/>
      <c r="BU7" s="116"/>
      <c r="BV7" s="121"/>
      <c r="BW7" s="121"/>
      <c r="BX7" s="121"/>
      <c r="BY7" s="121"/>
      <c r="BZ7" s="121"/>
      <c r="CA7" s="116"/>
      <c r="CB7" s="116"/>
      <c r="CC7" s="116"/>
      <c r="CD7" s="116"/>
      <c r="CE7" s="116"/>
      <c r="CF7" s="116"/>
      <c r="CG7" s="116"/>
      <c r="CH7" s="116"/>
      <c r="CI7" s="116"/>
      <c r="CJ7" s="116"/>
    </row>
    <row r="8" spans="1:100" s="120" customFormat="1" ht="25" customHeight="1"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</row>
    <row r="9" spans="1:100" s="120" customFormat="1" ht="25" customHeight="1"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</row>
    <row r="10" spans="1:100" ht="25" customHeight="1">
      <c r="A10" s="124"/>
      <c r="B10" s="124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4"/>
      <c r="AD10" s="124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</row>
    <row r="11" spans="1:100" ht="25" customHeight="1">
      <c r="A11" s="1462"/>
      <c r="B11" s="1462"/>
      <c r="C11" s="1462"/>
      <c r="AC11" s="1462"/>
      <c r="AD11" s="1462"/>
      <c r="AE11" s="1462"/>
    </row>
    <row r="12" spans="1:100" ht="25" customHeight="1">
      <c r="A12" s="126"/>
      <c r="AC12" s="126"/>
    </row>
    <row r="13" spans="1:100" ht="25" customHeight="1"/>
    <row r="14" spans="1:100" ht="25" customHeight="1"/>
    <row r="15" spans="1:100" ht="25" customHeight="1"/>
    <row r="16" spans="1:100" ht="25" customHeight="1"/>
    <row r="17" spans="1:56" ht="25" customHeight="1"/>
    <row r="18" spans="1:56" ht="25" customHeight="1"/>
    <row r="19" spans="1:56" ht="25" customHeight="1"/>
    <row r="20" spans="1:56" ht="25" customHeight="1"/>
    <row r="21" spans="1:56" ht="25" customHeight="1">
      <c r="A21" s="1454" t="s">
        <v>50</v>
      </c>
      <c r="B21" s="1455"/>
      <c r="C21" s="1455"/>
      <c r="D21" s="1455"/>
      <c r="E21" s="1455"/>
      <c r="F21" s="1455"/>
      <c r="G21" s="1456"/>
      <c r="H21" s="1454" t="s">
        <v>50</v>
      </c>
      <c r="I21" s="1455"/>
      <c r="J21" s="1455"/>
      <c r="K21" s="1455"/>
      <c r="L21" s="1455"/>
      <c r="M21" s="1455"/>
      <c r="N21" s="1456"/>
      <c r="O21" s="1448" t="s">
        <v>51</v>
      </c>
      <c r="P21" s="1449"/>
      <c r="Q21" s="1449"/>
      <c r="R21" s="1449"/>
      <c r="S21" s="1449"/>
      <c r="T21" s="1449"/>
      <c r="U21" s="1450"/>
      <c r="V21" s="1451"/>
      <c r="W21" s="1452"/>
      <c r="X21" s="1452"/>
      <c r="Y21" s="1452"/>
      <c r="Z21" s="1452"/>
      <c r="AA21" s="1452"/>
      <c r="AB21" s="1453"/>
      <c r="AC21" s="1454"/>
      <c r="AD21" s="1455"/>
      <c r="AE21" s="1455"/>
      <c r="AF21" s="1455"/>
      <c r="AG21" s="1455"/>
      <c r="AH21" s="1455"/>
      <c r="AI21" s="1456"/>
      <c r="AJ21" s="1448"/>
      <c r="AK21" s="1449"/>
      <c r="AL21" s="1449"/>
      <c r="AM21" s="1449"/>
      <c r="AN21" s="1449"/>
      <c r="AO21" s="1449"/>
      <c r="AP21" s="1450"/>
      <c r="AQ21" s="1451"/>
      <c r="AR21" s="1452"/>
      <c r="AS21" s="1452"/>
      <c r="AT21" s="1452"/>
      <c r="AU21" s="1452"/>
      <c r="AV21" s="1452"/>
      <c r="AW21" s="1453"/>
      <c r="AX21" s="1454"/>
      <c r="AY21" s="1455"/>
      <c r="AZ21" s="1455"/>
      <c r="BA21" s="1455"/>
      <c r="BB21" s="1455"/>
      <c r="BC21" s="1455"/>
      <c r="BD21" s="1456"/>
    </row>
    <row r="22" spans="1:56" ht="25" customHeight="1">
      <c r="A22" s="127" t="s">
        <v>43</v>
      </c>
      <c r="B22" s="1439" t="s">
        <v>53</v>
      </c>
      <c r="C22" s="1440"/>
      <c r="D22" s="1440"/>
      <c r="E22" s="1440"/>
      <c r="F22" s="1440"/>
      <c r="G22" s="127" t="s">
        <v>54</v>
      </c>
      <c r="H22" s="127" t="s">
        <v>43</v>
      </c>
      <c r="I22" s="1439" t="s">
        <v>53</v>
      </c>
      <c r="J22" s="1440"/>
      <c r="K22" s="1440"/>
      <c r="L22" s="1440"/>
      <c r="M22" s="1440"/>
      <c r="N22" s="127" t="s">
        <v>54</v>
      </c>
      <c r="O22" s="539" t="s">
        <v>43</v>
      </c>
      <c r="P22" s="1457" t="s">
        <v>53</v>
      </c>
      <c r="Q22" s="1458"/>
      <c r="R22" s="1458"/>
      <c r="S22" s="1458"/>
      <c r="T22" s="1458"/>
      <c r="U22" s="539" t="s">
        <v>54</v>
      </c>
      <c r="V22" s="540" t="s">
        <v>43</v>
      </c>
      <c r="W22" s="1459" t="s">
        <v>53</v>
      </c>
      <c r="X22" s="1460"/>
      <c r="Y22" s="1460"/>
      <c r="Z22" s="1460"/>
      <c r="AA22" s="1461"/>
      <c r="AB22" s="540" t="s">
        <v>54</v>
      </c>
      <c r="AC22" s="127" t="s">
        <v>43</v>
      </c>
      <c r="AD22" s="1439" t="s">
        <v>53</v>
      </c>
      <c r="AE22" s="1440"/>
      <c r="AF22" s="1440"/>
      <c r="AG22" s="1440"/>
      <c r="AH22" s="1440"/>
      <c r="AI22" s="127" t="s">
        <v>54</v>
      </c>
      <c r="AJ22" s="539" t="s">
        <v>43</v>
      </c>
      <c r="AK22" s="1457" t="s">
        <v>53</v>
      </c>
      <c r="AL22" s="1458"/>
      <c r="AM22" s="1458"/>
      <c r="AN22" s="1458"/>
      <c r="AO22" s="1458"/>
      <c r="AP22" s="539" t="s">
        <v>54</v>
      </c>
      <c r="AQ22" s="540" t="s">
        <v>43</v>
      </c>
      <c r="AR22" s="1459" t="s">
        <v>53</v>
      </c>
      <c r="AS22" s="1460"/>
      <c r="AT22" s="1460"/>
      <c r="AU22" s="1460"/>
      <c r="AV22" s="1460"/>
      <c r="AW22" s="540" t="s">
        <v>54</v>
      </c>
      <c r="AX22" s="127" t="s">
        <v>43</v>
      </c>
      <c r="AY22" s="1439" t="s">
        <v>53</v>
      </c>
      <c r="AZ22" s="1440"/>
      <c r="BA22" s="1440"/>
      <c r="BB22" s="1440"/>
      <c r="BC22" s="1441"/>
      <c r="BD22" s="127" t="s">
        <v>54</v>
      </c>
    </row>
    <row r="23" spans="1:56" ht="25" customHeight="1">
      <c r="A23" s="128">
        <v>1</v>
      </c>
      <c r="B23" s="701" t="s">
        <v>278</v>
      </c>
      <c r="C23" s="504"/>
      <c r="D23" s="504"/>
      <c r="E23" s="504"/>
      <c r="F23" s="504"/>
      <c r="G23" s="136">
        <v>20.62</v>
      </c>
      <c r="H23" s="128">
        <v>21</v>
      </c>
      <c r="I23" s="701" t="s">
        <v>278</v>
      </c>
      <c r="J23" s="504"/>
      <c r="K23" s="504"/>
      <c r="L23" s="504"/>
      <c r="M23" s="504"/>
      <c r="N23" s="131">
        <v>40.01</v>
      </c>
      <c r="O23" s="128">
        <v>1</v>
      </c>
      <c r="P23" s="701" t="s">
        <v>278</v>
      </c>
      <c r="Q23" s="504"/>
      <c r="R23" s="504"/>
      <c r="S23" s="504"/>
      <c r="T23" s="504"/>
      <c r="U23" s="131">
        <v>9.57</v>
      </c>
      <c r="V23" s="696">
        <v>1</v>
      </c>
      <c r="W23" s="129"/>
      <c r="X23" s="132"/>
      <c r="Y23" s="132"/>
      <c r="Z23" s="132"/>
      <c r="AA23" s="133"/>
      <c r="AB23" s="698"/>
      <c r="AC23" s="696"/>
      <c r="AD23" s="704"/>
      <c r="AE23" s="705"/>
      <c r="AF23" s="130"/>
      <c r="AG23" s="130"/>
      <c r="AH23" s="130"/>
      <c r="AI23" s="131"/>
      <c r="AJ23" s="696"/>
      <c r="AK23" s="705"/>
      <c r="AL23" s="705"/>
      <c r="AM23" s="132"/>
      <c r="AN23" s="132"/>
      <c r="AO23" s="132"/>
      <c r="AP23" s="131"/>
      <c r="AQ23" s="696"/>
      <c r="AR23" s="705"/>
      <c r="AS23" s="705"/>
      <c r="AT23" s="132"/>
      <c r="AU23" s="132"/>
      <c r="AV23" s="133"/>
      <c r="AW23" s="131"/>
      <c r="AX23" s="696"/>
      <c r="AY23" s="129"/>
      <c r="AZ23" s="132"/>
      <c r="BA23" s="132"/>
      <c r="BB23" s="132"/>
      <c r="BC23" s="133"/>
      <c r="BD23" s="134"/>
    </row>
    <row r="24" spans="1:56" ht="25" customHeight="1">
      <c r="A24" s="128">
        <v>2</v>
      </c>
      <c r="B24" s="702" t="s">
        <v>279</v>
      </c>
      <c r="C24" s="511"/>
      <c r="D24" s="511"/>
      <c r="E24" s="511"/>
      <c r="F24" s="511"/>
      <c r="G24" s="131">
        <v>38.86</v>
      </c>
      <c r="H24" s="128">
        <v>22</v>
      </c>
      <c r="I24" s="702" t="s">
        <v>279</v>
      </c>
      <c r="J24" s="511"/>
      <c r="K24" s="511"/>
      <c r="L24" s="511"/>
      <c r="M24" s="511"/>
      <c r="N24" s="138">
        <v>44.79</v>
      </c>
      <c r="O24" s="128">
        <v>2</v>
      </c>
      <c r="P24" s="702" t="s">
        <v>279</v>
      </c>
      <c r="Q24" s="511"/>
      <c r="R24" s="511"/>
      <c r="S24" s="511"/>
      <c r="T24" s="511"/>
      <c r="U24" s="131">
        <v>63.94</v>
      </c>
      <c r="V24" s="696">
        <v>2</v>
      </c>
      <c r="W24" s="129"/>
      <c r="X24" s="132"/>
      <c r="Y24" s="132"/>
      <c r="Z24" s="132"/>
      <c r="AA24" s="133"/>
      <c r="AB24" s="698"/>
      <c r="AC24" s="696"/>
      <c r="AD24" s="704"/>
      <c r="AE24" s="705"/>
      <c r="AF24" s="132"/>
      <c r="AG24" s="132"/>
      <c r="AH24" s="132"/>
      <c r="AI24" s="131"/>
      <c r="AJ24" s="696"/>
      <c r="AK24" s="705"/>
      <c r="AL24" s="705"/>
      <c r="AM24" s="132"/>
      <c r="AN24" s="132"/>
      <c r="AO24" s="132"/>
      <c r="AP24" s="131"/>
      <c r="AQ24" s="696"/>
      <c r="AR24" s="705"/>
      <c r="AS24" s="705"/>
      <c r="AT24" s="132"/>
      <c r="AU24" s="132"/>
      <c r="AV24" s="133"/>
      <c r="AW24" s="131"/>
      <c r="AX24" s="696"/>
      <c r="AY24" s="129"/>
      <c r="AZ24" s="132"/>
      <c r="BA24" s="132"/>
      <c r="BB24" s="132"/>
      <c r="BC24" s="133"/>
      <c r="BD24" s="134"/>
    </row>
    <row r="25" spans="1:56" ht="25" customHeight="1">
      <c r="A25" s="128">
        <v>3</v>
      </c>
      <c r="B25" s="501" t="s">
        <v>280</v>
      </c>
      <c r="C25" s="507"/>
      <c r="D25" s="507"/>
      <c r="E25" s="507"/>
      <c r="F25" s="507"/>
      <c r="G25" s="131">
        <v>26.750000000000004</v>
      </c>
      <c r="H25" s="128">
        <v>23</v>
      </c>
      <c r="I25" s="501" t="s">
        <v>280</v>
      </c>
      <c r="J25" s="507"/>
      <c r="K25" s="507"/>
      <c r="L25" s="507"/>
      <c r="M25" s="507"/>
      <c r="N25" s="131">
        <v>17.21</v>
      </c>
      <c r="O25" s="128">
        <v>3</v>
      </c>
      <c r="P25" s="501" t="s">
        <v>280</v>
      </c>
      <c r="Q25" s="507"/>
      <c r="R25" s="507"/>
      <c r="S25" s="507"/>
      <c r="T25" s="507"/>
      <c r="U25" s="131">
        <v>33.5</v>
      </c>
      <c r="V25" s="696">
        <v>3</v>
      </c>
      <c r="W25" s="129"/>
      <c r="X25" s="132"/>
      <c r="Y25" s="132"/>
      <c r="Z25" s="132"/>
      <c r="AA25" s="133"/>
      <c r="AB25" s="698"/>
      <c r="AC25" s="696"/>
      <c r="AD25" s="704"/>
      <c r="AE25" s="705"/>
      <c r="AF25" s="132"/>
      <c r="AG25" s="132"/>
      <c r="AH25" s="132"/>
      <c r="AI25" s="131"/>
      <c r="AJ25" s="696"/>
      <c r="AK25" s="705"/>
      <c r="AL25" s="705"/>
      <c r="AM25" s="132"/>
      <c r="AN25" s="132"/>
      <c r="AO25" s="132"/>
      <c r="AP25" s="131"/>
      <c r="AQ25" s="696"/>
      <c r="AR25" s="705"/>
      <c r="AS25" s="705"/>
      <c r="AT25" s="132"/>
      <c r="AU25" s="132"/>
      <c r="AV25" s="133"/>
      <c r="AW25" s="131"/>
      <c r="AX25" s="696"/>
      <c r="AY25" s="129"/>
      <c r="AZ25" s="132"/>
      <c r="BA25" s="132"/>
      <c r="BB25" s="132"/>
      <c r="BC25" s="133"/>
      <c r="BD25" s="134"/>
    </row>
    <row r="26" spans="1:56" ht="25" customHeight="1">
      <c r="A26" s="128">
        <v>4</v>
      </c>
      <c r="B26" s="695" t="s">
        <v>281</v>
      </c>
      <c r="C26" s="684"/>
      <c r="D26" s="684"/>
      <c r="E26" s="684"/>
      <c r="F26" s="684"/>
      <c r="G26" s="131">
        <v>3.4</v>
      </c>
      <c r="H26" s="128">
        <v>24</v>
      </c>
      <c r="I26" s="695" t="s">
        <v>281</v>
      </c>
      <c r="J26" s="684"/>
      <c r="K26" s="684"/>
      <c r="L26" s="684"/>
      <c r="M26" s="684"/>
      <c r="N26" s="131"/>
      <c r="O26" s="128">
        <v>4</v>
      </c>
      <c r="P26" s="695" t="s">
        <v>281</v>
      </c>
      <c r="Q26" s="684"/>
      <c r="R26" s="684"/>
      <c r="S26" s="684"/>
      <c r="T26" s="684"/>
      <c r="U26" s="131"/>
      <c r="V26" s="696">
        <v>4</v>
      </c>
      <c r="W26" s="129"/>
      <c r="X26" s="132"/>
      <c r="Y26" s="132"/>
      <c r="Z26" s="132"/>
      <c r="AA26" s="133"/>
      <c r="AB26" s="698"/>
      <c r="AC26" s="696"/>
      <c r="AD26" s="703"/>
      <c r="AE26" s="132"/>
      <c r="AF26" s="132"/>
      <c r="AG26" s="132"/>
      <c r="AH26" s="132"/>
      <c r="AI26" s="131"/>
      <c r="AJ26" s="696"/>
      <c r="AK26" s="703"/>
      <c r="AL26" s="132"/>
      <c r="AM26" s="132"/>
      <c r="AN26" s="132"/>
      <c r="AO26" s="132"/>
      <c r="AP26" s="131"/>
      <c r="AQ26" s="696"/>
      <c r="AR26" s="703"/>
      <c r="AS26" s="132"/>
      <c r="AT26" s="132"/>
      <c r="AU26" s="132"/>
      <c r="AV26" s="132"/>
      <c r="AW26" s="131"/>
      <c r="AX26" s="696"/>
      <c r="AY26" s="129"/>
      <c r="AZ26" s="132"/>
      <c r="BA26" s="132"/>
      <c r="BB26" s="132"/>
      <c r="BC26" s="133"/>
      <c r="BD26" s="134"/>
    </row>
    <row r="27" spans="1:56" ht="25" customHeight="1">
      <c r="A27" s="696"/>
      <c r="B27" s="147"/>
      <c r="C27" s="132"/>
      <c r="D27" s="132"/>
      <c r="E27" s="132"/>
      <c r="F27" s="132"/>
      <c r="G27" s="498"/>
      <c r="H27" s="696">
        <v>25</v>
      </c>
      <c r="I27" s="147"/>
      <c r="J27" s="132"/>
      <c r="K27" s="132"/>
      <c r="L27" s="132"/>
      <c r="M27" s="132"/>
      <c r="N27" s="498"/>
      <c r="O27" s="696">
        <v>5</v>
      </c>
      <c r="P27" s="140"/>
      <c r="Q27" s="132"/>
      <c r="R27" s="132"/>
      <c r="S27" s="132"/>
      <c r="T27" s="132"/>
      <c r="U27" s="498"/>
      <c r="V27" s="696">
        <v>5</v>
      </c>
      <c r="W27" s="147"/>
      <c r="X27" s="132"/>
      <c r="Y27" s="132"/>
      <c r="Z27" s="132"/>
      <c r="AA27" s="133"/>
      <c r="AB27" s="697"/>
      <c r="AC27" s="696"/>
      <c r="AD27" s="147"/>
      <c r="AE27" s="132"/>
      <c r="AF27" s="132"/>
      <c r="AG27" s="132"/>
      <c r="AH27" s="132"/>
      <c r="AI27" s="131"/>
      <c r="AJ27" s="696"/>
      <c r="AK27" s="147"/>
      <c r="AL27" s="132"/>
      <c r="AM27" s="132"/>
      <c r="AN27" s="132"/>
      <c r="AO27" s="132"/>
      <c r="AP27" s="131"/>
      <c r="AQ27" s="696"/>
      <c r="AR27" s="140"/>
      <c r="AS27" s="132"/>
      <c r="AT27" s="132"/>
      <c r="AU27" s="132"/>
      <c r="AV27" s="132"/>
      <c r="AW27" s="131"/>
      <c r="AX27" s="696"/>
      <c r="AY27" s="147"/>
      <c r="AZ27" s="132"/>
      <c r="BA27" s="132"/>
      <c r="BB27" s="132"/>
      <c r="BC27" s="133"/>
      <c r="BD27" s="135"/>
    </row>
    <row r="28" spans="1:56" ht="25" customHeight="1">
      <c r="A28" s="696"/>
      <c r="B28" s="129"/>
      <c r="C28" s="132"/>
      <c r="D28" s="132"/>
      <c r="E28" s="132"/>
      <c r="F28" s="132"/>
      <c r="G28" s="498"/>
      <c r="H28" s="696">
        <v>26</v>
      </c>
      <c r="I28" s="129"/>
      <c r="J28" s="132"/>
      <c r="K28" s="132"/>
      <c r="L28" s="132"/>
      <c r="M28" s="132"/>
      <c r="N28" s="498"/>
      <c r="O28" s="696">
        <v>6</v>
      </c>
      <c r="P28" s="1442"/>
      <c r="Q28" s="1443"/>
      <c r="R28" s="1443"/>
      <c r="S28" s="1443"/>
      <c r="T28" s="1444"/>
      <c r="U28" s="498"/>
      <c r="V28" s="696">
        <v>6</v>
      </c>
      <c r="W28" s="129"/>
      <c r="X28" s="132"/>
      <c r="Y28" s="132"/>
      <c r="Z28" s="132"/>
      <c r="AA28" s="133"/>
      <c r="AB28" s="698"/>
      <c r="AC28" s="696"/>
      <c r="AD28" s="129"/>
      <c r="AE28" s="132"/>
      <c r="AF28" s="132"/>
      <c r="AG28" s="132"/>
      <c r="AH28" s="132"/>
      <c r="AI28" s="131"/>
      <c r="AJ28" s="696"/>
      <c r="AK28" s="129"/>
      <c r="AL28" s="132"/>
      <c r="AM28" s="132"/>
      <c r="AN28" s="132"/>
      <c r="AO28" s="132"/>
      <c r="AP28" s="131"/>
      <c r="AQ28" s="696"/>
      <c r="AR28" s="140"/>
      <c r="AS28" s="132"/>
      <c r="AT28" s="132"/>
      <c r="AU28" s="132"/>
      <c r="AV28" s="132"/>
      <c r="AW28" s="131"/>
      <c r="AX28" s="696"/>
      <c r="AY28" s="129"/>
      <c r="AZ28" s="132"/>
      <c r="BA28" s="132"/>
      <c r="BB28" s="132"/>
      <c r="BC28" s="133"/>
      <c r="BD28" s="134"/>
    </row>
    <row r="29" spans="1:56" ht="25" customHeight="1">
      <c r="A29" s="696"/>
      <c r="B29" s="129"/>
      <c r="C29" s="132"/>
      <c r="D29" s="132"/>
      <c r="E29" s="132"/>
      <c r="F29" s="132"/>
      <c r="G29" s="498"/>
      <c r="H29" s="696">
        <v>27</v>
      </c>
      <c r="I29" s="129"/>
      <c r="J29" s="132"/>
      <c r="K29" s="132"/>
      <c r="L29" s="132"/>
      <c r="M29" s="132"/>
      <c r="N29" s="498"/>
      <c r="O29" s="696">
        <v>7</v>
      </c>
      <c r="P29" s="140"/>
      <c r="Q29" s="132"/>
      <c r="R29" s="132"/>
      <c r="S29" s="132"/>
      <c r="T29" s="132"/>
      <c r="U29" s="498"/>
      <c r="V29" s="696">
        <v>7</v>
      </c>
      <c r="W29" s="129"/>
      <c r="X29" s="132"/>
      <c r="Y29" s="132"/>
      <c r="Z29" s="132"/>
      <c r="AA29" s="133"/>
      <c r="AB29" s="698"/>
      <c r="AC29" s="696"/>
      <c r="AD29" s="129"/>
      <c r="AE29" s="132"/>
      <c r="AF29" s="132"/>
      <c r="AG29" s="132"/>
      <c r="AH29" s="132"/>
      <c r="AI29" s="131"/>
      <c r="AJ29" s="696"/>
      <c r="AK29" s="129"/>
      <c r="AL29" s="132"/>
      <c r="AM29" s="132"/>
      <c r="AN29" s="132"/>
      <c r="AO29" s="132"/>
      <c r="AP29" s="131"/>
      <c r="AQ29" s="696"/>
      <c r="AR29" s="140"/>
      <c r="AS29" s="132"/>
      <c r="AT29" s="132"/>
      <c r="AU29" s="132"/>
      <c r="AV29" s="132"/>
      <c r="AW29" s="131"/>
      <c r="AX29" s="696"/>
      <c r="AY29" s="129"/>
      <c r="AZ29" s="132"/>
      <c r="BA29" s="132"/>
      <c r="BB29" s="132"/>
      <c r="BC29" s="133"/>
      <c r="BD29" s="134"/>
    </row>
    <row r="30" spans="1:56" ht="25" customHeight="1">
      <c r="A30" s="696"/>
      <c r="B30" s="129"/>
      <c r="C30" s="132"/>
      <c r="D30" s="132"/>
      <c r="E30" s="132"/>
      <c r="F30" s="132"/>
      <c r="G30" s="699"/>
      <c r="H30" s="696">
        <v>28</v>
      </c>
      <c r="I30" s="129"/>
      <c r="J30" s="132"/>
      <c r="K30" s="132"/>
      <c r="L30" s="132"/>
      <c r="M30" s="132"/>
      <c r="N30" s="498"/>
      <c r="O30" s="696">
        <v>8</v>
      </c>
      <c r="P30" s="140"/>
      <c r="Q30" s="132"/>
      <c r="R30" s="132"/>
      <c r="S30" s="132"/>
      <c r="T30" s="132"/>
      <c r="U30" s="498"/>
      <c r="V30" s="696">
        <v>8</v>
      </c>
      <c r="W30" s="129"/>
      <c r="X30" s="132"/>
      <c r="Y30" s="132"/>
      <c r="Z30" s="132"/>
      <c r="AA30" s="133"/>
      <c r="AB30" s="700"/>
      <c r="AC30" s="696"/>
      <c r="AD30" s="129"/>
      <c r="AE30" s="132"/>
      <c r="AF30" s="132"/>
      <c r="AG30" s="132"/>
      <c r="AH30" s="132"/>
      <c r="AI30" s="136"/>
      <c r="AJ30" s="696"/>
      <c r="AK30" s="129"/>
      <c r="AL30" s="132"/>
      <c r="AM30" s="132"/>
      <c r="AN30" s="132"/>
      <c r="AO30" s="132"/>
      <c r="AP30" s="131"/>
      <c r="AQ30" s="696"/>
      <c r="AR30" s="140"/>
      <c r="AS30" s="132"/>
      <c r="AT30" s="132"/>
      <c r="AU30" s="132"/>
      <c r="AV30" s="132"/>
      <c r="AW30" s="131"/>
      <c r="AX30" s="696"/>
      <c r="AY30" s="129"/>
      <c r="AZ30" s="132"/>
      <c r="BA30" s="132"/>
      <c r="BB30" s="132"/>
      <c r="BC30" s="133"/>
      <c r="BD30" s="137"/>
    </row>
    <row r="31" spans="1:56" ht="25" customHeight="1">
      <c r="A31" s="696"/>
      <c r="B31" s="129"/>
      <c r="C31" s="132"/>
      <c r="D31" s="132"/>
      <c r="E31" s="132"/>
      <c r="F31" s="132"/>
      <c r="G31" s="498"/>
      <c r="H31" s="696">
        <v>29</v>
      </c>
      <c r="I31" s="129"/>
      <c r="J31" s="132"/>
      <c r="K31" s="132"/>
      <c r="L31" s="132"/>
      <c r="M31" s="132"/>
      <c r="N31" s="699"/>
      <c r="O31" s="696">
        <v>9</v>
      </c>
      <c r="P31" s="140"/>
      <c r="Q31" s="132"/>
      <c r="R31" s="132"/>
      <c r="S31" s="132"/>
      <c r="T31" s="132"/>
      <c r="U31" s="498"/>
      <c r="V31" s="696">
        <v>9</v>
      </c>
      <c r="W31" s="129"/>
      <c r="X31" s="132"/>
      <c r="Y31" s="132"/>
      <c r="Z31" s="132"/>
      <c r="AA31" s="133"/>
      <c r="AB31" s="700"/>
      <c r="AC31" s="696"/>
      <c r="AD31" s="129"/>
      <c r="AE31" s="132"/>
      <c r="AF31" s="132"/>
      <c r="AG31" s="132"/>
      <c r="AH31" s="132"/>
      <c r="AI31" s="131"/>
      <c r="AJ31" s="696"/>
      <c r="AK31" s="129"/>
      <c r="AL31" s="132"/>
      <c r="AM31" s="132"/>
      <c r="AN31" s="132"/>
      <c r="AO31" s="132"/>
      <c r="AP31" s="138"/>
      <c r="AQ31" s="696"/>
      <c r="AR31" s="140"/>
      <c r="AS31" s="132"/>
      <c r="AT31" s="132"/>
      <c r="AU31" s="132"/>
      <c r="AV31" s="132"/>
      <c r="AW31" s="131"/>
      <c r="AX31" s="696"/>
      <c r="AY31" s="129"/>
      <c r="AZ31" s="132"/>
      <c r="BA31" s="132"/>
      <c r="BB31" s="132"/>
      <c r="BC31" s="133"/>
      <c r="BD31" s="137"/>
    </row>
    <row r="32" spans="1:56" ht="25" customHeight="1">
      <c r="A32" s="696"/>
      <c r="B32" s="139"/>
      <c r="C32" s="132"/>
      <c r="D32" s="132"/>
      <c r="E32" s="132"/>
      <c r="F32" s="132"/>
      <c r="G32" s="498"/>
      <c r="H32" s="696">
        <v>30</v>
      </c>
      <c r="I32" s="139"/>
      <c r="J32" s="132"/>
      <c r="K32" s="132"/>
      <c r="L32" s="132"/>
      <c r="M32" s="132"/>
      <c r="N32" s="498"/>
      <c r="O32" s="696">
        <v>10</v>
      </c>
      <c r="P32" s="140"/>
      <c r="Q32" s="132"/>
      <c r="R32" s="132"/>
      <c r="S32" s="132"/>
      <c r="T32" s="132"/>
      <c r="U32" s="498"/>
      <c r="V32" s="696">
        <v>10</v>
      </c>
      <c r="W32" s="139"/>
      <c r="X32" s="132"/>
      <c r="Y32" s="132"/>
      <c r="Z32" s="132"/>
      <c r="AA32" s="133"/>
      <c r="AB32" s="498"/>
      <c r="AC32" s="696"/>
      <c r="AD32" s="139"/>
      <c r="AE32" s="132"/>
      <c r="AF32" s="132"/>
      <c r="AG32" s="132"/>
      <c r="AH32" s="132"/>
      <c r="AI32" s="131"/>
      <c r="AJ32" s="696"/>
      <c r="AK32" s="139"/>
      <c r="AL32" s="132"/>
      <c r="AM32" s="132"/>
      <c r="AN32" s="132"/>
      <c r="AO32" s="132"/>
      <c r="AP32" s="131"/>
      <c r="AQ32" s="696"/>
      <c r="AR32" s="140"/>
      <c r="AS32" s="132"/>
      <c r="AT32" s="132"/>
      <c r="AU32" s="132"/>
      <c r="AV32" s="132"/>
      <c r="AW32" s="131"/>
      <c r="AX32" s="696"/>
      <c r="AY32" s="139"/>
      <c r="AZ32" s="132"/>
      <c r="BA32" s="132"/>
      <c r="BB32" s="132"/>
      <c r="BC32" s="133"/>
      <c r="BD32" s="131"/>
    </row>
    <row r="33" spans="1:63" ht="25" customHeight="1">
      <c r="A33" s="696"/>
      <c r="B33" s="139"/>
      <c r="C33" s="132"/>
      <c r="D33" s="132"/>
      <c r="E33" s="132"/>
      <c r="F33" s="132"/>
      <c r="G33" s="498"/>
      <c r="H33" s="696">
        <v>31</v>
      </c>
      <c r="I33" s="139"/>
      <c r="J33" s="132"/>
      <c r="K33" s="132"/>
      <c r="L33" s="132"/>
      <c r="M33" s="132"/>
      <c r="N33" s="498"/>
      <c r="O33" s="696">
        <v>11</v>
      </c>
      <c r="P33" s="1445"/>
      <c r="Q33" s="1446"/>
      <c r="R33" s="1446"/>
      <c r="S33" s="1446"/>
      <c r="T33" s="1447"/>
      <c r="U33" s="498"/>
      <c r="V33" s="696">
        <v>11</v>
      </c>
      <c r="W33" s="140"/>
      <c r="X33" s="132"/>
      <c r="Y33" s="132"/>
      <c r="Z33" s="132"/>
      <c r="AA33" s="133"/>
      <c r="AB33" s="498"/>
      <c r="AC33" s="696"/>
      <c r="AD33" s="139"/>
      <c r="AE33" s="132"/>
      <c r="AF33" s="132"/>
      <c r="AG33" s="132"/>
      <c r="AH33" s="132"/>
      <c r="AI33" s="131"/>
      <c r="AJ33" s="696"/>
      <c r="AK33" s="139"/>
      <c r="AL33" s="132"/>
      <c r="AM33" s="132"/>
      <c r="AN33" s="132"/>
      <c r="AO33" s="132"/>
      <c r="AP33" s="131"/>
      <c r="AQ33" s="696"/>
      <c r="AR33" s="140"/>
      <c r="AS33" s="132"/>
      <c r="AT33" s="132"/>
      <c r="AU33" s="132"/>
      <c r="AV33" s="132"/>
      <c r="AW33" s="131"/>
      <c r="AX33" s="696"/>
      <c r="AY33" s="140"/>
      <c r="AZ33" s="132"/>
      <c r="BA33" s="132"/>
      <c r="BB33" s="132"/>
      <c r="BC33" s="133"/>
      <c r="BD33" s="131"/>
    </row>
    <row r="34" spans="1:63" ht="25" customHeight="1">
      <c r="A34" s="696"/>
      <c r="B34" s="139"/>
      <c r="C34" s="132"/>
      <c r="D34" s="132"/>
      <c r="E34" s="132"/>
      <c r="F34" s="132"/>
      <c r="G34" s="498"/>
      <c r="H34" s="696">
        <v>32</v>
      </c>
      <c r="I34" s="139"/>
      <c r="J34" s="132"/>
      <c r="K34" s="132"/>
      <c r="L34" s="132"/>
      <c r="M34" s="132"/>
      <c r="N34" s="498"/>
      <c r="O34" s="696">
        <v>12</v>
      </c>
      <c r="P34" s="140"/>
      <c r="Q34" s="132"/>
      <c r="R34" s="132"/>
      <c r="S34" s="132"/>
      <c r="T34" s="132"/>
      <c r="U34" s="498"/>
      <c r="V34" s="696">
        <v>12</v>
      </c>
      <c r="W34" s="140"/>
      <c r="X34" s="132"/>
      <c r="Y34" s="132"/>
      <c r="Z34" s="132"/>
      <c r="AA34" s="133"/>
      <c r="AB34" s="498"/>
      <c r="AC34" s="696"/>
      <c r="AD34" s="139"/>
      <c r="AE34" s="132"/>
      <c r="AF34" s="132"/>
      <c r="AG34" s="132"/>
      <c r="AH34" s="132"/>
      <c r="AI34" s="131"/>
      <c r="AJ34" s="696"/>
      <c r="AK34" s="139"/>
      <c r="AL34" s="132"/>
      <c r="AM34" s="132"/>
      <c r="AN34" s="132"/>
      <c r="AO34" s="132"/>
      <c r="AP34" s="131"/>
      <c r="AQ34" s="696"/>
      <c r="AR34" s="140"/>
      <c r="AS34" s="132"/>
      <c r="AT34" s="132"/>
      <c r="AU34" s="132"/>
      <c r="AV34" s="132"/>
      <c r="AW34" s="131"/>
      <c r="AX34" s="696"/>
      <c r="AY34" s="140"/>
      <c r="AZ34" s="132"/>
      <c r="BA34" s="132"/>
      <c r="BB34" s="132"/>
      <c r="BC34" s="133"/>
      <c r="BD34" s="131"/>
    </row>
    <row r="35" spans="1:63" ht="25" customHeight="1">
      <c r="A35" s="696"/>
      <c r="B35" s="141"/>
      <c r="C35" s="132"/>
      <c r="D35" s="132"/>
      <c r="E35" s="132"/>
      <c r="F35" s="132"/>
      <c r="G35" s="498"/>
      <c r="H35" s="696">
        <v>33</v>
      </c>
      <c r="I35" s="140"/>
      <c r="J35" s="132"/>
      <c r="K35" s="132"/>
      <c r="L35" s="132"/>
      <c r="M35" s="132"/>
      <c r="N35" s="498"/>
      <c r="O35" s="696">
        <v>13</v>
      </c>
      <c r="P35" s="140"/>
      <c r="Q35" s="132"/>
      <c r="R35" s="132"/>
      <c r="S35" s="132"/>
      <c r="T35" s="132"/>
      <c r="U35" s="498"/>
      <c r="V35" s="696">
        <v>13</v>
      </c>
      <c r="W35" s="140"/>
      <c r="X35" s="132"/>
      <c r="Y35" s="132"/>
      <c r="Z35" s="132"/>
      <c r="AA35" s="133"/>
      <c r="AB35" s="498"/>
      <c r="AC35" s="696"/>
      <c r="AD35" s="141"/>
      <c r="AE35" s="132"/>
      <c r="AF35" s="132"/>
      <c r="AG35" s="132"/>
      <c r="AH35" s="132"/>
      <c r="AI35" s="131"/>
      <c r="AJ35" s="696"/>
      <c r="AK35" s="140"/>
      <c r="AL35" s="132"/>
      <c r="AM35" s="132"/>
      <c r="AN35" s="132"/>
      <c r="AO35" s="132"/>
      <c r="AP35" s="131"/>
      <c r="AQ35" s="696"/>
      <c r="AR35" s="140"/>
      <c r="AS35" s="132"/>
      <c r="AT35" s="132"/>
      <c r="AU35" s="132"/>
      <c r="AV35" s="132"/>
      <c r="AW35" s="131"/>
      <c r="AX35" s="696"/>
      <c r="AY35" s="140"/>
      <c r="AZ35" s="132"/>
      <c r="BA35" s="132"/>
      <c r="BB35" s="132"/>
      <c r="BC35" s="133"/>
      <c r="BD35" s="131"/>
    </row>
    <row r="36" spans="1:63" ht="25" customHeight="1">
      <c r="A36" s="696"/>
      <c r="B36" s="129"/>
      <c r="C36" s="132"/>
      <c r="D36" s="132"/>
      <c r="E36" s="132"/>
      <c r="F36" s="132"/>
      <c r="G36" s="699"/>
      <c r="H36" s="696">
        <v>34</v>
      </c>
      <c r="I36" s="140"/>
      <c r="J36" s="132"/>
      <c r="K36" s="132"/>
      <c r="L36" s="132"/>
      <c r="M36" s="132"/>
      <c r="N36" s="498"/>
      <c r="O36" s="696">
        <v>14</v>
      </c>
      <c r="P36" s="140"/>
      <c r="Q36" s="132"/>
      <c r="R36" s="132"/>
      <c r="S36" s="132"/>
      <c r="T36" s="132"/>
      <c r="U36" s="498"/>
      <c r="V36" s="696">
        <v>14</v>
      </c>
      <c r="W36" s="140"/>
      <c r="X36" s="132"/>
      <c r="Y36" s="132"/>
      <c r="Z36" s="132"/>
      <c r="AA36" s="133"/>
      <c r="AB36" s="131"/>
      <c r="AC36" s="696"/>
      <c r="AD36" s="129"/>
      <c r="AE36" s="132"/>
      <c r="AF36" s="132"/>
      <c r="AG36" s="132"/>
      <c r="AH36" s="132"/>
      <c r="AI36" s="136"/>
      <c r="AJ36" s="696"/>
      <c r="AK36" s="140"/>
      <c r="AL36" s="132"/>
      <c r="AM36" s="132"/>
      <c r="AN36" s="132"/>
      <c r="AO36" s="132"/>
      <c r="AP36" s="131"/>
      <c r="AQ36" s="696"/>
      <c r="AR36" s="140"/>
      <c r="AS36" s="132"/>
      <c r="AT36" s="132"/>
      <c r="AU36" s="132"/>
      <c r="AV36" s="132"/>
      <c r="AW36" s="131"/>
      <c r="AX36" s="696"/>
      <c r="AY36" s="140"/>
      <c r="AZ36" s="132"/>
      <c r="BA36" s="132"/>
      <c r="BB36" s="132"/>
      <c r="BC36" s="133"/>
      <c r="BD36" s="131"/>
    </row>
    <row r="37" spans="1:63" ht="25" customHeight="1">
      <c r="A37" s="696"/>
      <c r="B37" s="129"/>
      <c r="C37" s="132"/>
      <c r="D37" s="132"/>
      <c r="E37" s="132"/>
      <c r="F37" s="132"/>
      <c r="G37" s="498"/>
      <c r="H37" s="696">
        <v>35</v>
      </c>
      <c r="I37" s="140"/>
      <c r="J37" s="132"/>
      <c r="K37" s="132"/>
      <c r="L37" s="132"/>
      <c r="M37" s="132"/>
      <c r="N37" s="498"/>
      <c r="O37" s="696">
        <v>15</v>
      </c>
      <c r="P37" s="140"/>
      <c r="Q37" s="132"/>
      <c r="R37" s="132"/>
      <c r="S37" s="132"/>
      <c r="T37" s="132"/>
      <c r="U37" s="498"/>
      <c r="V37" s="696">
        <v>15</v>
      </c>
      <c r="W37" s="140"/>
      <c r="X37" s="132"/>
      <c r="Y37" s="132"/>
      <c r="Z37" s="132"/>
      <c r="AA37" s="133"/>
      <c r="AB37" s="131"/>
      <c r="AC37" s="696"/>
      <c r="AD37" s="129"/>
      <c r="AE37" s="132"/>
      <c r="AF37" s="132"/>
      <c r="AG37" s="132"/>
      <c r="AH37" s="132"/>
      <c r="AI37" s="131"/>
      <c r="AJ37" s="696"/>
      <c r="AK37" s="140"/>
      <c r="AL37" s="132"/>
      <c r="AM37" s="132"/>
      <c r="AN37" s="132"/>
      <c r="AO37" s="132"/>
      <c r="AP37" s="131"/>
      <c r="AQ37" s="696"/>
      <c r="AR37" s="140"/>
      <c r="AS37" s="132"/>
      <c r="AT37" s="132"/>
      <c r="AU37" s="132"/>
      <c r="AV37" s="132"/>
      <c r="AW37" s="131"/>
      <c r="AX37" s="696"/>
      <c r="AY37" s="140"/>
      <c r="AZ37" s="132"/>
      <c r="BA37" s="132"/>
      <c r="BB37" s="132"/>
      <c r="BC37" s="133"/>
      <c r="BD37" s="131"/>
    </row>
    <row r="38" spans="1:63" ht="25" customHeight="1">
      <c r="A38" s="696"/>
      <c r="B38" s="129"/>
      <c r="C38" s="130"/>
      <c r="D38" s="130"/>
      <c r="E38" s="130"/>
      <c r="F38" s="130"/>
      <c r="G38" s="498"/>
      <c r="H38" s="696" t="s">
        <v>276</v>
      </c>
      <c r="I38" s="129"/>
      <c r="J38" s="132"/>
      <c r="K38" s="132"/>
      <c r="L38" s="132"/>
      <c r="M38" s="132"/>
      <c r="N38" s="498"/>
      <c r="O38" s="696">
        <v>16</v>
      </c>
      <c r="P38" s="140"/>
      <c r="Q38" s="132"/>
      <c r="R38" s="132"/>
      <c r="S38" s="132"/>
      <c r="T38" s="132"/>
      <c r="U38" s="498"/>
      <c r="V38" s="696">
        <v>16</v>
      </c>
      <c r="W38" s="129"/>
      <c r="X38" s="132"/>
      <c r="Y38" s="132"/>
      <c r="Z38" s="132"/>
      <c r="AA38" s="133"/>
      <c r="AB38" s="134"/>
      <c r="AC38" s="696"/>
      <c r="AD38" s="129"/>
      <c r="AE38" s="130"/>
      <c r="AF38" s="130"/>
      <c r="AG38" s="130"/>
      <c r="AH38" s="130"/>
      <c r="AI38" s="131"/>
      <c r="AJ38" s="696"/>
      <c r="AK38" s="129"/>
      <c r="AL38" s="132"/>
      <c r="AM38" s="132"/>
      <c r="AN38" s="132"/>
      <c r="AO38" s="132"/>
      <c r="AP38" s="131"/>
      <c r="AQ38" s="696"/>
      <c r="AR38" s="140"/>
      <c r="AS38" s="132"/>
      <c r="AT38" s="132"/>
      <c r="AU38" s="132"/>
      <c r="AV38" s="132"/>
      <c r="AW38" s="131"/>
      <c r="AX38" s="696"/>
      <c r="AY38" s="129"/>
      <c r="AZ38" s="132"/>
      <c r="BA38" s="132"/>
      <c r="BB38" s="132"/>
      <c r="BC38" s="133"/>
      <c r="BD38" s="134"/>
    </row>
    <row r="39" spans="1:63" ht="25" customHeight="1">
      <c r="A39" s="696"/>
      <c r="B39" s="129"/>
      <c r="C39" s="132"/>
      <c r="D39" s="132"/>
      <c r="E39" s="132"/>
      <c r="F39" s="132"/>
      <c r="G39" s="498"/>
      <c r="H39" s="696">
        <v>17</v>
      </c>
      <c r="I39" s="129"/>
      <c r="J39" s="132"/>
      <c r="K39" s="132"/>
      <c r="L39" s="132"/>
      <c r="M39" s="132"/>
      <c r="N39" s="498"/>
      <c r="O39" s="696">
        <v>17</v>
      </c>
      <c r="P39" s="140"/>
      <c r="Q39" s="132"/>
      <c r="R39" s="132"/>
      <c r="S39" s="132"/>
      <c r="T39" s="132"/>
      <c r="U39" s="498"/>
      <c r="V39" s="696">
        <v>17</v>
      </c>
      <c r="W39" s="129"/>
      <c r="X39" s="132"/>
      <c r="Y39" s="132"/>
      <c r="Z39" s="132"/>
      <c r="AA39" s="133"/>
      <c r="AB39" s="134"/>
      <c r="AC39" s="696"/>
      <c r="AD39" s="129"/>
      <c r="AE39" s="132"/>
      <c r="AF39" s="132"/>
      <c r="AG39" s="132"/>
      <c r="AH39" s="132"/>
      <c r="AI39" s="131"/>
      <c r="AJ39" s="696"/>
      <c r="AK39" s="129"/>
      <c r="AL39" s="132"/>
      <c r="AM39" s="132"/>
      <c r="AN39" s="132"/>
      <c r="AO39" s="132"/>
      <c r="AP39" s="131"/>
      <c r="AQ39" s="696"/>
      <c r="AR39" s="140"/>
      <c r="AS39" s="132"/>
      <c r="AT39" s="132"/>
      <c r="AU39" s="132"/>
      <c r="AV39" s="132"/>
      <c r="AW39" s="131"/>
      <c r="AX39" s="696"/>
      <c r="AY39" s="129"/>
      <c r="AZ39" s="132"/>
      <c r="BA39" s="132"/>
      <c r="BB39" s="132"/>
      <c r="BC39" s="133"/>
      <c r="BD39" s="134"/>
    </row>
    <row r="40" spans="1:63" ht="25" customHeight="1">
      <c r="A40" s="696"/>
      <c r="B40" s="129"/>
      <c r="C40" s="132"/>
      <c r="D40" s="132"/>
      <c r="E40" s="132"/>
      <c r="F40" s="132"/>
      <c r="G40" s="498"/>
      <c r="H40" s="696">
        <v>18</v>
      </c>
      <c r="I40" s="129"/>
      <c r="J40" s="132"/>
      <c r="K40" s="132"/>
      <c r="L40" s="132"/>
      <c r="M40" s="132"/>
      <c r="N40" s="498"/>
      <c r="O40" s="696">
        <v>18</v>
      </c>
      <c r="P40" s="140"/>
      <c r="Q40" s="132"/>
      <c r="R40" s="132"/>
      <c r="S40" s="132"/>
      <c r="T40" s="132"/>
      <c r="U40" s="498"/>
      <c r="V40" s="696">
        <v>18</v>
      </c>
      <c r="W40" s="129"/>
      <c r="X40" s="132"/>
      <c r="Y40" s="132"/>
      <c r="Z40" s="132"/>
      <c r="AA40" s="133"/>
      <c r="AB40" s="134"/>
      <c r="AC40" s="696"/>
      <c r="AD40" s="129"/>
      <c r="AE40" s="132"/>
      <c r="AF40" s="132"/>
      <c r="AG40" s="132"/>
      <c r="AH40" s="132"/>
      <c r="AI40" s="131"/>
      <c r="AJ40" s="696"/>
      <c r="AK40" s="129"/>
      <c r="AL40" s="132"/>
      <c r="AM40" s="132"/>
      <c r="AN40" s="132"/>
      <c r="AO40" s="132"/>
      <c r="AP40" s="131"/>
      <c r="AQ40" s="696"/>
      <c r="AR40" s="140"/>
      <c r="AS40" s="132"/>
      <c r="AT40" s="132"/>
      <c r="AU40" s="132"/>
      <c r="AV40" s="132"/>
      <c r="AW40" s="131"/>
      <c r="AX40" s="696"/>
      <c r="AY40" s="129"/>
      <c r="AZ40" s="132"/>
      <c r="BA40" s="132"/>
      <c r="BB40" s="132"/>
      <c r="BC40" s="133"/>
      <c r="BD40" s="134"/>
    </row>
    <row r="41" spans="1:63" ht="25" customHeight="1">
      <c r="A41" s="696"/>
      <c r="B41" s="129"/>
      <c r="C41" s="132"/>
      <c r="D41" s="132"/>
      <c r="E41" s="132"/>
      <c r="F41" s="132"/>
      <c r="G41" s="498"/>
      <c r="H41" s="696">
        <v>19</v>
      </c>
      <c r="I41" s="129"/>
      <c r="J41" s="132"/>
      <c r="K41" s="132"/>
      <c r="L41" s="132"/>
      <c r="M41" s="132"/>
      <c r="N41" s="498"/>
      <c r="O41" s="696">
        <v>19</v>
      </c>
      <c r="P41" s="140"/>
      <c r="Q41" s="132"/>
      <c r="R41" s="132"/>
      <c r="S41" s="132"/>
      <c r="T41" s="132"/>
      <c r="U41" s="498"/>
      <c r="V41" s="696">
        <v>19</v>
      </c>
      <c r="W41" s="129"/>
      <c r="X41" s="132"/>
      <c r="Y41" s="132"/>
      <c r="Z41" s="132"/>
      <c r="AA41" s="133"/>
      <c r="AB41" s="134"/>
      <c r="AC41" s="696"/>
      <c r="AD41" s="129"/>
      <c r="AE41" s="132"/>
      <c r="AF41" s="132"/>
      <c r="AG41" s="132"/>
      <c r="AH41" s="132"/>
      <c r="AI41" s="131"/>
      <c r="AJ41" s="696"/>
      <c r="AK41" s="129"/>
      <c r="AL41" s="132"/>
      <c r="AM41" s="132"/>
      <c r="AN41" s="132"/>
      <c r="AO41" s="132"/>
      <c r="AP41" s="131"/>
      <c r="AQ41" s="696"/>
      <c r="AR41" s="140"/>
      <c r="AS41" s="132"/>
      <c r="AT41" s="132"/>
      <c r="AU41" s="132"/>
      <c r="AV41" s="132"/>
      <c r="AW41" s="131"/>
      <c r="AX41" s="696"/>
      <c r="AY41" s="129"/>
      <c r="AZ41" s="132"/>
      <c r="BA41" s="132"/>
      <c r="BB41" s="132"/>
      <c r="BC41" s="133"/>
      <c r="BD41" s="134"/>
    </row>
    <row r="42" spans="1:63" ht="25" customHeight="1">
      <c r="A42" s="696"/>
      <c r="B42" s="147"/>
      <c r="C42" s="132"/>
      <c r="D42" s="132"/>
      <c r="E42" s="132"/>
      <c r="F42" s="132"/>
      <c r="G42" s="498"/>
      <c r="H42" s="696">
        <v>20</v>
      </c>
      <c r="I42" s="147"/>
      <c r="J42" s="132"/>
      <c r="K42" s="132"/>
      <c r="L42" s="132"/>
      <c r="M42" s="132"/>
      <c r="N42" s="498"/>
      <c r="O42" s="696">
        <v>20</v>
      </c>
      <c r="P42" s="140"/>
      <c r="Q42" s="132"/>
      <c r="R42" s="132"/>
      <c r="S42" s="132"/>
      <c r="T42" s="132"/>
      <c r="U42" s="498"/>
      <c r="V42" s="696">
        <v>20</v>
      </c>
      <c r="W42" s="147"/>
      <c r="X42" s="132"/>
      <c r="Y42" s="132"/>
      <c r="Z42" s="132"/>
      <c r="AA42" s="133"/>
      <c r="AB42" s="135"/>
      <c r="AC42" s="696"/>
      <c r="AD42" s="147"/>
      <c r="AE42" s="132"/>
      <c r="AF42" s="132"/>
      <c r="AG42" s="132"/>
      <c r="AH42" s="132"/>
      <c r="AI42" s="131"/>
      <c r="AJ42" s="696"/>
      <c r="AK42" s="147"/>
      <c r="AL42" s="132"/>
      <c r="AM42" s="132"/>
      <c r="AN42" s="132"/>
      <c r="AO42" s="132"/>
      <c r="AP42" s="131"/>
      <c r="AQ42" s="696"/>
      <c r="AR42" s="140"/>
      <c r="AS42" s="132"/>
      <c r="AT42" s="132"/>
      <c r="AU42" s="132"/>
      <c r="AV42" s="132"/>
      <c r="AW42" s="131"/>
      <c r="AX42" s="696"/>
      <c r="AY42" s="147"/>
      <c r="AZ42" s="132"/>
      <c r="BA42" s="132"/>
      <c r="BB42" s="132"/>
      <c r="BC42" s="133"/>
      <c r="BD42" s="135"/>
    </row>
    <row r="43" spans="1:63" ht="25" customHeight="1">
      <c r="A43" s="1438" t="s">
        <v>20</v>
      </c>
      <c r="B43" s="1438"/>
      <c r="C43" s="1438"/>
      <c r="D43" s="1438"/>
      <c r="E43" s="1438"/>
      <c r="F43" s="1438"/>
      <c r="G43" s="131">
        <f>SUM(G23:G39)+G41+G42</f>
        <v>89.63000000000001</v>
      </c>
      <c r="H43" s="1438" t="s">
        <v>20</v>
      </c>
      <c r="I43" s="1438"/>
      <c r="J43" s="1438"/>
      <c r="K43" s="1438"/>
      <c r="L43" s="1438"/>
      <c r="M43" s="1438"/>
      <c r="N43" s="682">
        <f>SUM(N23:N39)</f>
        <v>102.00999999999999</v>
      </c>
      <c r="O43" s="1438" t="s">
        <v>20</v>
      </c>
      <c r="P43" s="1438"/>
      <c r="Q43" s="1438"/>
      <c r="R43" s="1438"/>
      <c r="S43" s="1438"/>
      <c r="T43" s="1438"/>
      <c r="U43" s="685">
        <f>SUM(U23:U42)</f>
        <v>107.00999999999999</v>
      </c>
      <c r="V43" s="1438" t="s">
        <v>20</v>
      </c>
      <c r="W43" s="1438"/>
      <c r="X43" s="1438"/>
      <c r="Y43" s="1438"/>
      <c r="Z43" s="1438"/>
      <c r="AA43" s="1438"/>
      <c r="AB43" s="687">
        <f>SUM(AB23:AB42)</f>
        <v>0</v>
      </c>
      <c r="AC43" s="1438" t="s">
        <v>20</v>
      </c>
      <c r="AD43" s="1438"/>
      <c r="AE43" s="1438"/>
      <c r="AF43" s="1438"/>
      <c r="AG43" s="1438"/>
      <c r="AH43" s="1438"/>
      <c r="AI43" s="683">
        <f>SUM(AI23:AI42)</f>
        <v>0</v>
      </c>
      <c r="AJ43" s="1438" t="s">
        <v>20</v>
      </c>
      <c r="AK43" s="1438"/>
      <c r="AL43" s="1438"/>
      <c r="AM43" s="1438"/>
      <c r="AN43" s="1438"/>
      <c r="AO43" s="1438"/>
      <c r="AP43" s="686">
        <f>SUM(AP23:AP42)</f>
        <v>0</v>
      </c>
      <c r="AQ43" s="1438" t="s">
        <v>20</v>
      </c>
      <c r="AR43" s="1438"/>
      <c r="AS43" s="1438"/>
      <c r="AT43" s="1438"/>
      <c r="AU43" s="1438"/>
      <c r="AV43" s="1438"/>
      <c r="AW43" s="694">
        <f>SUM(AW23:AW42)</f>
        <v>0</v>
      </c>
      <c r="AX43" s="1438" t="s">
        <v>20</v>
      </c>
      <c r="AY43" s="1438"/>
      <c r="AZ43" s="1438"/>
      <c r="BA43" s="1438"/>
      <c r="BB43" s="1438"/>
      <c r="BC43" s="1438"/>
      <c r="BD43" s="131">
        <f>SUM(BD23:BD42)</f>
        <v>0</v>
      </c>
      <c r="BK43" s="115"/>
    </row>
    <row r="44" spans="1:63" ht="25" customHeight="1">
      <c r="A44" s="142"/>
      <c r="B44" s="142"/>
      <c r="C44" s="142"/>
      <c r="D44" s="142"/>
      <c r="E44" s="142"/>
      <c r="F44" s="143" t="s">
        <v>55</v>
      </c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</row>
    <row r="45" spans="1:63" ht="16.5" customHeight="1"/>
    <row r="46" spans="1:63" ht="20.149999999999999" customHeight="1">
      <c r="C46" s="499" t="s">
        <v>278</v>
      </c>
      <c r="D46" s="499"/>
    </row>
    <row r="47" spans="1:63" ht="20.149999999999999" customHeight="1">
      <c r="C47" s="500" t="s">
        <v>279</v>
      </c>
      <c r="D47" s="500"/>
    </row>
    <row r="48" spans="1:63" ht="20.149999999999999" customHeight="1">
      <c r="C48" s="501" t="s">
        <v>280</v>
      </c>
      <c r="D48" s="501"/>
    </row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</sheetData>
  <mergeCells count="41">
    <mergeCell ref="BA2:BD3"/>
    <mergeCell ref="W3:AI3"/>
    <mergeCell ref="A1:U1"/>
    <mergeCell ref="W1:AI1"/>
    <mergeCell ref="AJ1:AR1"/>
    <mergeCell ref="AS1:AV1"/>
    <mergeCell ref="AW1:AZ1"/>
    <mergeCell ref="BA1:BD1"/>
    <mergeCell ref="A2:U2"/>
    <mergeCell ref="W2:AI2"/>
    <mergeCell ref="AJ2:AR2"/>
    <mergeCell ref="AS2:AV3"/>
    <mergeCell ref="AW2:AZ3"/>
    <mergeCell ref="A11:C11"/>
    <mergeCell ref="AC11:AE11"/>
    <mergeCell ref="A21:G21"/>
    <mergeCell ref="H21:N21"/>
    <mergeCell ref="O21:U21"/>
    <mergeCell ref="V21:AB21"/>
    <mergeCell ref="AC21:AI21"/>
    <mergeCell ref="AJ21:AP21"/>
    <mergeCell ref="AQ21:AW21"/>
    <mergeCell ref="AX21:BD21"/>
    <mergeCell ref="B22:F22"/>
    <mergeCell ref="I22:M22"/>
    <mergeCell ref="P22:T22"/>
    <mergeCell ref="W22:AA22"/>
    <mergeCell ref="AD22:AH22"/>
    <mergeCell ref="AK22:AO22"/>
    <mergeCell ref="AR22:AV22"/>
    <mergeCell ref="AX43:BC43"/>
    <mergeCell ref="AY22:BC22"/>
    <mergeCell ref="P28:T28"/>
    <mergeCell ref="P33:T33"/>
    <mergeCell ref="A43:F43"/>
    <mergeCell ref="H43:M43"/>
    <mergeCell ref="O43:T43"/>
    <mergeCell ref="V43:AA43"/>
    <mergeCell ref="AC43:AH43"/>
    <mergeCell ref="AJ43:AO43"/>
    <mergeCell ref="AQ43:AV43"/>
  </mergeCells>
  <printOptions horizontalCentered="1" verticalCentered="1"/>
  <pageMargins left="0.15748031496062992" right="0.15748031496062992" top="0.15748031496062992" bottom="0.19685039370078741" header="0" footer="0"/>
  <pageSetup paperSize="8" scale="76" orientation="landscape" verticalDpi="300" r:id="rId1"/>
  <headerFooter alignWithMargins="0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00FF"/>
  </sheetPr>
  <dimension ref="A1:CV58"/>
  <sheetViews>
    <sheetView showGridLines="0" topLeftCell="A28" zoomScale="85" zoomScaleNormal="85" zoomScaleSheetLayoutView="75" workbookViewId="0">
      <selection activeCell="T47" sqref="T47"/>
    </sheetView>
  </sheetViews>
  <sheetFormatPr defaultColWidth="4.3828125" defaultRowHeight="12.45"/>
  <cols>
    <col min="1" max="56" width="4.69140625" style="113" customWidth="1"/>
    <col min="57" max="16384" width="4.3828125" style="113"/>
  </cols>
  <sheetData>
    <row r="1" spans="1:100" ht="25" customHeight="1">
      <c r="A1" s="1033" t="s">
        <v>56</v>
      </c>
      <c r="B1" s="1033"/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3"/>
      <c r="Q1" s="1033"/>
      <c r="R1" s="1033"/>
      <c r="S1" s="1033"/>
      <c r="T1" s="1033"/>
      <c r="U1" s="1033"/>
      <c r="V1" s="144"/>
      <c r="W1" s="1466" t="s">
        <v>1</v>
      </c>
      <c r="X1" s="1466"/>
      <c r="Y1" s="1466"/>
      <c r="Z1" s="1466"/>
      <c r="AA1" s="1466"/>
      <c r="AB1" s="1466"/>
      <c r="AC1" s="1466"/>
      <c r="AD1" s="1466"/>
      <c r="AE1" s="1466"/>
      <c r="AF1" s="1466"/>
      <c r="AG1" s="1466"/>
      <c r="AH1" s="1466"/>
      <c r="AI1" s="1466"/>
      <c r="AJ1" s="1467" t="s">
        <v>2</v>
      </c>
      <c r="AK1" s="1467"/>
      <c r="AL1" s="1467"/>
      <c r="AM1" s="1467"/>
      <c r="AN1" s="1467"/>
      <c r="AO1" s="1467"/>
      <c r="AP1" s="1467"/>
      <c r="AQ1" s="1467"/>
      <c r="AR1" s="1467"/>
      <c r="AS1" s="1468" t="s">
        <v>21</v>
      </c>
      <c r="AT1" s="1468"/>
      <c r="AU1" s="1468"/>
      <c r="AV1" s="1468"/>
      <c r="AW1" s="1468" t="s">
        <v>22</v>
      </c>
      <c r="AX1" s="1468"/>
      <c r="AY1" s="1468"/>
      <c r="AZ1" s="1468"/>
      <c r="BA1" s="1468" t="s">
        <v>23</v>
      </c>
      <c r="BB1" s="1468"/>
      <c r="BC1" s="1468"/>
      <c r="BD1" s="1468"/>
    </row>
    <row r="2" spans="1:100" ht="25" customHeight="1">
      <c r="A2" s="1411" t="s">
        <v>57</v>
      </c>
      <c r="B2" s="1411"/>
      <c r="C2" s="1411"/>
      <c r="D2" s="1411"/>
      <c r="E2" s="1411"/>
      <c r="F2" s="1411"/>
      <c r="G2" s="1411"/>
      <c r="H2" s="1411"/>
      <c r="I2" s="1411"/>
      <c r="J2" s="1411"/>
      <c r="K2" s="1411"/>
      <c r="L2" s="1411"/>
      <c r="M2" s="1411"/>
      <c r="N2" s="1411"/>
      <c r="O2" s="1411"/>
      <c r="P2" s="1411"/>
      <c r="Q2" s="1411"/>
      <c r="R2" s="1411"/>
      <c r="S2" s="1411"/>
      <c r="T2" s="1411"/>
      <c r="U2" s="1411"/>
      <c r="W2" s="1465" t="s">
        <v>0</v>
      </c>
      <c r="X2" s="1465"/>
      <c r="Y2" s="1465"/>
      <c r="Z2" s="1465"/>
      <c r="AA2" s="1465"/>
      <c r="AB2" s="1465"/>
      <c r="AC2" s="1465"/>
      <c r="AD2" s="1465"/>
      <c r="AE2" s="1465"/>
      <c r="AF2" s="1465"/>
      <c r="AG2" s="1465"/>
      <c r="AH2" s="1465"/>
      <c r="AI2" s="1465"/>
      <c r="AJ2" s="1467" t="s">
        <v>3</v>
      </c>
      <c r="AK2" s="1467"/>
      <c r="AL2" s="1467"/>
      <c r="AM2" s="1467"/>
      <c r="AN2" s="1467"/>
      <c r="AO2" s="1467"/>
      <c r="AP2" s="1467"/>
      <c r="AQ2" s="1467"/>
      <c r="AR2" s="1467"/>
      <c r="AS2" s="1469"/>
      <c r="AT2" s="1469"/>
      <c r="AU2" s="1469"/>
      <c r="AV2" s="1469"/>
      <c r="AW2" s="1463"/>
      <c r="AX2" s="1463"/>
      <c r="AY2" s="1463"/>
      <c r="AZ2" s="1463"/>
      <c r="BA2" s="1463"/>
      <c r="BB2" s="1463"/>
      <c r="BC2" s="1463"/>
      <c r="BD2" s="1463"/>
    </row>
    <row r="3" spans="1:100" ht="25" customHeight="1">
      <c r="A3" s="114"/>
      <c r="W3" s="1465" t="s">
        <v>59</v>
      </c>
      <c r="X3" s="1465"/>
      <c r="Y3" s="1465"/>
      <c r="Z3" s="1465"/>
      <c r="AA3" s="1465"/>
      <c r="AB3" s="1465"/>
      <c r="AC3" s="1465"/>
      <c r="AD3" s="1465"/>
      <c r="AE3" s="1465"/>
      <c r="AF3" s="1465"/>
      <c r="AG3" s="1465"/>
      <c r="AH3" s="1465"/>
      <c r="AI3" s="1465"/>
      <c r="AS3" s="1470"/>
      <c r="AT3" s="1470"/>
      <c r="AU3" s="1470"/>
      <c r="AV3" s="1470"/>
      <c r="AW3" s="1464"/>
      <c r="AX3" s="1464"/>
      <c r="AY3" s="1464"/>
      <c r="AZ3" s="1464"/>
      <c r="BA3" s="1464"/>
      <c r="BB3" s="1464"/>
      <c r="BC3" s="1464"/>
      <c r="BD3" s="1464"/>
      <c r="CU3" s="115"/>
      <c r="CV3" s="115"/>
    </row>
    <row r="4" spans="1:100" s="120" customFormat="1" ht="25" customHeight="1">
      <c r="A4" s="116"/>
      <c r="B4" s="116"/>
      <c r="C4" s="116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6"/>
      <c r="AD4" s="116"/>
      <c r="AE4" s="116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  <c r="BN4" s="118"/>
      <c r="BO4" s="118"/>
      <c r="BP4" s="118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9"/>
      <c r="CG4" s="116"/>
      <c r="CH4" s="116"/>
      <c r="CI4" s="116"/>
      <c r="CJ4" s="116"/>
    </row>
    <row r="5" spans="1:100" s="120" customFormat="1" ht="25" customHeight="1">
      <c r="A5" s="116"/>
      <c r="B5" s="116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6"/>
      <c r="AD5" s="116"/>
      <c r="AE5" s="116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</row>
    <row r="6" spans="1:100" s="120" customFormat="1" ht="25" customHeight="1">
      <c r="A6" s="116"/>
      <c r="B6" s="116"/>
      <c r="C6" s="116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6"/>
      <c r="AD6" s="116"/>
      <c r="AE6" s="116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6"/>
      <c r="BR6" s="116"/>
      <c r="BS6" s="116"/>
      <c r="BT6" s="116"/>
      <c r="BU6" s="116"/>
      <c r="BV6" s="121"/>
      <c r="BW6" s="121"/>
      <c r="BX6" s="121"/>
      <c r="BY6" s="121"/>
      <c r="BZ6" s="121"/>
      <c r="CA6" s="116"/>
      <c r="CB6" s="116"/>
      <c r="CC6" s="116"/>
      <c r="CD6" s="116"/>
      <c r="CE6" s="116"/>
      <c r="CF6" s="116"/>
      <c r="CG6" s="116"/>
      <c r="CH6" s="116"/>
      <c r="CI6" s="116"/>
      <c r="CJ6" s="116"/>
    </row>
    <row r="7" spans="1:100" s="120" customFormat="1" ht="25" customHeight="1">
      <c r="A7" s="116"/>
      <c r="B7" s="116"/>
      <c r="C7" s="116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6"/>
      <c r="AD7" s="116"/>
      <c r="AE7" s="116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6"/>
      <c r="BR7" s="116"/>
      <c r="BS7" s="116"/>
      <c r="BT7" s="116"/>
      <c r="BU7" s="116"/>
      <c r="BV7" s="121"/>
      <c r="BW7" s="121"/>
      <c r="BX7" s="121"/>
      <c r="BY7" s="121"/>
      <c r="BZ7" s="121"/>
      <c r="CA7" s="116"/>
      <c r="CB7" s="116"/>
      <c r="CC7" s="116"/>
      <c r="CD7" s="116"/>
      <c r="CE7" s="116"/>
      <c r="CF7" s="116"/>
      <c r="CG7" s="116"/>
      <c r="CH7" s="116"/>
      <c r="CI7" s="116"/>
      <c r="CJ7" s="116"/>
    </row>
    <row r="8" spans="1:100" s="120" customFormat="1" ht="25" customHeight="1"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</row>
    <row r="9" spans="1:100" s="120" customFormat="1" ht="25" customHeight="1"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</row>
    <row r="10" spans="1:100" ht="25" customHeight="1">
      <c r="A10" s="124"/>
      <c r="B10" s="124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4"/>
      <c r="AD10" s="124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</row>
    <row r="11" spans="1:100" ht="25" customHeight="1">
      <c r="A11" s="1462"/>
      <c r="B11" s="1462"/>
      <c r="C11" s="1462"/>
      <c r="AC11" s="1462"/>
      <c r="AD11" s="1462"/>
      <c r="AE11" s="1462"/>
    </row>
    <row r="12" spans="1:100" ht="25" customHeight="1">
      <c r="A12" s="126"/>
      <c r="AC12" s="126"/>
    </row>
    <row r="13" spans="1:100" ht="25" customHeight="1"/>
    <row r="14" spans="1:100" ht="25" customHeight="1"/>
    <row r="15" spans="1:100" ht="25" customHeight="1"/>
    <row r="16" spans="1:100" ht="25" customHeight="1"/>
    <row r="17" spans="1:56" ht="25" customHeight="1"/>
    <row r="18" spans="1:56" ht="25" customHeight="1"/>
    <row r="19" spans="1:56" ht="25" customHeight="1"/>
    <row r="20" spans="1:56" ht="25" customHeight="1"/>
    <row r="21" spans="1:56" ht="25" customHeight="1">
      <c r="A21" s="1454" t="s">
        <v>50</v>
      </c>
      <c r="B21" s="1455"/>
      <c r="C21" s="1455"/>
      <c r="D21" s="1455"/>
      <c r="E21" s="1455"/>
      <c r="F21" s="1455"/>
      <c r="G21" s="1456"/>
      <c r="H21" s="1454" t="s">
        <v>50</v>
      </c>
      <c r="I21" s="1455"/>
      <c r="J21" s="1455"/>
      <c r="K21" s="1455"/>
      <c r="L21" s="1455"/>
      <c r="M21" s="1455"/>
      <c r="N21" s="1456"/>
      <c r="O21" s="1448" t="s">
        <v>51</v>
      </c>
      <c r="P21" s="1449"/>
      <c r="Q21" s="1449"/>
      <c r="R21" s="1449"/>
      <c r="S21" s="1449"/>
      <c r="T21" s="1449"/>
      <c r="U21" s="1450"/>
      <c r="V21" s="1451" t="s">
        <v>52</v>
      </c>
      <c r="W21" s="1452"/>
      <c r="X21" s="1452"/>
      <c r="Y21" s="1452"/>
      <c r="Z21" s="1452"/>
      <c r="AA21" s="1452"/>
      <c r="AB21" s="1453"/>
      <c r="AC21" s="1454" t="s">
        <v>50</v>
      </c>
      <c r="AD21" s="1455"/>
      <c r="AE21" s="1455"/>
      <c r="AF21" s="1455"/>
      <c r="AG21" s="1455"/>
      <c r="AH21" s="1455"/>
      <c r="AI21" s="1456"/>
      <c r="AJ21" s="1448" t="s">
        <v>51</v>
      </c>
      <c r="AK21" s="1449"/>
      <c r="AL21" s="1449"/>
      <c r="AM21" s="1449"/>
      <c r="AN21" s="1449"/>
      <c r="AO21" s="1449"/>
      <c r="AP21" s="1450"/>
      <c r="AQ21" s="1451" t="s">
        <v>52</v>
      </c>
      <c r="AR21" s="1452"/>
      <c r="AS21" s="1452"/>
      <c r="AT21" s="1452"/>
      <c r="AU21" s="1452"/>
      <c r="AV21" s="1452"/>
      <c r="AW21" s="1453"/>
      <c r="AX21" s="1454" t="s">
        <v>277</v>
      </c>
      <c r="AY21" s="1455"/>
      <c r="AZ21" s="1455"/>
      <c r="BA21" s="1455"/>
      <c r="BB21" s="1455"/>
      <c r="BC21" s="1455"/>
      <c r="BD21" s="1456"/>
    </row>
    <row r="22" spans="1:56" ht="25" customHeight="1">
      <c r="A22" s="127" t="s">
        <v>43</v>
      </c>
      <c r="B22" s="1439" t="s">
        <v>53</v>
      </c>
      <c r="C22" s="1440"/>
      <c r="D22" s="1440"/>
      <c r="E22" s="1440"/>
      <c r="F22" s="1440"/>
      <c r="G22" s="127" t="s">
        <v>54</v>
      </c>
      <c r="H22" s="127" t="s">
        <v>43</v>
      </c>
      <c r="I22" s="1439" t="s">
        <v>53</v>
      </c>
      <c r="J22" s="1440"/>
      <c r="K22" s="1440"/>
      <c r="L22" s="1440"/>
      <c r="M22" s="1440"/>
      <c r="N22" s="127" t="s">
        <v>54</v>
      </c>
      <c r="O22" s="539" t="s">
        <v>43</v>
      </c>
      <c r="P22" s="1457" t="s">
        <v>53</v>
      </c>
      <c r="Q22" s="1458"/>
      <c r="R22" s="1458"/>
      <c r="S22" s="1458"/>
      <c r="T22" s="1458"/>
      <c r="U22" s="539" t="s">
        <v>54</v>
      </c>
      <c r="V22" s="540" t="s">
        <v>43</v>
      </c>
      <c r="W22" s="1459" t="s">
        <v>53</v>
      </c>
      <c r="X22" s="1460"/>
      <c r="Y22" s="1460"/>
      <c r="Z22" s="1460"/>
      <c r="AA22" s="1461"/>
      <c r="AB22" s="540" t="s">
        <v>54</v>
      </c>
      <c r="AC22" s="127" t="s">
        <v>43</v>
      </c>
      <c r="AD22" s="1439" t="s">
        <v>53</v>
      </c>
      <c r="AE22" s="1440"/>
      <c r="AF22" s="1440"/>
      <c r="AG22" s="1440"/>
      <c r="AH22" s="1440"/>
      <c r="AI22" s="127" t="s">
        <v>54</v>
      </c>
      <c r="AJ22" s="539" t="s">
        <v>43</v>
      </c>
      <c r="AK22" s="1457" t="s">
        <v>53</v>
      </c>
      <c r="AL22" s="1458"/>
      <c r="AM22" s="1458"/>
      <c r="AN22" s="1458"/>
      <c r="AO22" s="1458"/>
      <c r="AP22" s="539" t="s">
        <v>54</v>
      </c>
      <c r="AQ22" s="540" t="s">
        <v>43</v>
      </c>
      <c r="AR22" s="1459" t="s">
        <v>53</v>
      </c>
      <c r="AS22" s="1460"/>
      <c r="AT22" s="1460"/>
      <c r="AU22" s="1460"/>
      <c r="AV22" s="1460"/>
      <c r="AW22" s="540" t="s">
        <v>54</v>
      </c>
      <c r="AX22" s="127" t="s">
        <v>43</v>
      </c>
      <c r="AY22" s="1439" t="s">
        <v>53</v>
      </c>
      <c r="AZ22" s="1440"/>
      <c r="BA22" s="1440"/>
      <c r="BB22" s="1440"/>
      <c r="BC22" s="1441"/>
      <c r="BD22" s="127" t="s">
        <v>54</v>
      </c>
    </row>
    <row r="23" spans="1:56" ht="25" customHeight="1">
      <c r="A23" s="128">
        <v>1</v>
      </c>
      <c r="B23" s="503" t="s">
        <v>121</v>
      </c>
      <c r="C23" s="504"/>
      <c r="D23" s="504"/>
      <c r="E23" s="504"/>
      <c r="F23" s="504"/>
      <c r="G23" s="505">
        <v>1.5</v>
      </c>
      <c r="H23" s="128">
        <v>21</v>
      </c>
      <c r="I23" s="514" t="s">
        <v>124</v>
      </c>
      <c r="J23" s="511"/>
      <c r="K23" s="511"/>
      <c r="L23" s="511"/>
      <c r="M23" s="511"/>
      <c r="N23" s="512">
        <v>3.03</v>
      </c>
      <c r="O23" s="128">
        <v>1</v>
      </c>
      <c r="P23" s="693" t="s">
        <v>314</v>
      </c>
      <c r="Q23" s="691"/>
      <c r="R23" s="691"/>
      <c r="S23" s="691"/>
      <c r="T23" s="691"/>
      <c r="U23" s="692">
        <v>2.2200000000000002</v>
      </c>
      <c r="V23" s="128">
        <v>1</v>
      </c>
      <c r="W23" s="503" t="s">
        <v>162</v>
      </c>
      <c r="X23" s="509"/>
      <c r="Y23" s="509"/>
      <c r="Z23" s="509"/>
      <c r="AA23" s="522"/>
      <c r="AB23" s="523">
        <v>1</v>
      </c>
      <c r="AC23" s="128">
        <v>1</v>
      </c>
      <c r="AD23" s="502" t="s">
        <v>278</v>
      </c>
      <c r="AE23" s="502"/>
      <c r="AF23" s="130"/>
      <c r="AG23" s="130"/>
      <c r="AH23" s="130"/>
      <c r="AI23" s="131">
        <f>SUM(G23,G25,G35,G39,G41,G42,N32,N33,N34,N36,N38)</f>
        <v>20.62</v>
      </c>
      <c r="AJ23" s="128">
        <v>1</v>
      </c>
      <c r="AK23" s="502" t="s">
        <v>278</v>
      </c>
      <c r="AL23" s="502"/>
      <c r="AM23" s="132"/>
      <c r="AN23" s="132"/>
      <c r="AO23" s="132"/>
      <c r="AP23" s="131">
        <f>SUM(U23,U24,U28,U32,U33,U34)</f>
        <v>40.01</v>
      </c>
      <c r="AQ23" s="128">
        <v>1</v>
      </c>
      <c r="AR23" s="502" t="s">
        <v>278</v>
      </c>
      <c r="AS23" s="502"/>
      <c r="AT23" s="132"/>
      <c r="AU23" s="132"/>
      <c r="AV23" s="132"/>
      <c r="AW23" s="131">
        <f>SUM(AB23,AB25,AB28,AB32,AB33,AB34)</f>
        <v>9.57</v>
      </c>
      <c r="AX23" s="128">
        <v>1</v>
      </c>
      <c r="AY23" s="129"/>
      <c r="AZ23" s="132"/>
      <c r="BA23" s="132"/>
      <c r="BB23" s="132"/>
      <c r="BC23" s="133"/>
      <c r="BD23" s="134"/>
    </row>
    <row r="24" spans="1:56" ht="25" customHeight="1">
      <c r="A24" s="128">
        <v>2</v>
      </c>
      <c r="B24" s="514" t="s">
        <v>122</v>
      </c>
      <c r="C24" s="511"/>
      <c r="D24" s="511"/>
      <c r="E24" s="511"/>
      <c r="F24" s="511"/>
      <c r="G24" s="512">
        <v>2.15</v>
      </c>
      <c r="H24" s="128">
        <v>22</v>
      </c>
      <c r="I24" s="514" t="s">
        <v>125</v>
      </c>
      <c r="J24" s="511"/>
      <c r="K24" s="511"/>
      <c r="L24" s="511"/>
      <c r="M24" s="511"/>
      <c r="N24" s="512">
        <v>1.48</v>
      </c>
      <c r="O24" s="128">
        <v>2</v>
      </c>
      <c r="P24" s="693" t="s">
        <v>151</v>
      </c>
      <c r="Q24" s="691"/>
      <c r="R24" s="691"/>
      <c r="S24" s="691"/>
      <c r="T24" s="691"/>
      <c r="U24" s="692">
        <v>2.97</v>
      </c>
      <c r="V24" s="128">
        <v>2</v>
      </c>
      <c r="W24" s="514" t="s">
        <v>146</v>
      </c>
      <c r="X24" s="511"/>
      <c r="Y24" s="511"/>
      <c r="Z24" s="511"/>
      <c r="AA24" s="520"/>
      <c r="AB24" s="521">
        <v>2.12</v>
      </c>
      <c r="AC24" s="128">
        <v>2</v>
      </c>
      <c r="AD24" s="500" t="s">
        <v>279</v>
      </c>
      <c r="AE24" s="500"/>
      <c r="AF24" s="132"/>
      <c r="AG24" s="132"/>
      <c r="AH24" s="132"/>
      <c r="AI24" s="131">
        <f>SUM(G24,G26,G27,G31,G33,G36,G37,N23,N24,N25,N28,N30,N37,N39)</f>
        <v>38.86</v>
      </c>
      <c r="AJ24" s="128">
        <v>2</v>
      </c>
      <c r="AK24" s="500" t="s">
        <v>279</v>
      </c>
      <c r="AL24" s="500"/>
      <c r="AM24" s="132"/>
      <c r="AN24" s="132"/>
      <c r="AO24" s="132"/>
      <c r="AP24" s="131">
        <f>SUM(U25,U27,U29,U30,U31,U35)</f>
        <v>44.79</v>
      </c>
      <c r="AQ24" s="128">
        <v>2</v>
      </c>
      <c r="AR24" s="500" t="s">
        <v>279</v>
      </c>
      <c r="AS24" s="500"/>
      <c r="AT24" s="132"/>
      <c r="AU24" s="132"/>
      <c r="AV24" s="132"/>
      <c r="AW24" s="131">
        <f>SUM(AB24,AB26,AB29,AB31,AB35)</f>
        <v>63.94</v>
      </c>
      <c r="AX24" s="128">
        <v>2</v>
      </c>
      <c r="AY24" s="129"/>
      <c r="AZ24" s="132"/>
      <c r="BA24" s="132"/>
      <c r="BB24" s="132"/>
      <c r="BC24" s="133"/>
      <c r="BD24" s="134"/>
    </row>
    <row r="25" spans="1:56" ht="25" customHeight="1">
      <c r="A25" s="128">
        <v>3</v>
      </c>
      <c r="B25" s="503" t="s">
        <v>123</v>
      </c>
      <c r="C25" s="509"/>
      <c r="D25" s="509"/>
      <c r="E25" s="509"/>
      <c r="F25" s="509"/>
      <c r="G25" s="505">
        <v>1.6</v>
      </c>
      <c r="H25" s="128">
        <v>23</v>
      </c>
      <c r="I25" s="514" t="s">
        <v>126</v>
      </c>
      <c r="J25" s="511"/>
      <c r="K25" s="511"/>
      <c r="L25" s="511"/>
      <c r="M25" s="511"/>
      <c r="N25" s="512">
        <v>2.04</v>
      </c>
      <c r="O25" s="128">
        <v>3</v>
      </c>
      <c r="P25" s="517" t="s">
        <v>152</v>
      </c>
      <c r="Q25" s="511"/>
      <c r="R25" s="511"/>
      <c r="S25" s="511"/>
      <c r="T25" s="511"/>
      <c r="U25" s="512">
        <v>1.82</v>
      </c>
      <c r="V25" s="128">
        <v>3</v>
      </c>
      <c r="W25" s="503" t="s">
        <v>123</v>
      </c>
      <c r="X25" s="509"/>
      <c r="Y25" s="509"/>
      <c r="Z25" s="509"/>
      <c r="AA25" s="522"/>
      <c r="AB25" s="523">
        <v>1</v>
      </c>
      <c r="AC25" s="128">
        <v>3</v>
      </c>
      <c r="AD25" s="501" t="s">
        <v>280</v>
      </c>
      <c r="AE25" s="501"/>
      <c r="AF25" s="132"/>
      <c r="AG25" s="132"/>
      <c r="AH25" s="132"/>
      <c r="AI25" s="131">
        <f>SUM(G28,G29,G30,G32,G34,G38,N26,N27,N29,N31,N35)</f>
        <v>26.750000000000004</v>
      </c>
      <c r="AJ25" s="128">
        <v>3</v>
      </c>
      <c r="AK25" s="501" t="s">
        <v>280</v>
      </c>
      <c r="AL25" s="501"/>
      <c r="AM25" s="132"/>
      <c r="AN25" s="132"/>
      <c r="AO25" s="132"/>
      <c r="AP25" s="131">
        <f>SUM(U26)</f>
        <v>17.21</v>
      </c>
      <c r="AQ25" s="128">
        <v>3</v>
      </c>
      <c r="AR25" s="501" t="s">
        <v>280</v>
      </c>
      <c r="AS25" s="501"/>
      <c r="AT25" s="132"/>
      <c r="AU25" s="132"/>
      <c r="AV25" s="132"/>
      <c r="AW25" s="131">
        <f>SUM(AB27,AB30)</f>
        <v>33.5</v>
      </c>
      <c r="AX25" s="128">
        <v>3</v>
      </c>
      <c r="AY25" s="129"/>
      <c r="AZ25" s="132"/>
      <c r="BA25" s="132"/>
      <c r="BB25" s="132"/>
      <c r="BC25" s="133"/>
      <c r="BD25" s="134"/>
    </row>
    <row r="26" spans="1:56" ht="25" customHeight="1">
      <c r="A26" s="128">
        <v>4</v>
      </c>
      <c r="B26" s="514" t="s">
        <v>124</v>
      </c>
      <c r="C26" s="511"/>
      <c r="D26" s="511"/>
      <c r="E26" s="511"/>
      <c r="F26" s="511"/>
      <c r="G26" s="512">
        <v>12.3</v>
      </c>
      <c r="H26" s="128">
        <v>24</v>
      </c>
      <c r="I26" s="506" t="s">
        <v>127</v>
      </c>
      <c r="J26" s="507"/>
      <c r="K26" s="507"/>
      <c r="L26" s="507"/>
      <c r="M26" s="507"/>
      <c r="N26" s="508">
        <v>2.08</v>
      </c>
      <c r="O26" s="128">
        <v>4</v>
      </c>
      <c r="P26" s="518" t="s">
        <v>153</v>
      </c>
      <c r="Q26" s="507"/>
      <c r="R26" s="507"/>
      <c r="S26" s="507"/>
      <c r="T26" s="507"/>
      <c r="U26" s="508">
        <v>17.21</v>
      </c>
      <c r="V26" s="128">
        <v>4</v>
      </c>
      <c r="W26" s="514" t="s">
        <v>144</v>
      </c>
      <c r="X26" s="511"/>
      <c r="Y26" s="511"/>
      <c r="Z26" s="511"/>
      <c r="AA26" s="520"/>
      <c r="AB26" s="521">
        <v>2.06</v>
      </c>
      <c r="AC26" s="128">
        <v>4</v>
      </c>
      <c r="AD26" s="531" t="s">
        <v>281</v>
      </c>
      <c r="AE26" s="530"/>
      <c r="AF26" s="132"/>
      <c r="AG26" s="132"/>
      <c r="AH26" s="132"/>
      <c r="AI26" s="131">
        <v>3.4</v>
      </c>
      <c r="AJ26" s="128">
        <v>4</v>
      </c>
      <c r="AK26" s="531" t="s">
        <v>281</v>
      </c>
      <c r="AL26" s="530"/>
      <c r="AM26" s="132"/>
      <c r="AN26" s="132"/>
      <c r="AO26" s="132"/>
      <c r="AP26" s="131"/>
      <c r="AQ26" s="128">
        <v>4</v>
      </c>
      <c r="AR26" s="531" t="s">
        <v>281</v>
      </c>
      <c r="AS26" s="530"/>
      <c r="AT26" s="132"/>
      <c r="AU26" s="132"/>
      <c r="AV26" s="132"/>
      <c r="AW26" s="131"/>
      <c r="AX26" s="128">
        <v>4</v>
      </c>
      <c r="AY26" s="129"/>
      <c r="AZ26" s="132"/>
      <c r="BA26" s="132"/>
      <c r="BB26" s="132"/>
      <c r="BC26" s="133"/>
      <c r="BD26" s="134"/>
    </row>
    <row r="27" spans="1:56" ht="25" customHeight="1">
      <c r="A27" s="128">
        <v>5</v>
      </c>
      <c r="B27" s="510" t="s">
        <v>125</v>
      </c>
      <c r="C27" s="511"/>
      <c r="D27" s="511"/>
      <c r="E27" s="511"/>
      <c r="F27" s="511"/>
      <c r="G27" s="512">
        <v>1.31</v>
      </c>
      <c r="H27" s="128">
        <v>25</v>
      </c>
      <c r="I27" s="524" t="s">
        <v>128</v>
      </c>
      <c r="J27" s="507"/>
      <c r="K27" s="507"/>
      <c r="L27" s="507"/>
      <c r="M27" s="507"/>
      <c r="N27" s="508">
        <v>1.95</v>
      </c>
      <c r="O27" s="128">
        <v>5</v>
      </c>
      <c r="P27" s="517" t="s">
        <v>154</v>
      </c>
      <c r="Q27" s="511"/>
      <c r="R27" s="511"/>
      <c r="S27" s="511"/>
      <c r="T27" s="511"/>
      <c r="U27" s="512">
        <v>32.67</v>
      </c>
      <c r="V27" s="128">
        <v>5</v>
      </c>
      <c r="W27" s="524" t="s">
        <v>163</v>
      </c>
      <c r="X27" s="507"/>
      <c r="Y27" s="507"/>
      <c r="Z27" s="507"/>
      <c r="AA27" s="525"/>
      <c r="AB27" s="526">
        <v>12.37</v>
      </c>
      <c r="AC27" s="128">
        <v>5</v>
      </c>
      <c r="AD27" s="147"/>
      <c r="AE27" s="132"/>
      <c r="AF27" s="132"/>
      <c r="AG27" s="132"/>
      <c r="AH27" s="132"/>
      <c r="AI27" s="131"/>
      <c r="AJ27" s="128">
        <v>5</v>
      </c>
      <c r="AK27" s="147"/>
      <c r="AL27" s="132"/>
      <c r="AM27" s="132"/>
      <c r="AN27" s="132"/>
      <c r="AO27" s="132"/>
      <c r="AP27" s="131"/>
      <c r="AQ27" s="128">
        <v>5</v>
      </c>
      <c r="AR27" s="140"/>
      <c r="AS27" s="132"/>
      <c r="AT27" s="132"/>
      <c r="AU27" s="132"/>
      <c r="AV27" s="132"/>
      <c r="AW27" s="131"/>
      <c r="AX27" s="128">
        <v>5</v>
      </c>
      <c r="AY27" s="147"/>
      <c r="AZ27" s="132"/>
      <c r="BA27" s="132"/>
      <c r="BB27" s="132"/>
      <c r="BC27" s="133"/>
      <c r="BD27" s="135"/>
    </row>
    <row r="28" spans="1:56" ht="25" customHeight="1">
      <c r="A28" s="128">
        <v>6</v>
      </c>
      <c r="B28" s="506" t="s">
        <v>126</v>
      </c>
      <c r="C28" s="507"/>
      <c r="D28" s="507"/>
      <c r="E28" s="507"/>
      <c r="F28" s="507"/>
      <c r="G28" s="508">
        <v>1.23</v>
      </c>
      <c r="H28" s="128">
        <v>26</v>
      </c>
      <c r="I28" s="514" t="s">
        <v>131</v>
      </c>
      <c r="J28" s="511"/>
      <c r="K28" s="511"/>
      <c r="L28" s="511"/>
      <c r="M28" s="511"/>
      <c r="N28" s="512">
        <v>1.59</v>
      </c>
      <c r="O28" s="128">
        <v>6</v>
      </c>
      <c r="P28" s="1471" t="s">
        <v>218</v>
      </c>
      <c r="Q28" s="1472"/>
      <c r="R28" s="1472"/>
      <c r="S28" s="1472"/>
      <c r="T28" s="1473"/>
      <c r="U28" s="505">
        <v>30.7</v>
      </c>
      <c r="V28" s="128">
        <v>6</v>
      </c>
      <c r="W28" s="503" t="s">
        <v>164</v>
      </c>
      <c r="X28" s="509"/>
      <c r="Y28" s="509"/>
      <c r="Z28" s="509"/>
      <c r="AA28" s="522"/>
      <c r="AB28" s="523">
        <v>3.59</v>
      </c>
      <c r="AC28" s="128">
        <v>6</v>
      </c>
      <c r="AD28" s="129"/>
      <c r="AE28" s="132"/>
      <c r="AF28" s="132"/>
      <c r="AG28" s="132"/>
      <c r="AH28" s="132"/>
      <c r="AI28" s="131"/>
      <c r="AJ28" s="128">
        <v>6</v>
      </c>
      <c r="AK28" s="129"/>
      <c r="AL28" s="132"/>
      <c r="AM28" s="132"/>
      <c r="AN28" s="132"/>
      <c r="AO28" s="132"/>
      <c r="AP28" s="131"/>
      <c r="AQ28" s="128">
        <v>6</v>
      </c>
      <c r="AR28" s="140"/>
      <c r="AS28" s="132"/>
      <c r="AT28" s="132"/>
      <c r="AU28" s="132"/>
      <c r="AV28" s="132"/>
      <c r="AW28" s="131"/>
      <c r="AX28" s="128">
        <v>6</v>
      </c>
      <c r="AY28" s="129"/>
      <c r="AZ28" s="132"/>
      <c r="BA28" s="132"/>
      <c r="BB28" s="132"/>
      <c r="BC28" s="133"/>
      <c r="BD28" s="134"/>
    </row>
    <row r="29" spans="1:56" ht="25" customHeight="1">
      <c r="A29" s="128">
        <v>7</v>
      </c>
      <c r="B29" s="506" t="s">
        <v>127</v>
      </c>
      <c r="C29" s="507"/>
      <c r="D29" s="507"/>
      <c r="E29" s="507"/>
      <c r="F29" s="507"/>
      <c r="G29" s="508">
        <v>2.36</v>
      </c>
      <c r="H29" s="128">
        <v>27</v>
      </c>
      <c r="I29" s="506" t="s">
        <v>132</v>
      </c>
      <c r="J29" s="507"/>
      <c r="K29" s="507"/>
      <c r="L29" s="507"/>
      <c r="M29" s="507"/>
      <c r="N29" s="508">
        <v>3.73</v>
      </c>
      <c r="O29" s="128">
        <v>7</v>
      </c>
      <c r="P29" s="517" t="s">
        <v>155</v>
      </c>
      <c r="Q29" s="511"/>
      <c r="R29" s="511"/>
      <c r="S29" s="511"/>
      <c r="T29" s="511"/>
      <c r="U29" s="512">
        <v>2.38</v>
      </c>
      <c r="V29" s="128">
        <v>7</v>
      </c>
      <c r="W29" s="514" t="s">
        <v>165</v>
      </c>
      <c r="X29" s="511"/>
      <c r="Y29" s="511"/>
      <c r="Z29" s="511"/>
      <c r="AA29" s="520"/>
      <c r="AB29" s="521">
        <v>53.65</v>
      </c>
      <c r="AC29" s="128">
        <v>7</v>
      </c>
      <c r="AD29" s="129"/>
      <c r="AE29" s="132"/>
      <c r="AF29" s="132"/>
      <c r="AG29" s="132"/>
      <c r="AH29" s="132"/>
      <c r="AI29" s="131"/>
      <c r="AJ29" s="128">
        <v>7</v>
      </c>
      <c r="AK29" s="129"/>
      <c r="AL29" s="132"/>
      <c r="AM29" s="132"/>
      <c r="AN29" s="132"/>
      <c r="AO29" s="132"/>
      <c r="AP29" s="131"/>
      <c r="AQ29" s="128">
        <v>7</v>
      </c>
      <c r="AR29" s="140"/>
      <c r="AS29" s="132"/>
      <c r="AT29" s="132"/>
      <c r="AU29" s="132"/>
      <c r="AV29" s="132"/>
      <c r="AW29" s="131"/>
      <c r="AX29" s="128">
        <v>7</v>
      </c>
      <c r="AY29" s="129"/>
      <c r="AZ29" s="132"/>
      <c r="BA29" s="132"/>
      <c r="BB29" s="132"/>
      <c r="BC29" s="133"/>
      <c r="BD29" s="134"/>
    </row>
    <row r="30" spans="1:56" ht="25" customHeight="1">
      <c r="A30" s="128">
        <v>8</v>
      </c>
      <c r="B30" s="506" t="s">
        <v>128</v>
      </c>
      <c r="C30" s="507"/>
      <c r="D30" s="507"/>
      <c r="E30" s="507"/>
      <c r="F30" s="507"/>
      <c r="G30" s="513">
        <v>2.11</v>
      </c>
      <c r="H30" s="128">
        <v>28</v>
      </c>
      <c r="I30" s="514" t="s">
        <v>134</v>
      </c>
      <c r="J30" s="511"/>
      <c r="K30" s="511"/>
      <c r="L30" s="511"/>
      <c r="M30" s="511"/>
      <c r="N30" s="512">
        <v>2.4300000000000002</v>
      </c>
      <c r="O30" s="128">
        <v>8</v>
      </c>
      <c r="P30" s="517" t="s">
        <v>156</v>
      </c>
      <c r="Q30" s="511"/>
      <c r="R30" s="511"/>
      <c r="S30" s="511"/>
      <c r="T30" s="511"/>
      <c r="U30" s="512">
        <v>2.37</v>
      </c>
      <c r="V30" s="128">
        <v>8</v>
      </c>
      <c r="W30" s="506" t="s">
        <v>166</v>
      </c>
      <c r="X30" s="507"/>
      <c r="Y30" s="507"/>
      <c r="Z30" s="507"/>
      <c r="AA30" s="525"/>
      <c r="AB30" s="527">
        <v>21.13</v>
      </c>
      <c r="AC30" s="128">
        <v>8</v>
      </c>
      <c r="AD30" s="129"/>
      <c r="AE30" s="132"/>
      <c r="AF30" s="132"/>
      <c r="AG30" s="132"/>
      <c r="AH30" s="132"/>
      <c r="AI30" s="136"/>
      <c r="AJ30" s="128">
        <v>8</v>
      </c>
      <c r="AK30" s="129"/>
      <c r="AL30" s="132"/>
      <c r="AM30" s="132"/>
      <c r="AN30" s="132"/>
      <c r="AO30" s="132"/>
      <c r="AP30" s="131"/>
      <c r="AQ30" s="128">
        <v>8</v>
      </c>
      <c r="AR30" s="140"/>
      <c r="AS30" s="132"/>
      <c r="AT30" s="132"/>
      <c r="AU30" s="132"/>
      <c r="AV30" s="132"/>
      <c r="AW30" s="131"/>
      <c r="AX30" s="128">
        <v>8</v>
      </c>
      <c r="AY30" s="129"/>
      <c r="AZ30" s="132"/>
      <c r="BA30" s="132"/>
      <c r="BB30" s="132"/>
      <c r="BC30" s="133"/>
      <c r="BD30" s="137"/>
    </row>
    <row r="31" spans="1:56" ht="25" customHeight="1">
      <c r="A31" s="128">
        <v>9</v>
      </c>
      <c r="B31" s="514" t="s">
        <v>131</v>
      </c>
      <c r="C31" s="511"/>
      <c r="D31" s="511"/>
      <c r="E31" s="511"/>
      <c r="F31" s="511"/>
      <c r="G31" s="512">
        <v>1.04</v>
      </c>
      <c r="H31" s="128">
        <v>29</v>
      </c>
      <c r="I31" s="506" t="s">
        <v>135</v>
      </c>
      <c r="J31" s="507"/>
      <c r="K31" s="507"/>
      <c r="L31" s="507"/>
      <c r="M31" s="507"/>
      <c r="N31" s="513">
        <v>2.16</v>
      </c>
      <c r="O31" s="128">
        <v>9</v>
      </c>
      <c r="P31" s="517" t="s">
        <v>219</v>
      </c>
      <c r="Q31" s="511"/>
      <c r="R31" s="511"/>
      <c r="S31" s="511"/>
      <c r="T31" s="511"/>
      <c r="U31" s="512">
        <v>2.54</v>
      </c>
      <c r="V31" s="128">
        <v>9</v>
      </c>
      <c r="W31" s="514" t="s">
        <v>146</v>
      </c>
      <c r="X31" s="511"/>
      <c r="Y31" s="511"/>
      <c r="Z31" s="511"/>
      <c r="AA31" s="520"/>
      <c r="AB31" s="528">
        <v>4.07</v>
      </c>
      <c r="AC31" s="128">
        <v>9</v>
      </c>
      <c r="AD31" s="129"/>
      <c r="AE31" s="132"/>
      <c r="AF31" s="132"/>
      <c r="AG31" s="132"/>
      <c r="AH31" s="132"/>
      <c r="AI31" s="131"/>
      <c r="AJ31" s="128">
        <v>9</v>
      </c>
      <c r="AK31" s="129"/>
      <c r="AL31" s="132"/>
      <c r="AM31" s="132"/>
      <c r="AN31" s="132"/>
      <c r="AO31" s="132"/>
      <c r="AP31" s="138"/>
      <c r="AQ31" s="128">
        <v>9</v>
      </c>
      <c r="AR31" s="140"/>
      <c r="AS31" s="132"/>
      <c r="AT31" s="132"/>
      <c r="AU31" s="132"/>
      <c r="AV31" s="132"/>
      <c r="AW31" s="131"/>
      <c r="AX31" s="128">
        <v>9</v>
      </c>
      <c r="AY31" s="129"/>
      <c r="AZ31" s="132"/>
      <c r="BA31" s="132"/>
      <c r="BB31" s="132"/>
      <c r="BC31" s="133"/>
      <c r="BD31" s="137"/>
    </row>
    <row r="32" spans="1:56" ht="25" customHeight="1">
      <c r="A32" s="128">
        <v>10</v>
      </c>
      <c r="B32" s="515" t="s">
        <v>132</v>
      </c>
      <c r="C32" s="507"/>
      <c r="D32" s="507"/>
      <c r="E32" s="507"/>
      <c r="F32" s="507"/>
      <c r="G32" s="508">
        <v>4.3</v>
      </c>
      <c r="H32" s="128">
        <v>30</v>
      </c>
      <c r="I32" s="536" t="s">
        <v>129</v>
      </c>
      <c r="J32" s="509"/>
      <c r="K32" s="509"/>
      <c r="L32" s="509"/>
      <c r="M32" s="509"/>
      <c r="N32" s="505">
        <v>3.15</v>
      </c>
      <c r="O32" s="128">
        <v>10</v>
      </c>
      <c r="P32" s="519" t="s">
        <v>157</v>
      </c>
      <c r="Q32" s="509"/>
      <c r="R32" s="509"/>
      <c r="S32" s="509"/>
      <c r="T32" s="509"/>
      <c r="U32" s="505">
        <v>1</v>
      </c>
      <c r="V32" s="128">
        <v>10</v>
      </c>
      <c r="W32" s="536" t="s">
        <v>157</v>
      </c>
      <c r="X32" s="509"/>
      <c r="Y32" s="509"/>
      <c r="Z32" s="509"/>
      <c r="AA32" s="522"/>
      <c r="AB32" s="505">
        <v>1</v>
      </c>
      <c r="AC32" s="128">
        <v>10</v>
      </c>
      <c r="AD32" s="139"/>
      <c r="AE32" s="132"/>
      <c r="AF32" s="132"/>
      <c r="AG32" s="132"/>
      <c r="AH32" s="132"/>
      <c r="AI32" s="131"/>
      <c r="AJ32" s="128">
        <v>10</v>
      </c>
      <c r="AK32" s="139"/>
      <c r="AL32" s="132"/>
      <c r="AM32" s="132"/>
      <c r="AN32" s="132"/>
      <c r="AO32" s="132"/>
      <c r="AP32" s="131"/>
      <c r="AQ32" s="128">
        <v>10</v>
      </c>
      <c r="AR32" s="140"/>
      <c r="AS32" s="132"/>
      <c r="AT32" s="132"/>
      <c r="AU32" s="132"/>
      <c r="AV32" s="132"/>
      <c r="AW32" s="131"/>
      <c r="AX32" s="128">
        <v>10</v>
      </c>
      <c r="AY32" s="139"/>
      <c r="AZ32" s="132"/>
      <c r="BA32" s="132"/>
      <c r="BB32" s="132"/>
      <c r="BC32" s="133"/>
      <c r="BD32" s="131"/>
    </row>
    <row r="33" spans="1:63" ht="25" customHeight="1">
      <c r="A33" s="128">
        <v>11</v>
      </c>
      <c r="B33" s="688" t="s">
        <v>134</v>
      </c>
      <c r="C33" s="511"/>
      <c r="D33" s="511"/>
      <c r="E33" s="511"/>
      <c r="F33" s="511"/>
      <c r="G33" s="512">
        <v>1.95</v>
      </c>
      <c r="H33" s="128">
        <v>31</v>
      </c>
      <c r="I33" s="536" t="s">
        <v>295</v>
      </c>
      <c r="J33" s="509"/>
      <c r="K33" s="509"/>
      <c r="L33" s="509"/>
      <c r="M33" s="509"/>
      <c r="N33" s="505">
        <v>2.2999999999999998</v>
      </c>
      <c r="O33" s="128">
        <v>11</v>
      </c>
      <c r="P33" s="1474" t="s">
        <v>158</v>
      </c>
      <c r="Q33" s="1475"/>
      <c r="R33" s="1475"/>
      <c r="S33" s="1475"/>
      <c r="T33" s="1476"/>
      <c r="U33" s="505">
        <v>2.12</v>
      </c>
      <c r="V33" s="128">
        <v>11</v>
      </c>
      <c r="W33" s="519" t="s">
        <v>167</v>
      </c>
      <c r="X33" s="509"/>
      <c r="Y33" s="509"/>
      <c r="Z33" s="509"/>
      <c r="AA33" s="522"/>
      <c r="AB33" s="505">
        <v>1.98</v>
      </c>
      <c r="AC33" s="128">
        <v>11</v>
      </c>
      <c r="AD33" s="139"/>
      <c r="AE33" s="132"/>
      <c r="AF33" s="132"/>
      <c r="AG33" s="132"/>
      <c r="AH33" s="132"/>
      <c r="AI33" s="131"/>
      <c r="AJ33" s="128">
        <v>11</v>
      </c>
      <c r="AK33" s="139"/>
      <c r="AL33" s="132"/>
      <c r="AM33" s="132"/>
      <c r="AN33" s="132"/>
      <c r="AO33" s="132"/>
      <c r="AP33" s="131"/>
      <c r="AQ33" s="128">
        <v>11</v>
      </c>
      <c r="AR33" s="140"/>
      <c r="AS33" s="132"/>
      <c r="AT33" s="132"/>
      <c r="AU33" s="132"/>
      <c r="AV33" s="132"/>
      <c r="AW33" s="131"/>
      <c r="AX33" s="128">
        <v>11</v>
      </c>
      <c r="AY33" s="140"/>
      <c r="AZ33" s="132"/>
      <c r="BA33" s="132"/>
      <c r="BB33" s="132"/>
      <c r="BC33" s="133"/>
      <c r="BD33" s="131"/>
    </row>
    <row r="34" spans="1:63" ht="25" customHeight="1">
      <c r="A34" s="128">
        <v>12</v>
      </c>
      <c r="B34" s="515" t="s">
        <v>135</v>
      </c>
      <c r="C34" s="507"/>
      <c r="D34" s="507"/>
      <c r="E34" s="507"/>
      <c r="F34" s="507"/>
      <c r="G34" s="508">
        <v>2.31</v>
      </c>
      <c r="H34" s="128">
        <v>32</v>
      </c>
      <c r="I34" s="536" t="s">
        <v>296</v>
      </c>
      <c r="J34" s="509"/>
      <c r="K34" s="509"/>
      <c r="L34" s="509"/>
      <c r="M34" s="509"/>
      <c r="N34" s="505">
        <v>2.13</v>
      </c>
      <c r="O34" s="128">
        <v>12</v>
      </c>
      <c r="P34" s="519" t="s">
        <v>123</v>
      </c>
      <c r="Q34" s="509"/>
      <c r="R34" s="509"/>
      <c r="S34" s="509"/>
      <c r="T34" s="509"/>
      <c r="U34" s="505">
        <v>1</v>
      </c>
      <c r="V34" s="128">
        <v>12</v>
      </c>
      <c r="W34" s="519" t="s">
        <v>123</v>
      </c>
      <c r="X34" s="509"/>
      <c r="Y34" s="509"/>
      <c r="Z34" s="509"/>
      <c r="AA34" s="522"/>
      <c r="AB34" s="505">
        <v>1</v>
      </c>
      <c r="AC34" s="128">
        <v>12</v>
      </c>
      <c r="AD34" s="139"/>
      <c r="AE34" s="132"/>
      <c r="AF34" s="132"/>
      <c r="AG34" s="132"/>
      <c r="AH34" s="132"/>
      <c r="AI34" s="131"/>
      <c r="AJ34" s="128">
        <v>12</v>
      </c>
      <c r="AK34" s="139"/>
      <c r="AL34" s="132"/>
      <c r="AM34" s="132"/>
      <c r="AN34" s="132"/>
      <c r="AO34" s="132"/>
      <c r="AP34" s="131"/>
      <c r="AQ34" s="128">
        <v>12</v>
      </c>
      <c r="AR34" s="140"/>
      <c r="AS34" s="132"/>
      <c r="AT34" s="132"/>
      <c r="AU34" s="132"/>
      <c r="AV34" s="132"/>
      <c r="AW34" s="131"/>
      <c r="AX34" s="128">
        <v>12</v>
      </c>
      <c r="AY34" s="140"/>
      <c r="AZ34" s="132"/>
      <c r="BA34" s="132"/>
      <c r="BB34" s="132"/>
      <c r="BC34" s="133"/>
      <c r="BD34" s="131"/>
    </row>
    <row r="35" spans="1:63" ht="25" customHeight="1">
      <c r="A35" s="128">
        <v>13</v>
      </c>
      <c r="B35" s="537" t="s">
        <v>129</v>
      </c>
      <c r="C35" s="509"/>
      <c r="D35" s="509"/>
      <c r="E35" s="509"/>
      <c r="F35" s="509"/>
      <c r="G35" s="505">
        <v>1.19</v>
      </c>
      <c r="H35" s="128">
        <v>33</v>
      </c>
      <c r="I35" s="518" t="s">
        <v>298</v>
      </c>
      <c r="J35" s="507"/>
      <c r="K35" s="507"/>
      <c r="L35" s="507"/>
      <c r="M35" s="507"/>
      <c r="N35" s="508">
        <v>2.39</v>
      </c>
      <c r="O35" s="128">
        <v>13</v>
      </c>
      <c r="P35" s="517" t="s">
        <v>149</v>
      </c>
      <c r="Q35" s="511"/>
      <c r="R35" s="511"/>
      <c r="S35" s="511"/>
      <c r="T35" s="511"/>
      <c r="U35" s="512">
        <v>3.01</v>
      </c>
      <c r="V35" s="128">
        <v>13</v>
      </c>
      <c r="W35" s="517" t="s">
        <v>149</v>
      </c>
      <c r="X35" s="511"/>
      <c r="Y35" s="511"/>
      <c r="Z35" s="511"/>
      <c r="AA35" s="520"/>
      <c r="AB35" s="512">
        <v>2.04</v>
      </c>
      <c r="AC35" s="128">
        <v>13</v>
      </c>
      <c r="AD35" s="141"/>
      <c r="AE35" s="132"/>
      <c r="AF35" s="132"/>
      <c r="AG35" s="132"/>
      <c r="AH35" s="132"/>
      <c r="AI35" s="131"/>
      <c r="AJ35" s="128">
        <v>13</v>
      </c>
      <c r="AK35" s="140"/>
      <c r="AL35" s="132"/>
      <c r="AM35" s="132"/>
      <c r="AN35" s="132"/>
      <c r="AO35" s="132"/>
      <c r="AP35" s="131"/>
      <c r="AQ35" s="128">
        <v>13</v>
      </c>
      <c r="AR35" s="140"/>
      <c r="AS35" s="132"/>
      <c r="AT35" s="132"/>
      <c r="AU35" s="132"/>
      <c r="AV35" s="132"/>
      <c r="AW35" s="131"/>
      <c r="AX35" s="128">
        <v>13</v>
      </c>
      <c r="AY35" s="140"/>
      <c r="AZ35" s="132"/>
      <c r="BA35" s="132"/>
      <c r="BB35" s="132"/>
      <c r="BC35" s="133"/>
      <c r="BD35" s="131"/>
    </row>
    <row r="36" spans="1:63" ht="25" customHeight="1">
      <c r="A36" s="128">
        <v>14</v>
      </c>
      <c r="B36" s="514" t="s">
        <v>295</v>
      </c>
      <c r="C36" s="511"/>
      <c r="D36" s="511"/>
      <c r="E36" s="511"/>
      <c r="F36" s="511"/>
      <c r="G36" s="689">
        <v>3.25</v>
      </c>
      <c r="H36" s="128">
        <v>34</v>
      </c>
      <c r="I36" s="519" t="s">
        <v>129</v>
      </c>
      <c r="J36" s="509"/>
      <c r="K36" s="509"/>
      <c r="L36" s="509"/>
      <c r="M36" s="509"/>
      <c r="N36" s="505">
        <v>2.5</v>
      </c>
      <c r="O36" s="128">
        <v>14</v>
      </c>
      <c r="P36" s="533"/>
      <c r="Q36" s="530"/>
      <c r="R36" s="530"/>
      <c r="S36" s="530"/>
      <c r="T36" s="530"/>
      <c r="U36" s="532"/>
      <c r="V36" s="128">
        <v>14</v>
      </c>
      <c r="W36" s="533"/>
      <c r="X36" s="530"/>
      <c r="Y36" s="530"/>
      <c r="Z36" s="530"/>
      <c r="AA36" s="534"/>
      <c r="AB36" s="535"/>
      <c r="AC36" s="128">
        <v>14</v>
      </c>
      <c r="AD36" s="129"/>
      <c r="AE36" s="132"/>
      <c r="AF36" s="132"/>
      <c r="AG36" s="132"/>
      <c r="AH36" s="132"/>
      <c r="AI36" s="136"/>
      <c r="AJ36" s="128">
        <v>14</v>
      </c>
      <c r="AK36" s="140"/>
      <c r="AL36" s="132"/>
      <c r="AM36" s="132"/>
      <c r="AN36" s="132"/>
      <c r="AO36" s="132"/>
      <c r="AP36" s="131"/>
      <c r="AQ36" s="128">
        <v>14</v>
      </c>
      <c r="AR36" s="140"/>
      <c r="AS36" s="132"/>
      <c r="AT36" s="132"/>
      <c r="AU36" s="132"/>
      <c r="AV36" s="132"/>
      <c r="AW36" s="131"/>
      <c r="AX36" s="128">
        <v>14</v>
      </c>
      <c r="AY36" s="140"/>
      <c r="AZ36" s="132"/>
      <c r="BA36" s="132"/>
      <c r="BB36" s="132"/>
      <c r="BC36" s="133"/>
      <c r="BD36" s="131"/>
    </row>
    <row r="37" spans="1:63" ht="25" customHeight="1">
      <c r="A37" s="128">
        <v>15</v>
      </c>
      <c r="B37" s="514" t="s">
        <v>296</v>
      </c>
      <c r="C37" s="511"/>
      <c r="D37" s="511"/>
      <c r="E37" s="511"/>
      <c r="F37" s="511"/>
      <c r="G37" s="512">
        <v>1.21</v>
      </c>
      <c r="H37" s="128">
        <v>35</v>
      </c>
      <c r="I37" s="517" t="s">
        <v>145</v>
      </c>
      <c r="J37" s="511"/>
      <c r="K37" s="511"/>
      <c r="L37" s="511"/>
      <c r="M37" s="511"/>
      <c r="N37" s="512">
        <v>2.08</v>
      </c>
      <c r="O37" s="128">
        <v>15</v>
      </c>
      <c r="P37" s="140"/>
      <c r="Q37" s="132"/>
      <c r="R37" s="132"/>
      <c r="S37" s="132"/>
      <c r="T37" s="132"/>
      <c r="U37" s="498"/>
      <c r="V37" s="128">
        <v>15</v>
      </c>
      <c r="W37" s="140"/>
      <c r="X37" s="132"/>
      <c r="Y37" s="132"/>
      <c r="Z37" s="132"/>
      <c r="AA37" s="133"/>
      <c r="AB37" s="131"/>
      <c r="AC37" s="128">
        <v>15</v>
      </c>
      <c r="AD37" s="129"/>
      <c r="AE37" s="132"/>
      <c r="AF37" s="132"/>
      <c r="AG37" s="132"/>
      <c r="AH37" s="132"/>
      <c r="AI37" s="131"/>
      <c r="AJ37" s="128">
        <v>15</v>
      </c>
      <c r="AK37" s="140"/>
      <c r="AL37" s="132"/>
      <c r="AM37" s="132"/>
      <c r="AN37" s="132"/>
      <c r="AO37" s="132"/>
      <c r="AP37" s="131"/>
      <c r="AQ37" s="128">
        <v>15</v>
      </c>
      <c r="AR37" s="140"/>
      <c r="AS37" s="132"/>
      <c r="AT37" s="132"/>
      <c r="AU37" s="132"/>
      <c r="AV37" s="132"/>
      <c r="AW37" s="131"/>
      <c r="AX37" s="128">
        <v>15</v>
      </c>
      <c r="AY37" s="140"/>
      <c r="AZ37" s="132"/>
      <c r="BA37" s="132"/>
      <c r="BB37" s="132"/>
      <c r="BC37" s="133"/>
      <c r="BD37" s="131"/>
    </row>
    <row r="38" spans="1:63" ht="25" customHeight="1">
      <c r="A38" s="128">
        <v>16</v>
      </c>
      <c r="B38" s="506" t="s">
        <v>297</v>
      </c>
      <c r="C38" s="516"/>
      <c r="D38" s="516"/>
      <c r="E38" s="516"/>
      <c r="F38" s="516"/>
      <c r="G38" s="508">
        <v>2.13</v>
      </c>
      <c r="H38" s="128" t="s">
        <v>276</v>
      </c>
      <c r="I38" s="690" t="s">
        <v>299</v>
      </c>
      <c r="J38" s="691"/>
      <c r="K38" s="691"/>
      <c r="L38" s="691"/>
      <c r="M38" s="691"/>
      <c r="N38" s="692">
        <v>2.2999999999999998</v>
      </c>
      <c r="O38" s="128">
        <v>16</v>
      </c>
      <c r="P38" s="140"/>
      <c r="Q38" s="132"/>
      <c r="R38" s="132"/>
      <c r="S38" s="132"/>
      <c r="T38" s="132"/>
      <c r="U38" s="498"/>
      <c r="V38" s="128">
        <v>16</v>
      </c>
      <c r="W38" s="129"/>
      <c r="X38" s="132"/>
      <c r="Y38" s="132"/>
      <c r="Z38" s="132"/>
      <c r="AA38" s="133"/>
      <c r="AB38" s="134"/>
      <c r="AC38" s="128">
        <v>16</v>
      </c>
      <c r="AD38" s="129"/>
      <c r="AE38" s="130"/>
      <c r="AF38" s="130"/>
      <c r="AG38" s="130"/>
      <c r="AH38" s="130"/>
      <c r="AI38" s="131"/>
      <c r="AJ38" s="128">
        <v>16</v>
      </c>
      <c r="AK38" s="129"/>
      <c r="AL38" s="132"/>
      <c r="AM38" s="132"/>
      <c r="AN38" s="132"/>
      <c r="AO38" s="132"/>
      <c r="AP38" s="131"/>
      <c r="AQ38" s="128">
        <v>16</v>
      </c>
      <c r="AR38" s="140"/>
      <c r="AS38" s="132"/>
      <c r="AT38" s="132"/>
      <c r="AU38" s="132"/>
      <c r="AV38" s="132"/>
      <c r="AW38" s="131"/>
      <c r="AX38" s="128">
        <v>16</v>
      </c>
      <c r="AY38" s="129"/>
      <c r="AZ38" s="132"/>
      <c r="BA38" s="132"/>
      <c r="BB38" s="132"/>
      <c r="BC38" s="133"/>
      <c r="BD38" s="134"/>
    </row>
    <row r="39" spans="1:63" ht="25" customHeight="1">
      <c r="A39" s="128">
        <v>17</v>
      </c>
      <c r="B39" s="503" t="s">
        <v>140</v>
      </c>
      <c r="C39" s="509"/>
      <c r="D39" s="509"/>
      <c r="E39" s="509"/>
      <c r="F39" s="509"/>
      <c r="G39" s="505">
        <v>1.19</v>
      </c>
      <c r="H39" s="128">
        <v>17</v>
      </c>
      <c r="I39" s="514" t="s">
        <v>149</v>
      </c>
      <c r="J39" s="511"/>
      <c r="K39" s="511"/>
      <c r="L39" s="511"/>
      <c r="M39" s="511"/>
      <c r="N39" s="512">
        <v>3</v>
      </c>
      <c r="O39" s="128">
        <v>17</v>
      </c>
      <c r="P39" s="140"/>
      <c r="Q39" s="132"/>
      <c r="R39" s="132"/>
      <c r="S39" s="132"/>
      <c r="T39" s="132"/>
      <c r="U39" s="498"/>
      <c r="V39" s="128">
        <v>17</v>
      </c>
      <c r="W39" s="129"/>
      <c r="X39" s="132"/>
      <c r="Y39" s="132"/>
      <c r="Z39" s="132"/>
      <c r="AA39" s="133"/>
      <c r="AB39" s="134"/>
      <c r="AC39" s="128">
        <v>17</v>
      </c>
      <c r="AD39" s="129"/>
      <c r="AE39" s="132"/>
      <c r="AF39" s="132"/>
      <c r="AG39" s="132"/>
      <c r="AH39" s="132"/>
      <c r="AI39" s="131"/>
      <c r="AJ39" s="128">
        <v>17</v>
      </c>
      <c r="AK39" s="129"/>
      <c r="AL39" s="132"/>
      <c r="AM39" s="132"/>
      <c r="AN39" s="132"/>
      <c r="AO39" s="132"/>
      <c r="AP39" s="131"/>
      <c r="AQ39" s="128">
        <v>17</v>
      </c>
      <c r="AR39" s="140"/>
      <c r="AS39" s="132"/>
      <c r="AT39" s="132"/>
      <c r="AU39" s="132"/>
      <c r="AV39" s="132"/>
      <c r="AW39" s="131"/>
      <c r="AX39" s="128">
        <v>17</v>
      </c>
      <c r="AY39" s="129"/>
      <c r="AZ39" s="132"/>
      <c r="BA39" s="132"/>
      <c r="BB39" s="132"/>
      <c r="BC39" s="133"/>
      <c r="BD39" s="134"/>
    </row>
    <row r="40" spans="1:63" ht="25" customHeight="1">
      <c r="A40" s="128">
        <v>18</v>
      </c>
      <c r="B40" s="129" t="s">
        <v>142</v>
      </c>
      <c r="C40" s="132"/>
      <c r="D40" s="132"/>
      <c r="E40" s="132"/>
      <c r="F40" s="132"/>
      <c r="G40" s="498">
        <v>46.996000000000002</v>
      </c>
      <c r="H40" s="128">
        <v>18</v>
      </c>
      <c r="I40" s="129" t="s">
        <v>275</v>
      </c>
      <c r="J40" s="132"/>
      <c r="K40" s="132"/>
      <c r="L40" s="132"/>
      <c r="M40" s="132"/>
      <c r="N40" s="498">
        <v>44</v>
      </c>
      <c r="O40" s="128">
        <v>18</v>
      </c>
      <c r="P40" s="140"/>
      <c r="Q40" s="132"/>
      <c r="R40" s="132"/>
      <c r="S40" s="132"/>
      <c r="T40" s="132"/>
      <c r="U40" s="498"/>
      <c r="V40" s="128">
        <v>18</v>
      </c>
      <c r="W40" s="129"/>
      <c r="X40" s="132"/>
      <c r="Y40" s="132"/>
      <c r="Z40" s="132"/>
      <c r="AA40" s="133"/>
      <c r="AB40" s="134"/>
      <c r="AC40" s="128">
        <v>18</v>
      </c>
      <c r="AD40" s="129"/>
      <c r="AE40" s="132"/>
      <c r="AF40" s="132"/>
      <c r="AG40" s="132"/>
      <c r="AH40" s="132"/>
      <c r="AI40" s="131"/>
      <c r="AJ40" s="128">
        <v>18</v>
      </c>
      <c r="AK40" s="129"/>
      <c r="AL40" s="132"/>
      <c r="AM40" s="132"/>
      <c r="AN40" s="132"/>
      <c r="AO40" s="132"/>
      <c r="AP40" s="131"/>
      <c r="AQ40" s="128">
        <v>18</v>
      </c>
      <c r="AR40" s="140"/>
      <c r="AS40" s="132"/>
      <c r="AT40" s="132"/>
      <c r="AU40" s="132"/>
      <c r="AV40" s="132"/>
      <c r="AW40" s="131"/>
      <c r="AX40" s="128">
        <v>18</v>
      </c>
      <c r="AY40" s="129"/>
      <c r="AZ40" s="132"/>
      <c r="BA40" s="132"/>
      <c r="BB40" s="132"/>
      <c r="BC40" s="133"/>
      <c r="BD40" s="134"/>
    </row>
    <row r="41" spans="1:63" ht="25" customHeight="1">
      <c r="A41" s="128">
        <v>19</v>
      </c>
      <c r="B41" s="503" t="s">
        <v>122</v>
      </c>
      <c r="C41" s="509"/>
      <c r="D41" s="509"/>
      <c r="E41" s="509"/>
      <c r="F41" s="509"/>
      <c r="G41" s="505">
        <v>1.26</v>
      </c>
      <c r="H41" s="128">
        <v>19</v>
      </c>
      <c r="I41" s="529"/>
      <c r="J41" s="530"/>
      <c r="K41" s="530"/>
      <c r="L41" s="530"/>
      <c r="M41" s="530"/>
      <c r="N41" s="532"/>
      <c r="O41" s="128">
        <v>19</v>
      </c>
      <c r="P41" s="140"/>
      <c r="Q41" s="132"/>
      <c r="R41" s="132"/>
      <c r="S41" s="132"/>
      <c r="T41" s="132"/>
      <c r="U41" s="498"/>
      <c r="V41" s="128">
        <v>19</v>
      </c>
      <c r="W41" s="129"/>
      <c r="X41" s="132"/>
      <c r="Y41" s="132"/>
      <c r="Z41" s="132"/>
      <c r="AA41" s="133"/>
      <c r="AB41" s="134"/>
      <c r="AC41" s="128">
        <v>19</v>
      </c>
      <c r="AD41" s="129"/>
      <c r="AE41" s="132"/>
      <c r="AF41" s="132"/>
      <c r="AG41" s="132"/>
      <c r="AH41" s="132"/>
      <c r="AI41" s="131"/>
      <c r="AJ41" s="128">
        <v>19</v>
      </c>
      <c r="AK41" s="129"/>
      <c r="AL41" s="132"/>
      <c r="AM41" s="132"/>
      <c r="AN41" s="132"/>
      <c r="AO41" s="132"/>
      <c r="AP41" s="131"/>
      <c r="AQ41" s="128">
        <v>19</v>
      </c>
      <c r="AR41" s="140"/>
      <c r="AS41" s="132"/>
      <c r="AT41" s="132"/>
      <c r="AU41" s="132"/>
      <c r="AV41" s="132"/>
      <c r="AW41" s="131"/>
      <c r="AX41" s="128">
        <v>19</v>
      </c>
      <c r="AY41" s="129"/>
      <c r="AZ41" s="132"/>
      <c r="BA41" s="132"/>
      <c r="BB41" s="132"/>
      <c r="BC41" s="133"/>
      <c r="BD41" s="134"/>
    </row>
    <row r="42" spans="1:63" ht="25" customHeight="1">
      <c r="A42" s="128">
        <v>20</v>
      </c>
      <c r="B42" s="538" t="s">
        <v>123</v>
      </c>
      <c r="C42" s="509"/>
      <c r="D42" s="509"/>
      <c r="E42" s="509"/>
      <c r="F42" s="509"/>
      <c r="G42" s="505">
        <v>1.5</v>
      </c>
      <c r="H42" s="128">
        <v>20</v>
      </c>
      <c r="I42" s="147"/>
      <c r="J42" s="132"/>
      <c r="K42" s="132"/>
      <c r="L42" s="132"/>
      <c r="M42" s="132"/>
      <c r="N42" s="498"/>
      <c r="O42" s="128">
        <v>20</v>
      </c>
      <c r="P42" s="140"/>
      <c r="Q42" s="132"/>
      <c r="R42" s="132"/>
      <c r="S42" s="132"/>
      <c r="T42" s="132"/>
      <c r="U42" s="498"/>
      <c r="V42" s="128">
        <v>20</v>
      </c>
      <c r="W42" s="147"/>
      <c r="X42" s="132"/>
      <c r="Y42" s="132"/>
      <c r="Z42" s="132"/>
      <c r="AA42" s="133"/>
      <c r="AB42" s="135"/>
      <c r="AC42" s="128">
        <v>20</v>
      </c>
      <c r="AD42" s="147"/>
      <c r="AE42" s="132"/>
      <c r="AF42" s="132"/>
      <c r="AG42" s="132"/>
      <c r="AH42" s="132"/>
      <c r="AI42" s="131"/>
      <c r="AJ42" s="128">
        <v>20</v>
      </c>
      <c r="AK42" s="147"/>
      <c r="AL42" s="132"/>
      <c r="AM42" s="132"/>
      <c r="AN42" s="132"/>
      <c r="AO42" s="132"/>
      <c r="AP42" s="131"/>
      <c r="AQ42" s="128">
        <v>20</v>
      </c>
      <c r="AR42" s="140"/>
      <c r="AS42" s="132"/>
      <c r="AT42" s="132"/>
      <c r="AU42" s="132"/>
      <c r="AV42" s="132"/>
      <c r="AW42" s="131"/>
      <c r="AX42" s="128">
        <v>20</v>
      </c>
      <c r="AY42" s="147"/>
      <c r="AZ42" s="132"/>
      <c r="BA42" s="132"/>
      <c r="BB42" s="132"/>
      <c r="BC42" s="133"/>
      <c r="BD42" s="135"/>
    </row>
    <row r="43" spans="1:63" ht="25" customHeight="1">
      <c r="A43" s="1438" t="s">
        <v>20</v>
      </c>
      <c r="B43" s="1438"/>
      <c r="C43" s="1438"/>
      <c r="D43" s="1438"/>
      <c r="E43" s="1438"/>
      <c r="F43" s="1438"/>
      <c r="G43" s="131">
        <f>SUM(G23:G39)+G41+G42</f>
        <v>45.889999999999993</v>
      </c>
      <c r="H43" s="1438" t="s">
        <v>20</v>
      </c>
      <c r="I43" s="1438"/>
      <c r="J43" s="1438"/>
      <c r="K43" s="1438"/>
      <c r="L43" s="1438"/>
      <c r="M43" s="1438"/>
      <c r="N43" s="682">
        <f>SUM(N23:N39)</f>
        <v>40.339999999999989</v>
      </c>
      <c r="O43" s="1438" t="s">
        <v>20</v>
      </c>
      <c r="P43" s="1438"/>
      <c r="Q43" s="1438"/>
      <c r="R43" s="1438"/>
      <c r="S43" s="1438"/>
      <c r="T43" s="1438"/>
      <c r="U43" s="685">
        <f>SUM(U23:U42)</f>
        <v>102.01000000000002</v>
      </c>
      <c r="V43" s="1438" t="s">
        <v>20</v>
      </c>
      <c r="W43" s="1438"/>
      <c r="X43" s="1438"/>
      <c r="Y43" s="1438"/>
      <c r="Z43" s="1438"/>
      <c r="AA43" s="1438"/>
      <c r="AB43" s="687">
        <f>SUM(AB23:AB42)</f>
        <v>107.00999999999999</v>
      </c>
      <c r="AC43" s="1438" t="s">
        <v>20</v>
      </c>
      <c r="AD43" s="1438"/>
      <c r="AE43" s="1438"/>
      <c r="AF43" s="1438"/>
      <c r="AG43" s="1438"/>
      <c r="AH43" s="1438"/>
      <c r="AI43" s="683">
        <f>SUM(AI23:AI42)</f>
        <v>89.63000000000001</v>
      </c>
      <c r="AJ43" s="1438" t="s">
        <v>20</v>
      </c>
      <c r="AK43" s="1438"/>
      <c r="AL43" s="1438"/>
      <c r="AM43" s="1438"/>
      <c r="AN43" s="1438"/>
      <c r="AO43" s="1438"/>
      <c r="AP43" s="686">
        <f>SUM(AP23:AP42)</f>
        <v>102.00999999999999</v>
      </c>
      <c r="AQ43" s="1438" t="s">
        <v>20</v>
      </c>
      <c r="AR43" s="1438"/>
      <c r="AS43" s="1438"/>
      <c r="AT43" s="1438"/>
      <c r="AU43" s="1438"/>
      <c r="AV43" s="1438"/>
      <c r="AW43" s="694">
        <f>SUM(AW23:AW42)</f>
        <v>107.00999999999999</v>
      </c>
      <c r="AX43" s="1438" t="s">
        <v>20</v>
      </c>
      <c r="AY43" s="1438"/>
      <c r="AZ43" s="1438"/>
      <c r="BA43" s="1438"/>
      <c r="BB43" s="1438"/>
      <c r="BC43" s="1438"/>
      <c r="BD43" s="131">
        <f>SUM(BD23:BD42)</f>
        <v>0</v>
      </c>
      <c r="BK43" s="115"/>
    </row>
    <row r="44" spans="1:63" ht="25" customHeight="1">
      <c r="A44" s="142"/>
      <c r="B44" s="142"/>
      <c r="C44" s="142"/>
      <c r="D44" s="142"/>
      <c r="E44" s="142"/>
      <c r="F44" s="143" t="s">
        <v>55</v>
      </c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3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</row>
    <row r="45" spans="1:63" ht="16.5" customHeight="1"/>
    <row r="46" spans="1:63" ht="20.149999999999999" customHeight="1">
      <c r="C46" s="499" t="s">
        <v>278</v>
      </c>
      <c r="D46" s="499"/>
    </row>
    <row r="47" spans="1:63" ht="20.149999999999999" customHeight="1">
      <c r="C47" s="500" t="s">
        <v>279</v>
      </c>
      <c r="D47" s="500"/>
    </row>
    <row r="48" spans="1:63" ht="20.149999999999999" customHeight="1">
      <c r="C48" s="501" t="s">
        <v>280</v>
      </c>
      <c r="D48" s="501"/>
    </row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</sheetData>
  <mergeCells count="41">
    <mergeCell ref="H43:M43"/>
    <mergeCell ref="O43:T43"/>
    <mergeCell ref="V43:AA43"/>
    <mergeCell ref="A11:C11"/>
    <mergeCell ref="A21:G21"/>
    <mergeCell ref="H21:N21"/>
    <mergeCell ref="O21:U21"/>
    <mergeCell ref="V21:AB21"/>
    <mergeCell ref="B22:F22"/>
    <mergeCell ref="I22:M22"/>
    <mergeCell ref="P22:T22"/>
    <mergeCell ref="W22:AA22"/>
    <mergeCell ref="P28:T28"/>
    <mergeCell ref="P33:T33"/>
    <mergeCell ref="AJ43:AO43"/>
    <mergeCell ref="AQ43:AV43"/>
    <mergeCell ref="AX43:BC43"/>
    <mergeCell ref="A1:U1"/>
    <mergeCell ref="A2:U2"/>
    <mergeCell ref="AJ21:AP21"/>
    <mergeCell ref="AQ21:AW21"/>
    <mergeCell ref="AX21:BD21"/>
    <mergeCell ref="AD22:AH22"/>
    <mergeCell ref="AK22:AO22"/>
    <mergeCell ref="AR22:AV22"/>
    <mergeCell ref="AY22:BC22"/>
    <mergeCell ref="AC11:AE11"/>
    <mergeCell ref="AC21:AI21"/>
    <mergeCell ref="AC43:AH43"/>
    <mergeCell ref="A43:F43"/>
    <mergeCell ref="W3:AI3"/>
    <mergeCell ref="BA1:BD1"/>
    <mergeCell ref="AW1:AZ1"/>
    <mergeCell ref="AS1:AV1"/>
    <mergeCell ref="BA2:BD3"/>
    <mergeCell ref="AW2:AZ3"/>
    <mergeCell ref="AS2:AV3"/>
    <mergeCell ref="W1:AI1"/>
    <mergeCell ref="W2:AI2"/>
    <mergeCell ref="AJ1:AR1"/>
    <mergeCell ref="AJ2:AR2"/>
  </mergeCells>
  <printOptions horizontalCentered="1" verticalCentered="1"/>
  <pageMargins left="0.15748031496062992" right="0.15748031496062992" top="0.15748031496062992" bottom="0.19685039370078741" header="0" footer="0"/>
  <pageSetup paperSize="8" scale="76" orientation="landscape" verticalDpi="300" r:id="rId1"/>
  <headerFooter alignWithMargins="0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S37"/>
  <sheetViews>
    <sheetView showGridLines="0" topLeftCell="A7" zoomScale="115" zoomScaleNormal="115" workbookViewId="0">
      <selection activeCell="H29" sqref="H29"/>
    </sheetView>
  </sheetViews>
  <sheetFormatPr defaultColWidth="9.15234375" defaultRowHeight="14.6"/>
  <cols>
    <col min="1" max="1" width="2.3828125" style="544" customWidth="1"/>
    <col min="2" max="3" width="9.15234375" style="544"/>
    <col min="4" max="4" width="12.69140625" style="544" customWidth="1"/>
    <col min="5" max="12" width="9.15234375" style="544"/>
    <col min="13" max="13" width="5.84375" style="544" customWidth="1"/>
    <col min="14" max="16384" width="9.15234375" style="544"/>
  </cols>
  <sheetData>
    <row r="2" spans="2:14" ht="38.25" customHeight="1">
      <c r="B2" s="541"/>
      <c r="C2" s="542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2"/>
    </row>
    <row r="3" spans="2:14" ht="26.25" customHeight="1">
      <c r="B3" s="541"/>
      <c r="C3" s="543"/>
      <c r="D3" s="542"/>
      <c r="E3" s="543"/>
      <c r="F3" s="542"/>
      <c r="G3" s="543"/>
      <c r="H3" s="543"/>
      <c r="I3" s="542"/>
      <c r="J3" s="543"/>
      <c r="K3" s="543"/>
      <c r="L3" s="542"/>
      <c r="M3" s="543"/>
      <c r="N3" s="542"/>
    </row>
    <row r="4" spans="2:14">
      <c r="B4" s="545"/>
      <c r="N4" s="546"/>
    </row>
    <row r="5" spans="2:14">
      <c r="B5" s="541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2"/>
    </row>
    <row r="6" spans="2:14">
      <c r="B6" s="541"/>
      <c r="C6" s="543"/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2"/>
    </row>
    <row r="7" spans="2:14">
      <c r="B7" s="545"/>
      <c r="N7" s="546"/>
    </row>
    <row r="8" spans="2:14">
      <c r="B8" s="545"/>
      <c r="N8" s="546"/>
    </row>
    <row r="9" spans="2:14">
      <c r="B9" s="545"/>
      <c r="N9" s="546"/>
    </row>
    <row r="10" spans="2:14">
      <c r="B10" s="545"/>
      <c r="N10" s="546"/>
    </row>
    <row r="11" spans="2:14">
      <c r="B11" s="545"/>
      <c r="C11" s="547"/>
      <c r="D11" s="547"/>
      <c r="E11" s="547"/>
      <c r="F11" s="547"/>
      <c r="G11" s="547"/>
      <c r="H11" s="547"/>
      <c r="J11" s="547"/>
      <c r="K11" s="547"/>
      <c r="L11" s="547"/>
      <c r="N11" s="546"/>
    </row>
    <row r="12" spans="2:14">
      <c r="B12" s="548"/>
      <c r="N12" s="546"/>
    </row>
    <row r="13" spans="2:14">
      <c r="B13" s="548"/>
      <c r="N13" s="546"/>
    </row>
    <row r="14" spans="2:14">
      <c r="B14" s="548"/>
      <c r="N14" s="546"/>
    </row>
    <row r="15" spans="2:14">
      <c r="B15" s="548"/>
      <c r="N15" s="546"/>
    </row>
    <row r="16" spans="2:14">
      <c r="B16" s="548"/>
      <c r="N16" s="546"/>
    </row>
    <row r="17" spans="2:19">
      <c r="B17" s="548"/>
      <c r="H17" s="549"/>
      <c r="N17" s="546"/>
    </row>
    <row r="18" spans="2:19">
      <c r="B18" s="548"/>
      <c r="N18" s="546"/>
    </row>
    <row r="19" spans="2:19" ht="15" thickBot="1">
      <c r="B19" s="545"/>
      <c r="K19" s="550"/>
      <c r="M19" s="551"/>
      <c r="N19" s="546"/>
    </row>
    <row r="20" spans="2:19">
      <c r="B20" s="545"/>
      <c r="M20" s="552"/>
      <c r="N20" s="546"/>
    </row>
    <row r="21" spans="2:19" ht="15" thickBot="1">
      <c r="B21" s="545"/>
      <c r="M21" s="553"/>
      <c r="N21" s="546"/>
    </row>
    <row r="22" spans="2:19">
      <c r="B22" s="545"/>
      <c r="M22" s="552"/>
      <c r="N22" s="546"/>
    </row>
    <row r="23" spans="2:19" ht="15" thickBot="1">
      <c r="B23" s="545"/>
      <c r="M23" s="553"/>
      <c r="N23" s="546"/>
      <c r="S23" s="554"/>
    </row>
    <row r="24" spans="2:19">
      <c r="B24" s="545"/>
      <c r="M24" s="552"/>
      <c r="N24" s="546"/>
    </row>
    <row r="25" spans="2:19" ht="15" thickBot="1">
      <c r="B25" s="545"/>
      <c r="M25" s="553"/>
      <c r="N25" s="546"/>
    </row>
    <row r="26" spans="2:19">
      <c r="B26" s="545"/>
      <c r="N26" s="546"/>
    </row>
    <row r="27" spans="2:19">
      <c r="B27" s="545"/>
      <c r="N27" s="546"/>
    </row>
    <row r="28" spans="2:19">
      <c r="B28" s="545"/>
      <c r="N28" s="546"/>
    </row>
    <row r="29" spans="2:19">
      <c r="B29" s="545"/>
      <c r="N29" s="546"/>
    </row>
    <row r="30" spans="2:19">
      <c r="B30" s="545"/>
      <c r="N30" s="546"/>
    </row>
    <row r="31" spans="2:19">
      <c r="B31" s="545"/>
      <c r="N31" s="546"/>
    </row>
    <row r="32" spans="2:19" ht="15" thickBot="1">
      <c r="B32" s="555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6"/>
    </row>
    <row r="33" spans="2:14" ht="20.25" customHeight="1">
      <c r="B33" s="557"/>
      <c r="D33" s="558"/>
      <c r="F33" s="558"/>
      <c r="H33" s="558"/>
      <c r="J33" s="558"/>
      <c r="L33" s="558"/>
      <c r="N33" s="546"/>
    </row>
    <row r="34" spans="2:14">
      <c r="B34" s="559" t="s">
        <v>282</v>
      </c>
      <c r="D34" s="546"/>
      <c r="F34" s="546"/>
      <c r="H34" s="546"/>
      <c r="J34" s="546"/>
      <c r="L34" s="546"/>
      <c r="N34" s="546"/>
    </row>
    <row r="35" spans="2:14">
      <c r="B35" s="560"/>
      <c r="C35" s="561"/>
      <c r="D35" s="542"/>
      <c r="E35" s="543"/>
      <c r="F35" s="542"/>
      <c r="G35" s="543"/>
      <c r="H35" s="542"/>
      <c r="I35" s="543"/>
      <c r="J35" s="542"/>
      <c r="K35" s="543"/>
      <c r="L35" s="542"/>
      <c r="M35" s="543"/>
      <c r="N35" s="542"/>
    </row>
    <row r="37" spans="2:14">
      <c r="E37" s="562"/>
    </row>
  </sheetData>
  <pageMargins left="0.7" right="0.7" top="0.75" bottom="0.75" header="0.3" footer="0.3"/>
  <pageSetup paperSize="9" orientation="landscape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6"/>
  <sheetViews>
    <sheetView showGridLines="0" topLeftCell="A4" workbookViewId="0">
      <selection activeCell="S16" sqref="S16"/>
    </sheetView>
  </sheetViews>
  <sheetFormatPr defaultColWidth="9.15234375" defaultRowHeight="14.6"/>
  <cols>
    <col min="1" max="1" width="2.3828125" style="544" customWidth="1"/>
    <col min="2" max="16384" width="9.15234375" style="544"/>
  </cols>
  <sheetData>
    <row r="1" spans="1:15">
      <c r="O1" s="554"/>
    </row>
    <row r="2" spans="1:15" ht="34.5" customHeight="1">
      <c r="A2" s="546"/>
      <c r="B2" s="563"/>
      <c r="C2" s="542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42"/>
    </row>
    <row r="3" spans="1:15" ht="23.25" customHeight="1">
      <c r="A3" s="546"/>
      <c r="B3" s="541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2"/>
    </row>
    <row r="4" spans="1:15">
      <c r="B4" s="545"/>
      <c r="O4" s="542"/>
    </row>
    <row r="5" spans="1:15">
      <c r="B5" s="541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2"/>
    </row>
    <row r="6" spans="1:15">
      <c r="B6" s="541"/>
      <c r="C6" s="543"/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2"/>
    </row>
    <row r="7" spans="1:15">
      <c r="B7" s="545"/>
      <c r="O7" s="546"/>
    </row>
    <row r="8" spans="1:15">
      <c r="B8" s="545"/>
      <c r="O8" s="546"/>
    </row>
    <row r="9" spans="1:15">
      <c r="B9" s="545"/>
      <c r="O9" s="546"/>
    </row>
    <row r="10" spans="1:15">
      <c r="B10" s="545"/>
      <c r="C10" s="547"/>
      <c r="D10" s="547"/>
      <c r="E10" s="547"/>
      <c r="F10" s="547"/>
      <c r="G10" s="547"/>
      <c r="H10" s="547"/>
      <c r="J10" s="547"/>
      <c r="K10" s="547"/>
      <c r="L10" s="547"/>
      <c r="O10" s="546"/>
    </row>
    <row r="11" spans="1:15">
      <c r="B11" s="548"/>
      <c r="O11" s="546"/>
    </row>
    <row r="12" spans="1:15">
      <c r="B12" s="548"/>
      <c r="O12" s="546"/>
    </row>
    <row r="13" spans="1:15">
      <c r="B13" s="548"/>
      <c r="O13" s="546"/>
    </row>
    <row r="14" spans="1:15">
      <c r="B14" s="548"/>
      <c r="O14" s="546"/>
    </row>
    <row r="15" spans="1:15">
      <c r="B15" s="548"/>
      <c r="O15" s="546"/>
    </row>
    <row r="16" spans="1:15">
      <c r="B16" s="548"/>
      <c r="O16" s="546"/>
    </row>
    <row r="17" spans="2:15">
      <c r="B17" s="548"/>
      <c r="O17" s="546"/>
    </row>
    <row r="18" spans="2:15">
      <c r="B18" s="548"/>
      <c r="O18" s="546"/>
    </row>
    <row r="19" spans="2:15">
      <c r="B19" s="545"/>
      <c r="O19" s="546"/>
    </row>
    <row r="20" spans="2:15">
      <c r="B20" s="545"/>
      <c r="O20" s="546"/>
    </row>
    <row r="21" spans="2:15">
      <c r="B21" s="545"/>
      <c r="O21" s="546"/>
    </row>
    <row r="22" spans="2:15">
      <c r="B22" s="545"/>
      <c r="O22" s="546"/>
    </row>
    <row r="23" spans="2:15">
      <c r="B23" s="545"/>
      <c r="O23" s="546"/>
    </row>
    <row r="24" spans="2:15">
      <c r="B24" s="545"/>
      <c r="O24" s="546"/>
    </row>
    <row r="25" spans="2:15">
      <c r="B25" s="545"/>
      <c r="O25" s="546"/>
    </row>
    <row r="26" spans="2:15">
      <c r="B26" s="545"/>
      <c r="O26" s="546"/>
    </row>
    <row r="27" spans="2:15">
      <c r="B27" s="545"/>
      <c r="O27" s="546"/>
    </row>
    <row r="28" spans="2:15">
      <c r="B28" s="545"/>
      <c r="O28" s="546"/>
    </row>
    <row r="29" spans="2:15">
      <c r="B29" s="545"/>
      <c r="O29" s="546"/>
    </row>
    <row r="30" spans="2:15">
      <c r="B30" s="545"/>
      <c r="O30" s="546"/>
    </row>
    <row r="31" spans="2:15">
      <c r="B31" s="545"/>
      <c r="O31" s="546"/>
    </row>
    <row r="32" spans="2:15">
      <c r="B32" s="545"/>
      <c r="O32" s="546"/>
    </row>
    <row r="33" spans="2:15" ht="13.5" customHeight="1">
      <c r="B33" s="565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46"/>
    </row>
    <row r="34" spans="2:15" ht="30.75" customHeight="1">
      <c r="B34" s="566"/>
      <c r="D34" s="546"/>
      <c r="F34" s="546"/>
      <c r="H34" s="546"/>
      <c r="J34" s="546"/>
      <c r="L34" s="546"/>
      <c r="O34" s="567"/>
    </row>
    <row r="35" spans="2:15">
      <c r="B35" s="559" t="s">
        <v>282</v>
      </c>
      <c r="D35" s="546"/>
      <c r="F35" s="546"/>
      <c r="H35" s="546"/>
      <c r="J35" s="546"/>
      <c r="L35" s="546"/>
      <c r="O35" s="560"/>
    </row>
    <row r="36" spans="2:15">
      <c r="B36" s="560"/>
      <c r="C36" s="561"/>
      <c r="D36" s="542"/>
      <c r="E36" s="543"/>
      <c r="F36" s="542"/>
      <c r="G36" s="543"/>
      <c r="H36" s="542"/>
      <c r="I36" s="543"/>
      <c r="J36" s="542"/>
      <c r="K36" s="543"/>
      <c r="L36" s="542"/>
      <c r="M36" s="543"/>
      <c r="N36" s="543"/>
      <c r="O36" s="560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7" tint="0.79998168889431442"/>
    <pageSetUpPr fitToPage="1"/>
  </sheetPr>
  <dimension ref="A1:U30"/>
  <sheetViews>
    <sheetView view="pageBreakPreview" zoomScale="60" zoomScaleNormal="55" workbookViewId="0">
      <selection activeCell="X36" sqref="X36"/>
    </sheetView>
  </sheetViews>
  <sheetFormatPr defaultColWidth="9.15234375" defaultRowHeight="21"/>
  <cols>
    <col min="1" max="21" width="10.69140625" style="2" customWidth="1"/>
    <col min="22" max="16384" width="9.15234375" style="2"/>
  </cols>
  <sheetData>
    <row r="1" spans="1:21" ht="30" customHeight="1">
      <c r="A1" s="1"/>
      <c r="B1" s="1033" t="s">
        <v>56</v>
      </c>
      <c r="C1" s="1033"/>
      <c r="D1" s="1033"/>
      <c r="E1" s="1033"/>
      <c r="F1" s="1033"/>
      <c r="G1" s="1033"/>
      <c r="H1" s="1033"/>
      <c r="I1" s="1033"/>
      <c r="J1" s="1033"/>
      <c r="L1" s="1032" t="s">
        <v>49</v>
      </c>
      <c r="M1" s="1032"/>
      <c r="N1" s="1032"/>
      <c r="O1" s="1032"/>
      <c r="P1" s="148"/>
      <c r="R1" s="1031" t="s">
        <v>2</v>
      </c>
      <c r="S1" s="1031"/>
      <c r="T1" s="1031"/>
      <c r="U1" s="1031"/>
    </row>
    <row r="2" spans="1:21" ht="30" customHeight="1">
      <c r="B2" s="1034" t="s">
        <v>57</v>
      </c>
      <c r="C2" s="1034"/>
      <c r="D2" s="1034"/>
      <c r="E2" s="1034"/>
      <c r="F2" s="1034"/>
      <c r="G2" s="1034"/>
      <c r="H2" s="1034"/>
      <c r="I2" s="1034"/>
      <c r="J2" s="1034"/>
    </row>
    <row r="3" spans="1:21" ht="30" customHeight="1">
      <c r="A3" s="1484" t="s">
        <v>60</v>
      </c>
      <c r="B3" s="1484"/>
      <c r="C3" s="1484"/>
      <c r="D3" s="1484"/>
      <c r="E3" s="1484"/>
      <c r="F3" s="1484"/>
      <c r="G3" s="1484"/>
      <c r="H3" s="1484"/>
      <c r="I3" s="1484"/>
      <c r="J3" s="1484"/>
      <c r="L3" s="1032" t="s">
        <v>44</v>
      </c>
      <c r="M3" s="1032"/>
      <c r="N3" s="1032"/>
      <c r="O3" s="1032"/>
      <c r="P3" s="1032"/>
      <c r="R3" s="1031" t="s">
        <v>3</v>
      </c>
      <c r="S3" s="1031"/>
      <c r="T3" s="1031"/>
      <c r="U3" s="1031"/>
    </row>
    <row r="4" spans="1:21" ht="30" customHeight="1">
      <c r="A4" s="1484"/>
      <c r="B4" s="1484"/>
      <c r="C4" s="1484"/>
      <c r="D4" s="1484"/>
      <c r="E4" s="1484"/>
      <c r="F4" s="1484"/>
      <c r="G4" s="1484"/>
      <c r="H4" s="1484"/>
      <c r="I4" s="1484"/>
      <c r="J4" s="1484"/>
    </row>
    <row r="5" spans="1:21" ht="10" customHeight="1" thickBot="1">
      <c r="A5" s="3"/>
      <c r="M5" s="4"/>
      <c r="N5" s="4"/>
    </row>
    <row r="6" spans="1:21" s="14" customFormat="1" ht="30" customHeight="1" thickBot="1">
      <c r="A6" s="1478" t="s">
        <v>61</v>
      </c>
      <c r="B6" s="1479"/>
      <c r="C6" s="1479"/>
      <c r="D6" s="1479"/>
      <c r="E6" s="1479"/>
      <c r="F6" s="1479"/>
      <c r="G6" s="1479"/>
      <c r="H6" s="1479"/>
      <c r="I6" s="1479"/>
      <c r="J6" s="1480"/>
      <c r="K6" s="1477"/>
      <c r="L6" s="1481" t="s">
        <v>62</v>
      </c>
      <c r="M6" s="1482"/>
      <c r="N6" s="1482"/>
      <c r="O6" s="1482"/>
      <c r="P6" s="1482"/>
      <c r="Q6" s="1482"/>
      <c r="R6" s="1482"/>
      <c r="S6" s="1482"/>
      <c r="T6" s="1482"/>
      <c r="U6" s="1483"/>
    </row>
    <row r="7" spans="1:21" s="25" customFormat="1" ht="30" customHeight="1">
      <c r="A7" s="1485"/>
      <c r="B7" s="1486"/>
      <c r="C7" s="1486"/>
      <c r="D7" s="1486"/>
      <c r="E7" s="1486"/>
      <c r="F7" s="1486"/>
      <c r="G7" s="1486"/>
      <c r="H7" s="1486"/>
      <c r="I7" s="1486"/>
      <c r="J7" s="1487"/>
      <c r="K7" s="1477"/>
      <c r="L7" s="1490"/>
      <c r="M7" s="1491"/>
      <c r="N7" s="1491"/>
      <c r="O7" s="1491"/>
      <c r="P7" s="1491"/>
      <c r="Q7" s="1491"/>
      <c r="R7" s="1491"/>
      <c r="S7" s="1491"/>
      <c r="T7" s="1491"/>
      <c r="U7" s="1492"/>
    </row>
    <row r="8" spans="1:21" s="25" customFormat="1" ht="30" customHeight="1">
      <c r="A8" s="1488"/>
      <c r="B8" s="1477"/>
      <c r="C8" s="1477"/>
      <c r="D8" s="1477"/>
      <c r="E8" s="1477"/>
      <c r="F8" s="1477"/>
      <c r="G8" s="1477"/>
      <c r="H8" s="1477"/>
      <c r="I8" s="1477"/>
      <c r="J8" s="1489"/>
      <c r="K8" s="1477"/>
      <c r="L8" s="1493"/>
      <c r="M8" s="1494"/>
      <c r="N8" s="1494"/>
      <c r="O8" s="1494"/>
      <c r="P8" s="1494"/>
      <c r="Q8" s="1494"/>
      <c r="R8" s="1494"/>
      <c r="S8" s="1494"/>
      <c r="T8" s="1494"/>
      <c r="U8" s="1495"/>
    </row>
    <row r="9" spans="1:21" s="25" customFormat="1" ht="30" customHeight="1">
      <c r="A9" s="1488"/>
      <c r="B9" s="1477"/>
      <c r="C9" s="1477"/>
      <c r="D9" s="1477"/>
      <c r="E9" s="1477"/>
      <c r="F9" s="1477"/>
      <c r="G9" s="1477"/>
      <c r="H9" s="1477"/>
      <c r="I9" s="1477"/>
      <c r="J9" s="1489"/>
      <c r="K9" s="1477"/>
      <c r="L9" s="1493"/>
      <c r="M9" s="1494"/>
      <c r="N9" s="1494"/>
      <c r="O9" s="1494"/>
      <c r="P9" s="1494"/>
      <c r="Q9" s="1494"/>
      <c r="R9" s="1494"/>
      <c r="S9" s="1494"/>
      <c r="T9" s="1494"/>
      <c r="U9" s="1495"/>
    </row>
    <row r="10" spans="1:21" s="25" customFormat="1" ht="30" customHeight="1">
      <c r="A10" s="1488"/>
      <c r="B10" s="1477"/>
      <c r="C10" s="1477"/>
      <c r="D10" s="1477"/>
      <c r="E10" s="1477"/>
      <c r="F10" s="1477"/>
      <c r="G10" s="1477"/>
      <c r="H10" s="1477"/>
      <c r="I10" s="1477"/>
      <c r="J10" s="1489"/>
      <c r="K10" s="1477"/>
      <c r="L10" s="1493"/>
      <c r="M10" s="1494"/>
      <c r="N10" s="1494"/>
      <c r="O10" s="1494"/>
      <c r="P10" s="1494"/>
      <c r="Q10" s="1494"/>
      <c r="R10" s="1494"/>
      <c r="S10" s="1494"/>
      <c r="T10" s="1494"/>
      <c r="U10" s="1495"/>
    </row>
    <row r="11" spans="1:21" s="25" customFormat="1" ht="30" customHeight="1">
      <c r="A11" s="1488"/>
      <c r="B11" s="1477"/>
      <c r="C11" s="1477"/>
      <c r="D11" s="1477"/>
      <c r="E11" s="1477"/>
      <c r="F11" s="1477"/>
      <c r="G11" s="1477"/>
      <c r="H11" s="1477"/>
      <c r="I11" s="1477"/>
      <c r="J11" s="1489"/>
      <c r="K11" s="1477"/>
      <c r="L11" s="1493"/>
      <c r="M11" s="1494"/>
      <c r="N11" s="1494"/>
      <c r="O11" s="1494"/>
      <c r="P11" s="1494"/>
      <c r="Q11" s="1494"/>
      <c r="R11" s="1494"/>
      <c r="S11" s="1494"/>
      <c r="T11" s="1494"/>
      <c r="U11" s="1495"/>
    </row>
    <row r="12" spans="1:21" s="25" customFormat="1" ht="30" customHeight="1">
      <c r="A12" s="1488"/>
      <c r="B12" s="1477"/>
      <c r="C12" s="1477"/>
      <c r="D12" s="1477"/>
      <c r="E12" s="1477"/>
      <c r="F12" s="1477"/>
      <c r="G12" s="1477"/>
      <c r="H12" s="1477"/>
      <c r="I12" s="1477"/>
      <c r="J12" s="1489"/>
      <c r="K12" s="1477"/>
      <c r="L12" s="1493"/>
      <c r="M12" s="1494"/>
      <c r="N12" s="1494"/>
      <c r="O12" s="1494"/>
      <c r="P12" s="1494"/>
      <c r="Q12" s="1494"/>
      <c r="R12" s="1494"/>
      <c r="S12" s="1494"/>
      <c r="T12" s="1494"/>
      <c r="U12" s="1495"/>
    </row>
    <row r="13" spans="1:21" s="25" customFormat="1" ht="30" customHeight="1">
      <c r="A13" s="1488"/>
      <c r="B13" s="1477"/>
      <c r="C13" s="1477"/>
      <c r="D13" s="1477"/>
      <c r="E13" s="1477"/>
      <c r="F13" s="1477"/>
      <c r="G13" s="1477"/>
      <c r="H13" s="1477"/>
      <c r="I13" s="1477"/>
      <c r="J13" s="1489"/>
      <c r="K13" s="1477"/>
      <c r="L13" s="1493"/>
      <c r="M13" s="1494"/>
      <c r="N13" s="1494"/>
      <c r="O13" s="1494"/>
      <c r="P13" s="1494"/>
      <c r="Q13" s="1494"/>
      <c r="R13" s="1494"/>
      <c r="S13" s="1494"/>
      <c r="T13" s="1494"/>
      <c r="U13" s="1495"/>
    </row>
    <row r="14" spans="1:21" s="25" customFormat="1" ht="30" customHeight="1">
      <c r="A14" s="1488"/>
      <c r="B14" s="1477"/>
      <c r="C14" s="1477"/>
      <c r="D14" s="1477"/>
      <c r="E14" s="1477"/>
      <c r="F14" s="1477"/>
      <c r="G14" s="1477"/>
      <c r="H14" s="1477"/>
      <c r="I14" s="1477"/>
      <c r="J14" s="1489"/>
      <c r="K14" s="1477"/>
      <c r="L14" s="1493"/>
      <c r="M14" s="1494"/>
      <c r="N14" s="1494"/>
      <c r="O14" s="1494"/>
      <c r="P14" s="1494"/>
      <c r="Q14" s="1494"/>
      <c r="R14" s="1494"/>
      <c r="S14" s="1494"/>
      <c r="T14" s="1494"/>
      <c r="U14" s="1495"/>
    </row>
    <row r="15" spans="1:21" s="25" customFormat="1" ht="30" customHeight="1">
      <c r="A15" s="1488"/>
      <c r="B15" s="1477"/>
      <c r="C15" s="1477"/>
      <c r="D15" s="1477"/>
      <c r="E15" s="1477"/>
      <c r="F15" s="1477"/>
      <c r="G15" s="1477"/>
      <c r="H15" s="1477"/>
      <c r="I15" s="1477"/>
      <c r="J15" s="1489"/>
      <c r="K15" s="1477"/>
      <c r="L15" s="1493"/>
      <c r="M15" s="1494"/>
      <c r="N15" s="1494"/>
      <c r="O15" s="1494"/>
      <c r="P15" s="1494"/>
      <c r="Q15" s="1494"/>
      <c r="R15" s="1494"/>
      <c r="S15" s="1494"/>
      <c r="T15" s="1494"/>
      <c r="U15" s="1495"/>
    </row>
    <row r="16" spans="1:21" s="25" customFormat="1" ht="30" customHeight="1">
      <c r="A16" s="1488"/>
      <c r="B16" s="1477"/>
      <c r="C16" s="1477"/>
      <c r="D16" s="1477"/>
      <c r="E16" s="1477"/>
      <c r="F16" s="1477"/>
      <c r="G16" s="1477"/>
      <c r="H16" s="1477"/>
      <c r="I16" s="1477"/>
      <c r="J16" s="1489"/>
      <c r="K16" s="1477"/>
      <c r="L16" s="1493"/>
      <c r="M16" s="1494"/>
      <c r="N16" s="1494"/>
      <c r="O16" s="1494"/>
      <c r="P16" s="1494"/>
      <c r="Q16" s="1494"/>
      <c r="R16" s="1494"/>
      <c r="S16" s="1494"/>
      <c r="T16" s="1494"/>
      <c r="U16" s="1495"/>
    </row>
    <row r="17" spans="1:21" s="25" customFormat="1" ht="30" customHeight="1">
      <c r="A17" s="1488"/>
      <c r="B17" s="1477"/>
      <c r="C17" s="1477"/>
      <c r="D17" s="1477"/>
      <c r="E17" s="1477"/>
      <c r="F17" s="1477"/>
      <c r="G17" s="1477"/>
      <c r="H17" s="1477"/>
      <c r="I17" s="1477"/>
      <c r="J17" s="1489"/>
      <c r="K17" s="1477"/>
      <c r="L17" s="1493"/>
      <c r="M17" s="1494"/>
      <c r="N17" s="1494"/>
      <c r="O17" s="1494"/>
      <c r="P17" s="1494"/>
      <c r="Q17" s="1494"/>
      <c r="R17" s="1494"/>
      <c r="S17" s="1494"/>
      <c r="T17" s="1494"/>
      <c r="U17" s="1495"/>
    </row>
    <row r="18" spans="1:21" s="25" customFormat="1" ht="30" customHeight="1">
      <c r="A18" s="1488"/>
      <c r="B18" s="1477"/>
      <c r="C18" s="1477"/>
      <c r="D18" s="1477"/>
      <c r="E18" s="1477"/>
      <c r="F18" s="1477"/>
      <c r="G18" s="1477"/>
      <c r="H18" s="1477"/>
      <c r="I18" s="1477"/>
      <c r="J18" s="1489"/>
      <c r="K18" s="1477"/>
      <c r="L18" s="1493"/>
      <c r="M18" s="1494"/>
      <c r="N18" s="1494"/>
      <c r="O18" s="1494"/>
      <c r="P18" s="1494"/>
      <c r="Q18" s="1494"/>
      <c r="R18" s="1494"/>
      <c r="S18" s="1494"/>
      <c r="T18" s="1494"/>
      <c r="U18" s="1495"/>
    </row>
    <row r="19" spans="1:21" s="25" customFormat="1" ht="30" customHeight="1">
      <c r="A19" s="1488"/>
      <c r="B19" s="1477"/>
      <c r="C19" s="1477"/>
      <c r="D19" s="1477"/>
      <c r="E19" s="1477"/>
      <c r="F19" s="1477"/>
      <c r="G19" s="1477"/>
      <c r="H19" s="1477"/>
      <c r="I19" s="1477"/>
      <c r="J19" s="1489"/>
      <c r="K19" s="1477"/>
      <c r="L19" s="1493"/>
      <c r="M19" s="1494"/>
      <c r="N19" s="1494"/>
      <c r="O19" s="1494"/>
      <c r="P19" s="1494"/>
      <c r="Q19" s="1494"/>
      <c r="R19" s="1494"/>
      <c r="S19" s="1494"/>
      <c r="T19" s="1494"/>
      <c r="U19" s="1495"/>
    </row>
    <row r="20" spans="1:21" s="25" customFormat="1" ht="30" customHeight="1" thickBot="1">
      <c r="A20" s="1488"/>
      <c r="B20" s="1477"/>
      <c r="C20" s="1477"/>
      <c r="D20" s="1477"/>
      <c r="E20" s="1477"/>
      <c r="F20" s="1477"/>
      <c r="G20" s="1477"/>
      <c r="H20" s="1477"/>
      <c r="I20" s="1477"/>
      <c r="J20" s="1489"/>
      <c r="K20" s="1477"/>
      <c r="L20" s="1493"/>
      <c r="M20" s="1494"/>
      <c r="N20" s="1494"/>
      <c r="O20" s="1494"/>
      <c r="P20" s="1494"/>
      <c r="Q20" s="1494"/>
      <c r="R20" s="1494"/>
      <c r="S20" s="1494"/>
      <c r="T20" s="1494"/>
      <c r="U20" s="1495"/>
    </row>
    <row r="21" spans="1:21" s="25" customFormat="1" ht="30" customHeight="1">
      <c r="A21" s="154" t="s">
        <v>63</v>
      </c>
      <c r="B21" s="151"/>
      <c r="C21" s="151"/>
      <c r="D21" s="151"/>
      <c r="E21" s="151"/>
      <c r="F21" s="151"/>
      <c r="G21" s="151"/>
      <c r="H21" s="151"/>
      <c r="I21" s="151"/>
      <c r="J21" s="152"/>
      <c r="K21" s="1477"/>
      <c r="L21" s="154" t="s">
        <v>64</v>
      </c>
      <c r="M21" s="151"/>
      <c r="N21" s="151"/>
      <c r="O21" s="151"/>
      <c r="P21" s="151"/>
      <c r="Q21" s="151"/>
      <c r="R21" s="151"/>
      <c r="S21" s="151"/>
      <c r="T21" s="151"/>
      <c r="U21" s="152"/>
    </row>
    <row r="22" spans="1:21" s="25" customFormat="1" ht="30" customHeight="1" thickBot="1">
      <c r="A22" s="149"/>
      <c r="B22" s="150"/>
      <c r="C22" s="150"/>
      <c r="D22" s="150"/>
      <c r="E22" s="150"/>
      <c r="F22" s="150"/>
      <c r="G22" s="150"/>
      <c r="H22" s="150"/>
      <c r="I22" s="150"/>
      <c r="J22" s="153"/>
      <c r="K22" s="1477"/>
      <c r="L22" s="149"/>
      <c r="M22" s="150"/>
      <c r="N22" s="150"/>
      <c r="O22" s="150"/>
      <c r="P22" s="150"/>
      <c r="Q22" s="150"/>
      <c r="R22" s="150"/>
      <c r="S22" s="150"/>
      <c r="T22" s="150"/>
      <c r="U22" s="153"/>
    </row>
    <row r="23" spans="1:21" s="25" customFormat="1" ht="10.5" customHeight="1" thickBot="1">
      <c r="B23" s="39"/>
      <c r="C23" s="39"/>
      <c r="D23" s="39"/>
      <c r="E23" s="155"/>
      <c r="F23" s="39"/>
      <c r="G23" s="39"/>
      <c r="H23" s="39"/>
      <c r="I23" s="39"/>
      <c r="J23" s="39"/>
      <c r="K23" s="39"/>
      <c r="L23" s="39"/>
      <c r="M23" s="48"/>
      <c r="N23" s="48"/>
      <c r="O23" s="48"/>
      <c r="P23" s="48"/>
      <c r="Q23" s="39"/>
    </row>
    <row r="24" spans="1:21" s="25" customFormat="1" ht="30" customHeight="1">
      <c r="A24" s="1505" t="s">
        <v>53</v>
      </c>
      <c r="B24" s="1506"/>
      <c r="C24" s="1506"/>
      <c r="D24" s="1506"/>
      <c r="E24" s="1506"/>
      <c r="F24" s="1507"/>
      <c r="G24" s="157">
        <v>1</v>
      </c>
      <c r="H24" s="157">
        <v>2</v>
      </c>
      <c r="I24" s="157">
        <v>3</v>
      </c>
      <c r="J24" s="157">
        <v>4</v>
      </c>
      <c r="K24" s="157">
        <v>5</v>
      </c>
      <c r="L24" s="1503" t="s">
        <v>66</v>
      </c>
      <c r="M24" s="1503"/>
      <c r="N24" s="158" t="s">
        <v>67</v>
      </c>
      <c r="O24" s="156"/>
      <c r="P24" s="1496" t="s">
        <v>65</v>
      </c>
      <c r="Q24" s="1497"/>
      <c r="R24" s="1497"/>
      <c r="S24" s="1497"/>
      <c r="T24" s="1497"/>
      <c r="U24" s="1498"/>
    </row>
    <row r="25" spans="1:21" ht="30" customHeight="1" thickBot="1">
      <c r="A25" s="1502"/>
      <c r="B25" s="1502"/>
      <c r="C25" s="1502"/>
      <c r="D25" s="1502"/>
      <c r="E25" s="1502"/>
      <c r="F25" s="1502"/>
      <c r="G25" s="159"/>
      <c r="H25" s="159"/>
      <c r="I25" s="159"/>
      <c r="J25" s="159"/>
      <c r="K25" s="159"/>
      <c r="L25" s="1504"/>
      <c r="M25" s="1504"/>
      <c r="N25" s="159"/>
      <c r="P25" s="1499"/>
      <c r="Q25" s="1500"/>
      <c r="R25" s="1500"/>
      <c r="S25" s="1500"/>
      <c r="T25" s="1500"/>
      <c r="U25" s="1501"/>
    </row>
    <row r="26" spans="1:21" ht="30" customHeight="1">
      <c r="A26" s="1502"/>
      <c r="B26" s="1502"/>
      <c r="C26" s="1502"/>
      <c r="D26" s="1502"/>
      <c r="E26" s="1502"/>
      <c r="F26" s="1502"/>
      <c r="G26" s="159"/>
      <c r="H26" s="159"/>
      <c r="I26" s="159"/>
      <c r="J26" s="159"/>
      <c r="K26" s="159"/>
      <c r="L26" s="1504"/>
      <c r="M26" s="1504"/>
      <c r="N26" s="159"/>
      <c r="P26" s="160"/>
      <c r="U26" s="161"/>
    </row>
    <row r="27" spans="1:21" ht="30" customHeight="1">
      <c r="A27" s="1502"/>
      <c r="B27" s="1502"/>
      <c r="C27" s="1502"/>
      <c r="D27" s="1502"/>
      <c r="E27" s="1502"/>
      <c r="F27" s="1502"/>
      <c r="G27" s="159"/>
      <c r="H27" s="159"/>
      <c r="I27" s="159"/>
      <c r="J27" s="159"/>
      <c r="K27" s="159"/>
      <c r="L27" s="1504"/>
      <c r="M27" s="1504"/>
      <c r="N27" s="159"/>
      <c r="P27" s="160"/>
      <c r="U27" s="161"/>
    </row>
    <row r="28" spans="1:21" ht="30" customHeight="1">
      <c r="A28" s="1502"/>
      <c r="B28" s="1502"/>
      <c r="C28" s="1502"/>
      <c r="D28" s="1502"/>
      <c r="E28" s="1502"/>
      <c r="F28" s="1502"/>
      <c r="G28" s="159"/>
      <c r="H28" s="159"/>
      <c r="I28" s="159"/>
      <c r="J28" s="159"/>
      <c r="K28" s="159"/>
      <c r="L28" s="1504"/>
      <c r="M28" s="1504"/>
      <c r="N28" s="159"/>
      <c r="P28" s="160"/>
      <c r="U28" s="161"/>
    </row>
    <row r="29" spans="1:21" ht="30" customHeight="1">
      <c r="A29" s="1502"/>
      <c r="B29" s="1502"/>
      <c r="C29" s="1502"/>
      <c r="D29" s="1502"/>
      <c r="E29" s="1502"/>
      <c r="F29" s="1502"/>
      <c r="G29" s="159"/>
      <c r="H29" s="159"/>
      <c r="I29" s="159"/>
      <c r="J29" s="159"/>
      <c r="K29" s="159"/>
      <c r="L29" s="1504"/>
      <c r="M29" s="1504"/>
      <c r="N29" s="159"/>
      <c r="P29" s="160"/>
      <c r="U29" s="161"/>
    </row>
    <row r="30" spans="1:21" ht="30" customHeight="1" thickBot="1">
      <c r="A30" s="1502"/>
      <c r="B30" s="1502"/>
      <c r="C30" s="1502"/>
      <c r="D30" s="1502"/>
      <c r="E30" s="1502"/>
      <c r="F30" s="1502"/>
      <c r="G30" s="159"/>
      <c r="H30" s="159"/>
      <c r="I30" s="159"/>
      <c r="J30" s="159"/>
      <c r="K30" s="159"/>
      <c r="L30" s="1504"/>
      <c r="M30" s="1504"/>
      <c r="N30" s="159"/>
      <c r="P30" s="162"/>
      <c r="Q30" s="5"/>
      <c r="R30" s="5"/>
      <c r="S30" s="5"/>
      <c r="T30" s="5"/>
      <c r="U30" s="163"/>
    </row>
  </sheetData>
  <mergeCells count="27">
    <mergeCell ref="P24:U25"/>
    <mergeCell ref="A30:F30"/>
    <mergeCell ref="L24:M24"/>
    <mergeCell ref="L25:M25"/>
    <mergeCell ref="L26:M26"/>
    <mergeCell ref="L27:M27"/>
    <mergeCell ref="L28:M28"/>
    <mergeCell ref="L29:M29"/>
    <mergeCell ref="L30:M30"/>
    <mergeCell ref="A24:F24"/>
    <mergeCell ref="A25:F25"/>
    <mergeCell ref="A26:F26"/>
    <mergeCell ref="A27:F27"/>
    <mergeCell ref="A28:F28"/>
    <mergeCell ref="A29:F29"/>
    <mergeCell ref="K6:K22"/>
    <mergeCell ref="A6:J6"/>
    <mergeCell ref="L6:U6"/>
    <mergeCell ref="A3:J4"/>
    <mergeCell ref="A7:J20"/>
    <mergeCell ref="L7:U20"/>
    <mergeCell ref="R1:U1"/>
    <mergeCell ref="R3:U3"/>
    <mergeCell ref="L1:O1"/>
    <mergeCell ref="L3:P3"/>
    <mergeCell ref="B1:J1"/>
    <mergeCell ref="B2:J2"/>
  </mergeCells>
  <pageMargins left="0.2" right="0.19685039370078741" top="0.3" bottom="0" header="0" footer="0.38"/>
  <pageSetup paperSize="9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15</vt:i4>
      </vt:variant>
    </vt:vector>
  </HeadingPairs>
  <TitlesOfParts>
    <vt:vector size="47" baseType="lpstr">
      <vt:lpstr>ตารางจับเวลา</vt:lpstr>
      <vt:lpstr>JOB_C CAP_1</vt:lpstr>
      <vt:lpstr>JOB_C CAP_2</vt:lpstr>
      <vt:lpstr>JOB_C CAP_3</vt:lpstr>
      <vt:lpstr>Machine Capacity Sheet_C CAP</vt:lpstr>
      <vt:lpstr>Formaat STD</vt:lpstr>
      <vt:lpstr>STD SUV พ่นกาว_1</vt:lpstr>
      <vt:lpstr>suv 1</vt:lpstr>
      <vt:lpstr>STD SUVMC oven_2</vt:lpstr>
      <vt:lpstr>suv 2</vt:lpstr>
      <vt:lpstr>STD SUV หุ้มผ้า_3</vt:lpstr>
      <vt:lpstr>suv 3</vt:lpstr>
      <vt:lpstr>STD C CAP Assy Ornament_4</vt:lpstr>
      <vt:lpstr>std.com table</vt:lpstr>
      <vt:lpstr>std.com table (2)</vt:lpstr>
      <vt:lpstr>suv 4</vt:lpstr>
      <vt:lpstr>STD SUVMC Ultra_5</vt:lpstr>
      <vt:lpstr>UL suv 5</vt:lpstr>
      <vt:lpstr>STD SUV_6</vt:lpstr>
      <vt:lpstr>suv 6</vt:lpstr>
      <vt:lpstr>STD SUV Q gate_7</vt:lpstr>
      <vt:lpstr>suv 7 (2)</vt:lpstr>
      <vt:lpstr>WORK CHAPT_C CAP</vt:lpstr>
      <vt:lpstr>WORK CHART New</vt:lpstr>
      <vt:lpstr>Wolk Chart OLD</vt:lpstr>
      <vt:lpstr>std.work chart</vt:lpstr>
      <vt:lpstr>YAMAZUMI Data Base</vt:lpstr>
      <vt:lpstr>yamazumi chart_C CAP</vt:lpstr>
      <vt:lpstr>Yama_data_C CAP</vt:lpstr>
      <vt:lpstr>MIFC 1</vt:lpstr>
      <vt:lpstr>MIFC 2</vt:lpstr>
      <vt:lpstr>kaizen</vt:lpstr>
      <vt:lpstr>'Formaat STD'!Print_Area</vt:lpstr>
      <vt:lpstr>'Machine Capacity Sheet_C CAP'!Print_Area</vt:lpstr>
      <vt:lpstr>'STD C CAP Assy Ornament_4'!Print_Area</vt:lpstr>
      <vt:lpstr>'STD SUV Q gate_7'!Print_Area</vt:lpstr>
      <vt:lpstr>'STD SUV พ่นกาว_1'!Print_Area</vt:lpstr>
      <vt:lpstr>'STD SUV หุ้มผ้า_3'!Print_Area</vt:lpstr>
      <vt:lpstr>'STD SUV_6'!Print_Area</vt:lpstr>
      <vt:lpstr>'STD SUVMC oven_2'!Print_Area</vt:lpstr>
      <vt:lpstr>'STD SUVMC Ultra_5'!Print_Area</vt:lpstr>
      <vt:lpstr>'std.com table'!Print_Area</vt:lpstr>
      <vt:lpstr>'std.com table (2)'!Print_Area</vt:lpstr>
      <vt:lpstr>'WORK CHAPT_C CAP'!Print_Area</vt:lpstr>
      <vt:lpstr>'Yama_data_C CAP'!Print_Area</vt:lpstr>
      <vt:lpstr>'yamazumi chart_C CAP'!Print_Area</vt:lpstr>
      <vt:lpstr>ตารางจับเวลา!Print_Area</vt:lpstr>
    </vt:vector>
  </TitlesOfParts>
  <Company>Summit Corperation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a1500041</dc:creator>
  <cp:lastModifiedBy>Anan.m@vandapac.com</cp:lastModifiedBy>
  <cp:lastPrinted>2019-06-21T20:32:48Z</cp:lastPrinted>
  <dcterms:created xsi:type="dcterms:W3CDTF">2009-06-10T08:58:49Z</dcterms:created>
  <dcterms:modified xsi:type="dcterms:W3CDTF">2026-07-31T10:38:34Z</dcterms:modified>
</cp:coreProperties>
</file>