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ufl.edu\ifas\SFRC\Groups\Hydrology\Stream PULSE\reach characterizations\"/>
    </mc:Choice>
  </mc:AlternateContent>
  <bookViews>
    <workbookView xWindow="0" yWindow="0" windowWidth="12330" windowHeight="10545"/>
  </bookViews>
  <sheets>
    <sheet name="NR1000" sheetId="1" r:id="rId1"/>
    <sheet name="SF2800" sheetId="2" r:id="rId2"/>
    <sheet name="WS1500" sheetId="3" r:id="rId3"/>
  </sheets>
  <definedNames>
    <definedName name="_xlchart.v1.0" hidden="1">('NR1000'!$D$9:$D$21,'NR1000'!$D$31:$D$43,'NR1000'!$D$54:$D$65,'NR1000'!$D$76:$D$86,'NR1000'!$D$97:$D$110,'NR1000'!$D$121:$D$126,'NR1000'!$D$155:$D$170,'NR1000'!$D$181:$D$196,'NR1000'!$D$207:$D$215,'NR1000'!$D$226:$D$234)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7" i="1" l="1"/>
  <c r="J228" i="1"/>
  <c r="J229" i="1"/>
  <c r="J230" i="1"/>
  <c r="J231" i="1"/>
  <c r="J226" i="1"/>
  <c r="I232" i="1"/>
  <c r="G2" i="3" l="1"/>
  <c r="D149" i="3" l="1"/>
  <c r="D131" i="3"/>
  <c r="D111" i="3"/>
  <c r="D94" i="3"/>
  <c r="D73" i="3"/>
  <c r="D51" i="3"/>
  <c r="D25" i="3"/>
  <c r="D292" i="2"/>
  <c r="D259" i="2"/>
  <c r="D225" i="2"/>
  <c r="D192" i="2"/>
  <c r="D161" i="2"/>
  <c r="D129" i="2"/>
  <c r="D97" i="2"/>
  <c r="D68" i="2"/>
  <c r="D36" i="2"/>
  <c r="D221" i="1"/>
  <c r="D202" i="1"/>
  <c r="D176" i="1"/>
  <c r="D150" i="1"/>
  <c r="D116" i="1"/>
  <c r="D92" i="1"/>
  <c r="D71" i="1"/>
  <c r="D49" i="1"/>
  <c r="D26" i="1"/>
  <c r="D4" i="1"/>
  <c r="D4" i="2"/>
  <c r="D4" i="3"/>
  <c r="K2" i="3" l="1"/>
  <c r="I2" i="3"/>
  <c r="I1" i="3"/>
  <c r="D2" i="3"/>
  <c r="D1" i="3"/>
  <c r="C149" i="3"/>
  <c r="E45" i="3" l="1"/>
  <c r="E159" i="3" l="1"/>
  <c r="E158" i="3"/>
  <c r="E157" i="3"/>
  <c r="E156" i="3"/>
  <c r="E155" i="3"/>
  <c r="C155" i="3"/>
  <c r="C156" i="3" s="1"/>
  <c r="C157" i="3" s="1"/>
  <c r="C158" i="3" s="1"/>
  <c r="F158" i="3" s="1"/>
  <c r="E154" i="3"/>
  <c r="E153" i="3"/>
  <c r="D150" i="3"/>
  <c r="E145" i="3"/>
  <c r="E144" i="3"/>
  <c r="E143" i="3"/>
  <c r="E142" i="3"/>
  <c r="E141" i="3"/>
  <c r="E140" i="3"/>
  <c r="E139" i="3"/>
  <c r="E138" i="3"/>
  <c r="E137" i="3"/>
  <c r="C137" i="3"/>
  <c r="F137" i="3" s="1"/>
  <c r="E136" i="3"/>
  <c r="E135" i="3"/>
  <c r="D132" i="3"/>
  <c r="E127" i="3"/>
  <c r="E126" i="3"/>
  <c r="E125" i="3"/>
  <c r="E124" i="3"/>
  <c r="E123" i="3"/>
  <c r="E122" i="3"/>
  <c r="E121" i="3"/>
  <c r="E120" i="3"/>
  <c r="E119" i="3"/>
  <c r="E118" i="3"/>
  <c r="E117" i="3"/>
  <c r="C117" i="3"/>
  <c r="C118" i="3" s="1"/>
  <c r="C119" i="3" s="1"/>
  <c r="E116" i="3"/>
  <c r="E115" i="3"/>
  <c r="D112" i="3"/>
  <c r="E107" i="3"/>
  <c r="E106" i="3"/>
  <c r="E105" i="3"/>
  <c r="E104" i="3"/>
  <c r="E103" i="3"/>
  <c r="E102" i="3"/>
  <c r="E101" i="3"/>
  <c r="E100" i="3"/>
  <c r="C100" i="3"/>
  <c r="C101" i="3" s="1"/>
  <c r="C102" i="3" s="1"/>
  <c r="E99" i="3"/>
  <c r="E98" i="3"/>
  <c r="D95" i="3"/>
  <c r="E90" i="3"/>
  <c r="E89" i="3"/>
  <c r="E88" i="3"/>
  <c r="E87" i="3"/>
  <c r="E86" i="3"/>
  <c r="E85" i="3"/>
  <c r="E84" i="3"/>
  <c r="E83" i="3"/>
  <c r="E82" i="3"/>
  <c r="E81" i="3"/>
  <c r="E80" i="3"/>
  <c r="E79" i="3"/>
  <c r="C79" i="3"/>
  <c r="C80" i="3" s="1"/>
  <c r="C81" i="3" s="1"/>
  <c r="E78" i="3"/>
  <c r="E77" i="3"/>
  <c r="D74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C57" i="3"/>
  <c r="C58" i="3" s="1"/>
  <c r="E56" i="3"/>
  <c r="E55" i="3"/>
  <c r="D52" i="3"/>
  <c r="E47" i="3"/>
  <c r="E46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C31" i="3"/>
  <c r="F31" i="3" s="1"/>
  <c r="E30" i="3"/>
  <c r="E29" i="3"/>
  <c r="D26" i="3"/>
  <c r="E21" i="3"/>
  <c r="E20" i="3"/>
  <c r="E19" i="3"/>
  <c r="E18" i="3"/>
  <c r="E17" i="3"/>
  <c r="E16" i="3"/>
  <c r="E15" i="3"/>
  <c r="E14" i="3"/>
  <c r="E13" i="3"/>
  <c r="E12" i="3"/>
  <c r="E11" i="3"/>
  <c r="E10" i="3"/>
  <c r="C10" i="3"/>
  <c r="C11" i="3" s="1"/>
  <c r="C12" i="3" s="1"/>
  <c r="E9" i="3"/>
  <c r="E8" i="3"/>
  <c r="D5" i="3"/>
  <c r="C138" i="3" l="1"/>
  <c r="C139" i="3" s="1"/>
  <c r="F156" i="3"/>
  <c r="C32" i="3"/>
  <c r="C33" i="3" s="1"/>
  <c r="F33" i="3" s="1"/>
  <c r="F101" i="3"/>
  <c r="F10" i="3"/>
  <c r="F12" i="3"/>
  <c r="C13" i="3"/>
  <c r="F58" i="3"/>
  <c r="C59" i="3"/>
  <c r="C120" i="3"/>
  <c r="F119" i="3"/>
  <c r="F57" i="3"/>
  <c r="C82" i="3"/>
  <c r="F81" i="3"/>
  <c r="F118" i="3"/>
  <c r="F11" i="3"/>
  <c r="F80" i="3"/>
  <c r="F157" i="3"/>
  <c r="C103" i="3"/>
  <c r="F102" i="3"/>
  <c r="F79" i="3"/>
  <c r="F100" i="3"/>
  <c r="F117" i="3"/>
  <c r="F155" i="3"/>
  <c r="K2" i="2"/>
  <c r="I2" i="2"/>
  <c r="I1" i="2"/>
  <c r="G2" i="2"/>
  <c r="D2" i="2"/>
  <c r="D1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B299" i="2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E298" i="2"/>
  <c r="C298" i="2"/>
  <c r="F298" i="2" s="1"/>
  <c r="B298" i="2"/>
  <c r="E297" i="2"/>
  <c r="E296" i="2"/>
  <c r="D293" i="2"/>
  <c r="I292" i="2"/>
  <c r="F287" i="2"/>
  <c r="C287" i="2"/>
  <c r="B287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C266" i="2"/>
  <c r="F266" i="2" s="1"/>
  <c r="E265" i="2"/>
  <c r="C265" i="2"/>
  <c r="F265" i="2" s="1"/>
  <c r="B265" i="2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E264" i="2"/>
  <c r="E263" i="2"/>
  <c r="D260" i="2"/>
  <c r="I259" i="2"/>
  <c r="E253" i="2"/>
  <c r="E255" i="2"/>
  <c r="E254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C231" i="2"/>
  <c r="F231" i="2" s="1"/>
  <c r="B231" i="2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E230" i="2"/>
  <c r="E229" i="2"/>
  <c r="D226" i="2"/>
  <c r="I225" i="2"/>
  <c r="E218" i="2"/>
  <c r="E219" i="2"/>
  <c r="B199" i="2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E221" i="2"/>
  <c r="E220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C198" i="2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F218" i="2" s="1"/>
  <c r="B198" i="2"/>
  <c r="E197" i="2"/>
  <c r="E196" i="2"/>
  <c r="D193" i="2"/>
  <c r="I192" i="2"/>
  <c r="E188" i="2"/>
  <c r="E187" i="2"/>
  <c r="E186" i="2"/>
  <c r="E185" i="2"/>
  <c r="B186" i="2"/>
  <c r="B187" i="2" s="1"/>
  <c r="E184" i="2"/>
  <c r="E183" i="2"/>
  <c r="E182" i="2"/>
  <c r="E181" i="2"/>
  <c r="B182" i="2"/>
  <c r="B183" i="2" s="1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C167" i="2"/>
  <c r="C168" i="2" s="1"/>
  <c r="B167" i="2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E166" i="2"/>
  <c r="E165" i="2"/>
  <c r="D162" i="2"/>
  <c r="I161" i="2"/>
  <c r="E157" i="2"/>
  <c r="E156" i="2"/>
  <c r="E155" i="2"/>
  <c r="E154" i="2"/>
  <c r="E153" i="2"/>
  <c r="B153" i="2"/>
  <c r="B154" i="2" s="1"/>
  <c r="B155" i="2" s="1"/>
  <c r="B156" i="2" s="1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C135" i="2"/>
  <c r="C136" i="2" s="1"/>
  <c r="F136" i="2" s="1"/>
  <c r="B135" i="2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9" i="2" s="1"/>
  <c r="B150" i="2" s="1"/>
  <c r="B151" i="2" s="1"/>
  <c r="E134" i="2"/>
  <c r="E133" i="2"/>
  <c r="D130" i="2"/>
  <c r="I129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C103" i="2"/>
  <c r="C104" i="2" s="1"/>
  <c r="C105" i="2" s="1"/>
  <c r="B103" i="2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21" i="2" s="1"/>
  <c r="B122" i="2" s="1"/>
  <c r="B123" i="2" s="1"/>
  <c r="B124" i="2" s="1"/>
  <c r="E102" i="2"/>
  <c r="E101" i="2"/>
  <c r="D98" i="2"/>
  <c r="I97" i="2"/>
  <c r="B90" i="2"/>
  <c r="B91" i="2" s="1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C74" i="2"/>
  <c r="F74" i="2" s="1"/>
  <c r="B74" i="2"/>
  <c r="B75" i="2" s="1"/>
  <c r="B76" i="2" s="1"/>
  <c r="B77" i="2" s="1"/>
  <c r="B79" i="2" s="1"/>
  <c r="B80" i="2" s="1"/>
  <c r="B81" i="2" s="1"/>
  <c r="B82" i="2" s="1"/>
  <c r="B83" i="2" s="1"/>
  <c r="B84" i="2" s="1"/>
  <c r="B85" i="2" s="1"/>
  <c r="B86" i="2" s="1"/>
  <c r="B87" i="2" s="1"/>
  <c r="E73" i="2"/>
  <c r="E72" i="2"/>
  <c r="D69" i="2"/>
  <c r="I68" i="2"/>
  <c r="E64" i="2"/>
  <c r="E63" i="2"/>
  <c r="E62" i="2"/>
  <c r="B62" i="2"/>
  <c r="E61" i="2"/>
  <c r="E60" i="2"/>
  <c r="B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C43" i="2"/>
  <c r="C44" i="2" s="1"/>
  <c r="F42" i="2"/>
  <c r="E42" i="2"/>
  <c r="C42" i="2"/>
  <c r="B42" i="2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E41" i="2"/>
  <c r="E40" i="2"/>
  <c r="D37" i="2"/>
  <c r="E26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7" i="2"/>
  <c r="E28" i="2"/>
  <c r="E29" i="2"/>
  <c r="E30" i="2"/>
  <c r="E31" i="2"/>
  <c r="E32" i="2"/>
  <c r="E8" i="2"/>
  <c r="C10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8" i="2" s="1"/>
  <c r="B30" i="2" s="1"/>
  <c r="D5" i="2"/>
  <c r="F138" i="3" l="1"/>
  <c r="C34" i="3"/>
  <c r="C35" i="3" s="1"/>
  <c r="F32" i="3"/>
  <c r="C121" i="3"/>
  <c r="F120" i="3"/>
  <c r="C60" i="3"/>
  <c r="C61" i="3" s="1"/>
  <c r="C62" i="3" s="1"/>
  <c r="C63" i="3" s="1"/>
  <c r="C64" i="3" s="1"/>
  <c r="C65" i="3" s="1"/>
  <c r="F59" i="3"/>
  <c r="F139" i="3"/>
  <c r="C140" i="3"/>
  <c r="C83" i="3"/>
  <c r="F82" i="3"/>
  <c r="C14" i="3"/>
  <c r="F13" i="3"/>
  <c r="C104" i="3"/>
  <c r="F103" i="3"/>
  <c r="C299" i="2"/>
  <c r="F103" i="2"/>
  <c r="C267" i="2"/>
  <c r="C219" i="2"/>
  <c r="C232" i="2"/>
  <c r="F199" i="2"/>
  <c r="F198" i="2"/>
  <c r="F135" i="2"/>
  <c r="F168" i="2"/>
  <c r="C169" i="2"/>
  <c r="F167" i="2"/>
  <c r="C137" i="2"/>
  <c r="C106" i="2"/>
  <c r="F105" i="2"/>
  <c r="F104" i="2"/>
  <c r="C75" i="2"/>
  <c r="F24" i="2"/>
  <c r="F16" i="2"/>
  <c r="F44" i="2"/>
  <c r="C45" i="2"/>
  <c r="F43" i="2"/>
  <c r="C27" i="2"/>
  <c r="F26" i="2"/>
  <c r="F25" i="2"/>
  <c r="F17" i="2"/>
  <c r="F23" i="2"/>
  <c r="F15" i="2"/>
  <c r="F10" i="2"/>
  <c r="F22" i="2"/>
  <c r="F14" i="2"/>
  <c r="F21" i="2"/>
  <c r="F13" i="2"/>
  <c r="F20" i="2"/>
  <c r="F12" i="2"/>
  <c r="F19" i="2"/>
  <c r="F11" i="2"/>
  <c r="F18" i="2"/>
  <c r="G2" i="1"/>
  <c r="K2" i="1"/>
  <c r="I2" i="1"/>
  <c r="I1" i="1"/>
  <c r="D2" i="1"/>
  <c r="D1" i="1"/>
  <c r="G1" i="1" s="1"/>
  <c r="C226" i="1"/>
  <c r="C227" i="1"/>
  <c r="C228" i="1"/>
  <c r="C229" i="1"/>
  <c r="C230" i="1"/>
  <c r="C231" i="1"/>
  <c r="C232" i="1"/>
  <c r="C233" i="1"/>
  <c r="C234" i="1"/>
  <c r="C235" i="1"/>
  <c r="C236" i="1"/>
  <c r="C225" i="1"/>
  <c r="E236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E226" i="1"/>
  <c r="E225" i="1"/>
  <c r="I222" i="1"/>
  <c r="D222" i="1"/>
  <c r="I221" i="1"/>
  <c r="E217" i="1"/>
  <c r="C217" i="1"/>
  <c r="E216" i="1"/>
  <c r="C216" i="1"/>
  <c r="F215" i="1"/>
  <c r="E215" i="1"/>
  <c r="C215" i="1"/>
  <c r="F214" i="1"/>
  <c r="E214" i="1"/>
  <c r="C214" i="1"/>
  <c r="F213" i="1"/>
  <c r="E213" i="1"/>
  <c r="C213" i="1"/>
  <c r="F212" i="1"/>
  <c r="E212" i="1"/>
  <c r="C212" i="1"/>
  <c r="F211" i="1"/>
  <c r="E211" i="1"/>
  <c r="C211" i="1"/>
  <c r="F210" i="1"/>
  <c r="E210" i="1"/>
  <c r="C210" i="1"/>
  <c r="F209" i="1"/>
  <c r="E209" i="1"/>
  <c r="C209" i="1"/>
  <c r="F208" i="1"/>
  <c r="E208" i="1"/>
  <c r="C208" i="1"/>
  <c r="E207" i="1"/>
  <c r="C207" i="1"/>
  <c r="E206" i="1"/>
  <c r="C206" i="1"/>
  <c r="I203" i="1"/>
  <c r="D203" i="1"/>
  <c r="I202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80" i="1"/>
  <c r="E198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E181" i="1"/>
  <c r="E180" i="1"/>
  <c r="I177" i="1"/>
  <c r="D177" i="1"/>
  <c r="I176" i="1"/>
  <c r="C66" i="3" l="1"/>
  <c r="C67" i="3" s="1"/>
  <c r="F67" i="3" s="1"/>
  <c r="F34" i="3"/>
  <c r="F60" i="3"/>
  <c r="C122" i="3"/>
  <c r="F121" i="3"/>
  <c r="C105" i="3"/>
  <c r="C106" i="3" s="1"/>
  <c r="F106" i="3" s="1"/>
  <c r="F104" i="3"/>
  <c r="C141" i="3"/>
  <c r="F140" i="3"/>
  <c r="C15" i="3"/>
  <c r="F14" i="3"/>
  <c r="F35" i="3"/>
  <c r="C36" i="3"/>
  <c r="C84" i="3"/>
  <c r="F83" i="3"/>
  <c r="C300" i="2"/>
  <c r="F299" i="2"/>
  <c r="C268" i="2"/>
  <c r="F267" i="2"/>
  <c r="C220" i="2"/>
  <c r="F219" i="2"/>
  <c r="F232" i="2"/>
  <c r="C233" i="2"/>
  <c r="F200" i="2"/>
  <c r="C170" i="2"/>
  <c r="F169" i="2"/>
  <c r="F137" i="2"/>
  <c r="C138" i="2"/>
  <c r="C107" i="2"/>
  <c r="F106" i="2"/>
  <c r="F75" i="2"/>
  <c r="C76" i="2"/>
  <c r="C46" i="2"/>
  <c r="F45" i="2"/>
  <c r="C28" i="2"/>
  <c r="F27" i="2"/>
  <c r="F237" i="1"/>
  <c r="G222" i="1" s="1"/>
  <c r="F218" i="1"/>
  <c r="G203" i="1" s="1"/>
  <c r="F199" i="1"/>
  <c r="G177" i="1" s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54" i="1"/>
  <c r="F143" i="1"/>
  <c r="F169" i="1"/>
  <c r="F170" i="1"/>
  <c r="I151" i="1"/>
  <c r="E170" i="1"/>
  <c r="E169" i="1"/>
  <c r="E172" i="1"/>
  <c r="E171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E155" i="1"/>
  <c r="E154" i="1"/>
  <c r="D151" i="1"/>
  <c r="I150" i="1"/>
  <c r="I117" i="1"/>
  <c r="I116" i="1"/>
  <c r="F122" i="1"/>
  <c r="F123" i="1"/>
  <c r="F124" i="1"/>
  <c r="F125" i="1"/>
  <c r="F126" i="1"/>
  <c r="E120" i="1"/>
  <c r="E121" i="1"/>
  <c r="E122" i="1"/>
  <c r="E123" i="1"/>
  <c r="E124" i="1"/>
  <c r="E125" i="1"/>
  <c r="E126" i="1"/>
  <c r="E127" i="1"/>
  <c r="E128" i="1"/>
  <c r="C145" i="1"/>
  <c r="C146" i="1"/>
  <c r="C129" i="1"/>
  <c r="C128" i="1" s="1"/>
  <c r="C127" i="1" s="1"/>
  <c r="C126" i="1" s="1"/>
  <c r="C125" i="1" s="1"/>
  <c r="C124" i="1" s="1"/>
  <c r="C123" i="1" s="1"/>
  <c r="C122" i="1" s="1"/>
  <c r="C121" i="1" s="1"/>
  <c r="C120" i="1" s="1"/>
  <c r="C130" i="1"/>
  <c r="E143" i="1"/>
  <c r="A132" i="1"/>
  <c r="C143" i="1"/>
  <c r="E146" i="1"/>
  <c r="E145" i="1"/>
  <c r="F144" i="1"/>
  <c r="E144" i="1"/>
  <c r="C144" i="1"/>
  <c r="F142" i="1"/>
  <c r="E142" i="1"/>
  <c r="C142" i="1"/>
  <c r="F141" i="1"/>
  <c r="E141" i="1"/>
  <c r="C141" i="1"/>
  <c r="F140" i="1"/>
  <c r="E140" i="1"/>
  <c r="C140" i="1"/>
  <c r="F139" i="1"/>
  <c r="E139" i="1"/>
  <c r="C139" i="1"/>
  <c r="F138" i="1"/>
  <c r="E138" i="1"/>
  <c r="C138" i="1"/>
  <c r="F137" i="1"/>
  <c r="E137" i="1"/>
  <c r="C137" i="1"/>
  <c r="F136" i="1"/>
  <c r="E136" i="1"/>
  <c r="C136" i="1"/>
  <c r="F135" i="1"/>
  <c r="E135" i="1"/>
  <c r="C135" i="1"/>
  <c r="F134" i="1"/>
  <c r="E134" i="1"/>
  <c r="C134" i="1"/>
  <c r="F133" i="1"/>
  <c r="E133" i="1"/>
  <c r="C133" i="1"/>
  <c r="F132" i="1"/>
  <c r="E132" i="1"/>
  <c r="C132" i="1"/>
  <c r="F131" i="1"/>
  <c r="E131" i="1"/>
  <c r="C131" i="1"/>
  <c r="E130" i="1"/>
  <c r="E129" i="1"/>
  <c r="D117" i="1"/>
  <c r="E22" i="1"/>
  <c r="C22" i="1"/>
  <c r="E21" i="1"/>
  <c r="C21" i="1"/>
  <c r="F20" i="1"/>
  <c r="E20" i="1"/>
  <c r="C20" i="1"/>
  <c r="F19" i="1"/>
  <c r="E19" i="1"/>
  <c r="C19" i="1"/>
  <c r="F18" i="1"/>
  <c r="E18" i="1"/>
  <c r="C18" i="1"/>
  <c r="F17" i="1"/>
  <c r="E17" i="1"/>
  <c r="C17" i="1"/>
  <c r="F16" i="1"/>
  <c r="E16" i="1"/>
  <c r="C16" i="1"/>
  <c r="F15" i="1"/>
  <c r="E15" i="1"/>
  <c r="C15" i="1"/>
  <c r="F14" i="1"/>
  <c r="E14" i="1"/>
  <c r="C14" i="1"/>
  <c r="F13" i="1"/>
  <c r="E13" i="1"/>
  <c r="C13" i="1"/>
  <c r="F12" i="1"/>
  <c r="E12" i="1"/>
  <c r="C12" i="1"/>
  <c r="F11" i="1"/>
  <c r="F23" i="1" s="1"/>
  <c r="E11" i="1"/>
  <c r="C11" i="1"/>
  <c r="F10" i="1"/>
  <c r="E10" i="1"/>
  <c r="C10" i="1"/>
  <c r="E9" i="1"/>
  <c r="C9" i="1"/>
  <c r="E8" i="1"/>
  <c r="C8" i="1"/>
  <c r="I5" i="1"/>
  <c r="D5" i="1"/>
  <c r="I4" i="1"/>
  <c r="F42" i="1"/>
  <c r="C31" i="1"/>
  <c r="E42" i="1"/>
  <c r="C42" i="1"/>
  <c r="E45" i="1"/>
  <c r="C45" i="1"/>
  <c r="E44" i="1"/>
  <c r="C44" i="1"/>
  <c r="F43" i="1"/>
  <c r="E43" i="1"/>
  <c r="C43" i="1"/>
  <c r="F41" i="1"/>
  <c r="E41" i="1"/>
  <c r="C41" i="1"/>
  <c r="F40" i="1"/>
  <c r="E40" i="1"/>
  <c r="C40" i="1"/>
  <c r="F39" i="1"/>
  <c r="E39" i="1"/>
  <c r="C39" i="1"/>
  <c r="F38" i="1"/>
  <c r="E38" i="1"/>
  <c r="C38" i="1"/>
  <c r="F37" i="1"/>
  <c r="E37" i="1"/>
  <c r="C37" i="1"/>
  <c r="F36" i="1"/>
  <c r="E36" i="1"/>
  <c r="C36" i="1"/>
  <c r="F35" i="1"/>
  <c r="E35" i="1"/>
  <c r="C35" i="1"/>
  <c r="F34" i="1"/>
  <c r="E34" i="1"/>
  <c r="C34" i="1"/>
  <c r="F33" i="1"/>
  <c r="E33" i="1"/>
  <c r="C33" i="1"/>
  <c r="F32" i="1"/>
  <c r="F46" i="1" s="1"/>
  <c r="E32" i="1"/>
  <c r="C32" i="1"/>
  <c r="E31" i="1"/>
  <c r="E30" i="1"/>
  <c r="C30" i="1"/>
  <c r="I27" i="1"/>
  <c r="D27" i="1"/>
  <c r="I26" i="1"/>
  <c r="F56" i="1"/>
  <c r="F57" i="1"/>
  <c r="F58" i="1"/>
  <c r="F59" i="1"/>
  <c r="F60" i="1"/>
  <c r="F61" i="1"/>
  <c r="F62" i="1"/>
  <c r="F63" i="1"/>
  <c r="F64" i="1"/>
  <c r="F65" i="1"/>
  <c r="E64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53" i="1"/>
  <c r="E67" i="1"/>
  <c r="E66" i="1"/>
  <c r="E65" i="1"/>
  <c r="E63" i="1"/>
  <c r="E62" i="1"/>
  <c r="E61" i="1"/>
  <c r="E60" i="1"/>
  <c r="E59" i="1"/>
  <c r="E58" i="1"/>
  <c r="E57" i="1"/>
  <c r="E56" i="1"/>
  <c r="F55" i="1"/>
  <c r="E55" i="1"/>
  <c r="E54" i="1"/>
  <c r="E53" i="1"/>
  <c r="I50" i="1"/>
  <c r="D50" i="1"/>
  <c r="I49" i="1"/>
  <c r="I93" i="1"/>
  <c r="I92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75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96" i="1"/>
  <c r="F108" i="1"/>
  <c r="F109" i="1"/>
  <c r="F110" i="1"/>
  <c r="E110" i="1"/>
  <c r="E109" i="1"/>
  <c r="E108" i="1"/>
  <c r="E112" i="1"/>
  <c r="E111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F113" i="1" s="1"/>
  <c r="E99" i="1"/>
  <c r="F98" i="1"/>
  <c r="E98" i="1"/>
  <c r="E97" i="1"/>
  <c r="E96" i="1"/>
  <c r="D93" i="1"/>
  <c r="I72" i="1"/>
  <c r="I71" i="1"/>
  <c r="D72" i="1"/>
  <c r="F78" i="1"/>
  <c r="F79" i="1"/>
  <c r="F80" i="1"/>
  <c r="F81" i="1"/>
  <c r="F82" i="1"/>
  <c r="F83" i="1"/>
  <c r="F84" i="1"/>
  <c r="F85" i="1"/>
  <c r="F86" i="1"/>
  <c r="F77" i="1"/>
  <c r="C68" i="3" l="1"/>
  <c r="C85" i="3"/>
  <c r="F84" i="3"/>
  <c r="F61" i="3"/>
  <c r="C37" i="3"/>
  <c r="F36" i="3"/>
  <c r="F141" i="3"/>
  <c r="C142" i="3"/>
  <c r="F105" i="3"/>
  <c r="C123" i="3"/>
  <c r="F122" i="3"/>
  <c r="C16" i="3"/>
  <c r="F15" i="3"/>
  <c r="F300" i="2"/>
  <c r="C301" i="2"/>
  <c r="F268" i="2"/>
  <c r="C269" i="2"/>
  <c r="F233" i="2"/>
  <c r="C234" i="2"/>
  <c r="F201" i="2"/>
  <c r="C171" i="2"/>
  <c r="F170" i="2"/>
  <c r="C139" i="2"/>
  <c r="F138" i="2"/>
  <c r="C108" i="2"/>
  <c r="F107" i="2"/>
  <c r="F76" i="2"/>
  <c r="C77" i="2"/>
  <c r="C78" i="2" s="1"/>
  <c r="F46" i="2"/>
  <c r="C47" i="2"/>
  <c r="C29" i="2"/>
  <c r="F28" i="2"/>
  <c r="G221" i="1"/>
  <c r="F68" i="1"/>
  <c r="G50" i="1" s="1"/>
  <c r="F147" i="1"/>
  <c r="F89" i="1"/>
  <c r="G202" i="1"/>
  <c r="G176" i="1"/>
  <c r="F173" i="1"/>
  <c r="G117" i="1"/>
  <c r="G151" i="1"/>
  <c r="G93" i="1"/>
  <c r="G27" i="1"/>
  <c r="G5" i="1"/>
  <c r="G71" i="1"/>
  <c r="G72" i="1"/>
  <c r="E75" i="1"/>
  <c r="E88" i="1"/>
  <c r="E77" i="1"/>
  <c r="E78" i="1"/>
  <c r="E79" i="1"/>
  <c r="E80" i="1"/>
  <c r="E81" i="1"/>
  <c r="E82" i="1"/>
  <c r="E83" i="1"/>
  <c r="E84" i="1"/>
  <c r="E85" i="1"/>
  <c r="E86" i="1"/>
  <c r="E87" i="1"/>
  <c r="E76" i="1"/>
  <c r="I52" i="3" l="1"/>
  <c r="F68" i="3"/>
  <c r="F37" i="3"/>
  <c r="C38" i="3"/>
  <c r="C86" i="3"/>
  <c r="F85" i="3"/>
  <c r="F16" i="3"/>
  <c r="C17" i="3"/>
  <c r="F62" i="3"/>
  <c r="C143" i="3"/>
  <c r="C144" i="3" s="1"/>
  <c r="F144" i="3" s="1"/>
  <c r="F142" i="3"/>
  <c r="C124" i="3"/>
  <c r="F123" i="3"/>
  <c r="C302" i="2"/>
  <c r="F301" i="2"/>
  <c r="C270" i="2"/>
  <c r="F269" i="2"/>
  <c r="C235" i="2"/>
  <c r="F234" i="2"/>
  <c r="F202" i="2"/>
  <c r="C172" i="2"/>
  <c r="F171" i="2"/>
  <c r="C140" i="2"/>
  <c r="F139" i="2"/>
  <c r="C109" i="2"/>
  <c r="F108" i="2"/>
  <c r="F77" i="2"/>
  <c r="C48" i="2"/>
  <c r="F47" i="2"/>
  <c r="F29" i="2"/>
  <c r="C30" i="2"/>
  <c r="G150" i="1"/>
  <c r="G92" i="1"/>
  <c r="G116" i="1"/>
  <c r="G4" i="1"/>
  <c r="G26" i="1"/>
  <c r="G49" i="1"/>
  <c r="F143" i="3" l="1"/>
  <c r="C39" i="3"/>
  <c r="F38" i="3"/>
  <c r="F63" i="3"/>
  <c r="C87" i="3"/>
  <c r="F86" i="3"/>
  <c r="C18" i="3"/>
  <c r="F17" i="3"/>
  <c r="C125" i="3"/>
  <c r="C126" i="3" s="1"/>
  <c r="F126" i="3" s="1"/>
  <c r="F124" i="3"/>
  <c r="F302" i="2"/>
  <c r="C303" i="2"/>
  <c r="F270" i="2"/>
  <c r="C271" i="2"/>
  <c r="F235" i="2"/>
  <c r="C236" i="2"/>
  <c r="F203" i="2"/>
  <c r="C173" i="2"/>
  <c r="C174" i="2" s="1"/>
  <c r="C175" i="2" s="1"/>
  <c r="C176" i="2" s="1"/>
  <c r="C177" i="2" s="1"/>
  <c r="C178" i="2" s="1"/>
  <c r="C179" i="2" s="1"/>
  <c r="C180" i="2" s="1"/>
  <c r="F172" i="2"/>
  <c r="F140" i="2"/>
  <c r="C141" i="2"/>
  <c r="C110" i="2"/>
  <c r="F109" i="2"/>
  <c r="F78" i="2"/>
  <c r="C79" i="2"/>
  <c r="F48" i="2"/>
  <c r="C49" i="2"/>
  <c r="F30" i="2"/>
  <c r="C31" i="2"/>
  <c r="I5" i="2" s="1"/>
  <c r="F64" i="3" l="1"/>
  <c r="C88" i="3"/>
  <c r="C89" i="3" s="1"/>
  <c r="F89" i="3" s="1"/>
  <c r="F87" i="3"/>
  <c r="F125" i="3"/>
  <c r="F39" i="3"/>
  <c r="C40" i="3"/>
  <c r="F18" i="3"/>
  <c r="C19" i="3"/>
  <c r="C20" i="3" s="1"/>
  <c r="C304" i="2"/>
  <c r="F303" i="2"/>
  <c r="C272" i="2"/>
  <c r="F271" i="2"/>
  <c r="F236" i="2"/>
  <c r="C237" i="2"/>
  <c r="C181" i="2"/>
  <c r="C182" i="2" s="1"/>
  <c r="C183" i="2" s="1"/>
  <c r="C184" i="2" s="1"/>
  <c r="C185" i="2" s="1"/>
  <c r="C186" i="2" s="1"/>
  <c r="C187" i="2" s="1"/>
  <c r="F204" i="2"/>
  <c r="F173" i="2"/>
  <c r="F141" i="2"/>
  <c r="C142" i="2"/>
  <c r="C111" i="2"/>
  <c r="F110" i="2"/>
  <c r="F79" i="2"/>
  <c r="C80" i="2"/>
  <c r="C50" i="2"/>
  <c r="F49" i="2"/>
  <c r="F31" i="2"/>
  <c r="F33" i="2" s="1"/>
  <c r="I4" i="2"/>
  <c r="I5" i="3" l="1"/>
  <c r="F20" i="3"/>
  <c r="F19" i="3"/>
  <c r="F88" i="3"/>
  <c r="F65" i="3"/>
  <c r="C41" i="3"/>
  <c r="F40" i="3"/>
  <c r="F304" i="2"/>
  <c r="C305" i="2"/>
  <c r="F272" i="2"/>
  <c r="C273" i="2"/>
  <c r="F237" i="2"/>
  <c r="C238" i="2"/>
  <c r="I162" i="2"/>
  <c r="F187" i="2"/>
  <c r="F205" i="2"/>
  <c r="F174" i="2"/>
  <c r="C143" i="2"/>
  <c r="F142" i="2"/>
  <c r="C112" i="2"/>
  <c r="F111" i="2"/>
  <c r="F80" i="2"/>
  <c r="C81" i="2"/>
  <c r="F50" i="2"/>
  <c r="C51" i="2"/>
  <c r="G5" i="2"/>
  <c r="G4" i="2"/>
  <c r="F22" i="3" l="1"/>
  <c r="G5" i="3" s="1"/>
  <c r="F41" i="3"/>
  <c r="C42" i="3"/>
  <c r="F66" i="3"/>
  <c r="C306" i="2"/>
  <c r="F305" i="2"/>
  <c r="C274" i="2"/>
  <c r="F273" i="2"/>
  <c r="C239" i="2"/>
  <c r="F238" i="2"/>
  <c r="F206" i="2"/>
  <c r="F175" i="2"/>
  <c r="C144" i="2"/>
  <c r="F143" i="2"/>
  <c r="C113" i="2"/>
  <c r="F112" i="2"/>
  <c r="F81" i="2"/>
  <c r="C82" i="2"/>
  <c r="C52" i="2"/>
  <c r="F51" i="2"/>
  <c r="C43" i="3" l="1"/>
  <c r="F42" i="3"/>
  <c r="F306" i="2"/>
  <c r="C307" i="2"/>
  <c r="F274" i="2"/>
  <c r="C275" i="2"/>
  <c r="F239" i="2"/>
  <c r="C240" i="2"/>
  <c r="F207" i="2"/>
  <c r="F176" i="2"/>
  <c r="F144" i="2"/>
  <c r="C145" i="2"/>
  <c r="C114" i="2"/>
  <c r="F113" i="2"/>
  <c r="F82" i="2"/>
  <c r="C83" i="2"/>
  <c r="F52" i="2"/>
  <c r="C53" i="2"/>
  <c r="F43" i="3" l="1"/>
  <c r="C44" i="3"/>
  <c r="C45" i="3" s="1"/>
  <c r="C308" i="2"/>
  <c r="F307" i="2"/>
  <c r="C276" i="2"/>
  <c r="F275" i="2"/>
  <c r="C241" i="2"/>
  <c r="F240" i="2"/>
  <c r="F208" i="2"/>
  <c r="F177" i="2"/>
  <c r="C146" i="2"/>
  <c r="F145" i="2"/>
  <c r="C115" i="2"/>
  <c r="F114" i="2"/>
  <c r="F83" i="2"/>
  <c r="C84" i="2"/>
  <c r="C54" i="2"/>
  <c r="F53" i="2"/>
  <c r="C46" i="3" l="1"/>
  <c r="F46" i="3" s="1"/>
  <c r="F45" i="3"/>
  <c r="F44" i="3"/>
  <c r="F308" i="2"/>
  <c r="C309" i="2"/>
  <c r="F276" i="2"/>
  <c r="C277" i="2"/>
  <c r="F241" i="2"/>
  <c r="C242" i="2"/>
  <c r="F209" i="2"/>
  <c r="F178" i="2"/>
  <c r="C147" i="2"/>
  <c r="C148" i="2" s="1"/>
  <c r="F146" i="2"/>
  <c r="C116" i="2"/>
  <c r="C117" i="2" s="1"/>
  <c r="C118" i="2" s="1"/>
  <c r="C119" i="2" s="1"/>
  <c r="C120" i="2" s="1"/>
  <c r="C121" i="2" s="1"/>
  <c r="F115" i="2"/>
  <c r="F84" i="2"/>
  <c r="C85" i="2"/>
  <c r="F54" i="2"/>
  <c r="C55" i="2"/>
  <c r="C56" i="2" s="1"/>
  <c r="C57" i="2" s="1"/>
  <c r="C310" i="2" l="1"/>
  <c r="F309" i="2"/>
  <c r="C278" i="2"/>
  <c r="F277" i="2"/>
  <c r="C243" i="2"/>
  <c r="F242" i="2"/>
  <c r="F210" i="2"/>
  <c r="F179" i="2"/>
  <c r="F147" i="2"/>
  <c r="F116" i="2"/>
  <c r="F85" i="2"/>
  <c r="C86" i="2"/>
  <c r="F55" i="2"/>
  <c r="F310" i="2" l="1"/>
  <c r="C311" i="2"/>
  <c r="F278" i="2"/>
  <c r="C279" i="2"/>
  <c r="F243" i="2"/>
  <c r="C244" i="2"/>
  <c r="F211" i="2"/>
  <c r="F180" i="2"/>
  <c r="F148" i="2"/>
  <c r="C149" i="2"/>
  <c r="F117" i="2"/>
  <c r="F86" i="2"/>
  <c r="C87" i="2"/>
  <c r="F56" i="2"/>
  <c r="C312" i="2" l="1"/>
  <c r="F311" i="2"/>
  <c r="C280" i="2"/>
  <c r="F279" i="2"/>
  <c r="C245" i="2"/>
  <c r="F244" i="2"/>
  <c r="F212" i="2"/>
  <c r="F181" i="2"/>
  <c r="C150" i="2"/>
  <c r="C151" i="2" s="1"/>
  <c r="F149" i="2"/>
  <c r="F118" i="2"/>
  <c r="F87" i="2"/>
  <c r="C88" i="2"/>
  <c r="C89" i="2" s="1"/>
  <c r="C90" i="2" s="1"/>
  <c r="C91" i="2" s="1"/>
  <c r="C92" i="2" s="1"/>
  <c r="F92" i="2" s="1"/>
  <c r="C58" i="2"/>
  <c r="C59" i="2" s="1"/>
  <c r="C60" i="2" s="1"/>
  <c r="C61" i="2" s="1"/>
  <c r="F57" i="2"/>
  <c r="F312" i="2" l="1"/>
  <c r="C313" i="2"/>
  <c r="F280" i="2"/>
  <c r="C281" i="2"/>
  <c r="F245" i="2"/>
  <c r="C246" i="2"/>
  <c r="F213" i="2"/>
  <c r="C152" i="2"/>
  <c r="C153" i="2" s="1"/>
  <c r="C154" i="2" s="1"/>
  <c r="C155" i="2" s="1"/>
  <c r="C156" i="2" s="1"/>
  <c r="F182" i="2"/>
  <c r="F150" i="2"/>
  <c r="F119" i="2"/>
  <c r="F88" i="2"/>
  <c r="F58" i="2"/>
  <c r="C314" i="2" l="1"/>
  <c r="F313" i="2"/>
  <c r="C282" i="2"/>
  <c r="F281" i="2"/>
  <c r="C247" i="2"/>
  <c r="F246" i="2"/>
  <c r="F214" i="2"/>
  <c r="F183" i="2"/>
  <c r="F151" i="2"/>
  <c r="F120" i="2"/>
  <c r="F89" i="2"/>
  <c r="F59" i="2"/>
  <c r="F70" i="3" l="1"/>
  <c r="F314" i="2"/>
  <c r="C315" i="2"/>
  <c r="F282" i="2"/>
  <c r="C283" i="2"/>
  <c r="F247" i="2"/>
  <c r="C248" i="2"/>
  <c r="F215" i="2"/>
  <c r="F184" i="2"/>
  <c r="F152" i="2"/>
  <c r="C122" i="2"/>
  <c r="F121" i="2"/>
  <c r="F90" i="2"/>
  <c r="F60" i="2"/>
  <c r="G52" i="3" l="1"/>
  <c r="G51" i="3"/>
  <c r="I112" i="3"/>
  <c r="F128" i="3"/>
  <c r="C316" i="2"/>
  <c r="F315" i="2"/>
  <c r="C284" i="2"/>
  <c r="F283" i="2"/>
  <c r="F248" i="2"/>
  <c r="C249" i="2"/>
  <c r="F216" i="2"/>
  <c r="F185" i="2"/>
  <c r="F153" i="2"/>
  <c r="F122" i="2"/>
  <c r="C123" i="2"/>
  <c r="F91" i="2"/>
  <c r="F94" i="2" s="1"/>
  <c r="F61" i="2"/>
  <c r="C62" i="2"/>
  <c r="F108" i="3" l="1"/>
  <c r="I95" i="3"/>
  <c r="F91" i="3"/>
  <c r="I74" i="3"/>
  <c r="G112" i="3"/>
  <c r="G111" i="3"/>
  <c r="F48" i="3"/>
  <c r="I26" i="3"/>
  <c r="F316" i="2"/>
  <c r="C317" i="2"/>
  <c r="F284" i="2"/>
  <c r="C285" i="2"/>
  <c r="F249" i="2"/>
  <c r="C250" i="2"/>
  <c r="F217" i="2"/>
  <c r="F186" i="2"/>
  <c r="F154" i="2"/>
  <c r="C124" i="2"/>
  <c r="F123" i="2"/>
  <c r="C63" i="2"/>
  <c r="F62" i="2"/>
  <c r="G26" i="3" l="1"/>
  <c r="G25" i="3"/>
  <c r="G4" i="3"/>
  <c r="G95" i="3"/>
  <c r="G94" i="3"/>
  <c r="G74" i="3"/>
  <c r="G73" i="3"/>
  <c r="C318" i="2"/>
  <c r="F317" i="2"/>
  <c r="C286" i="2"/>
  <c r="F285" i="2"/>
  <c r="C251" i="2"/>
  <c r="F250" i="2"/>
  <c r="I193" i="2"/>
  <c r="F220" i="2"/>
  <c r="F222" i="2" s="1"/>
  <c r="F155" i="2"/>
  <c r="F124" i="2"/>
  <c r="F126" i="2" s="1"/>
  <c r="I98" i="2"/>
  <c r="I36" i="2"/>
  <c r="F63" i="2"/>
  <c r="F65" i="2" s="1"/>
  <c r="I37" i="2"/>
  <c r="I150" i="3" l="1"/>
  <c r="F160" i="3"/>
  <c r="F146" i="3"/>
  <c r="I132" i="3"/>
  <c r="F318" i="2"/>
  <c r="C319" i="2"/>
  <c r="F286" i="2"/>
  <c r="F251" i="2"/>
  <c r="C252" i="2"/>
  <c r="C253" i="2" s="1"/>
  <c r="G193" i="2"/>
  <c r="G192" i="2"/>
  <c r="F189" i="2"/>
  <c r="F156" i="2"/>
  <c r="F158" i="2" s="1"/>
  <c r="I130" i="2"/>
  <c r="G97" i="2"/>
  <c r="G98" i="2"/>
  <c r="G37" i="2"/>
  <c r="G36" i="2"/>
  <c r="G150" i="3" l="1"/>
  <c r="G149" i="3"/>
  <c r="G132" i="3"/>
  <c r="G131" i="3"/>
  <c r="G1" i="3" s="1"/>
  <c r="C320" i="2"/>
  <c r="F319" i="2"/>
  <c r="C254" i="2"/>
  <c r="F254" i="2" s="1"/>
  <c r="F256" i="2" s="1"/>
  <c r="F253" i="2"/>
  <c r="F252" i="2"/>
  <c r="G162" i="2"/>
  <c r="G161" i="2"/>
  <c r="G130" i="2"/>
  <c r="G129" i="2"/>
  <c r="I69" i="2"/>
  <c r="F320" i="2" l="1"/>
  <c r="F322" i="2" s="1"/>
  <c r="I293" i="2"/>
  <c r="F289" i="2"/>
  <c r="I260" i="2"/>
  <c r="I226" i="2"/>
  <c r="G69" i="2"/>
  <c r="G68" i="2"/>
  <c r="G292" i="2" l="1"/>
  <c r="G293" i="2"/>
  <c r="G260" i="2"/>
  <c r="G259" i="2"/>
  <c r="G225" i="2"/>
  <c r="G226" i="2"/>
  <c r="G1" i="2" l="1"/>
</calcChain>
</file>

<file path=xl/sharedStrings.xml><?xml version="1.0" encoding="utf-8"?>
<sst xmlns="http://schemas.openxmlformats.org/spreadsheetml/2006/main" count="501" uniqueCount="32">
  <si>
    <t>Forestry tape reading (m)</t>
  </si>
  <si>
    <t>Description</t>
  </si>
  <si>
    <t>Depth (m)</t>
  </si>
  <si>
    <t>water edge</t>
  </si>
  <si>
    <t>Cross-sectional area (m2)</t>
  </si>
  <si>
    <t>T4</t>
  </si>
  <si>
    <t>Gage height (ft)</t>
  </si>
  <si>
    <t>Discharge (cfs)</t>
  </si>
  <si>
    <t>cms</t>
  </si>
  <si>
    <t>m</t>
  </si>
  <si>
    <t>Velocity (m/s)</t>
  </si>
  <si>
    <t>L bankfull</t>
  </si>
  <si>
    <t>R bankfull</t>
  </si>
  <si>
    <t>Mean depth (m)</t>
  </si>
  <si>
    <t>Bankfull width (m)</t>
  </si>
  <si>
    <t>Baseflow width (m)</t>
  </si>
  <si>
    <t>T5</t>
  </si>
  <si>
    <t>T3</t>
  </si>
  <si>
    <t>T2</t>
  </si>
  <si>
    <t>T1</t>
  </si>
  <si>
    <t>T6</t>
  </si>
  <si>
    <t>T7</t>
  </si>
  <si>
    <t>T8</t>
  </si>
  <si>
    <t>T9</t>
  </si>
  <si>
    <t>T10</t>
  </si>
  <si>
    <t>Discharge (cms)</t>
  </si>
  <si>
    <t>Gage height (m)</t>
  </si>
  <si>
    <t>NR1000 summary</t>
  </si>
  <si>
    <t>Distance from L bankfull (m)</t>
  </si>
  <si>
    <t>SF2800 summary</t>
  </si>
  <si>
    <t>WS1500 summary</t>
  </si>
  <si>
    <t>above NR confluence!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</si>
</sst>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2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'NR1000'!$C$75:$C$88</c:f>
              <c:numCache>
                <c:formatCode>General</c:formatCode>
                <c:ptCount val="14"/>
                <c:pt idx="0">
                  <c:v>-20</c:v>
                </c:pt>
                <c:pt idx="1">
                  <c:v>-15.1</c:v>
                </c:pt>
                <c:pt idx="2">
                  <c:v>-14.3</c:v>
                </c:pt>
                <c:pt idx="3">
                  <c:v>-13</c:v>
                </c:pt>
                <c:pt idx="4">
                  <c:v>-11.5</c:v>
                </c:pt>
                <c:pt idx="5">
                  <c:v>-10.5</c:v>
                </c:pt>
                <c:pt idx="6">
                  <c:v>-9.5</c:v>
                </c:pt>
                <c:pt idx="7">
                  <c:v>-8.5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-3.5</c:v>
                </c:pt>
                <c:pt idx="12">
                  <c:v>-2.8</c:v>
                </c:pt>
                <c:pt idx="13">
                  <c:v>-0.8</c:v>
                </c:pt>
              </c:numCache>
            </c:numRef>
          </c:xVal>
          <c:yVal>
            <c:numRef>
              <c:f>'NR1000'!$E$75:$E$88</c:f>
              <c:numCache>
                <c:formatCode>General</c:formatCode>
                <c:ptCount val="14"/>
                <c:pt idx="0">
                  <c:v>0.9</c:v>
                </c:pt>
                <c:pt idx="1">
                  <c:v>0</c:v>
                </c:pt>
                <c:pt idx="2">
                  <c:v>-0.8</c:v>
                </c:pt>
                <c:pt idx="3">
                  <c:v>-1.7</c:v>
                </c:pt>
                <c:pt idx="4">
                  <c:v>-2</c:v>
                </c:pt>
                <c:pt idx="5">
                  <c:v>-1.5</c:v>
                </c:pt>
                <c:pt idx="6">
                  <c:v>-1.45</c:v>
                </c:pt>
                <c:pt idx="7">
                  <c:v>-1.3</c:v>
                </c:pt>
                <c:pt idx="8">
                  <c:v>-1.46</c:v>
                </c:pt>
                <c:pt idx="9">
                  <c:v>-1.3</c:v>
                </c:pt>
                <c:pt idx="10">
                  <c:v>-0.9</c:v>
                </c:pt>
                <c:pt idx="11">
                  <c:v>-0.6</c:v>
                </c:pt>
                <c:pt idx="12">
                  <c:v>0</c:v>
                </c:pt>
                <c:pt idx="13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77-4C9F-9E99-63B3ECA6E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'SF2800'!$C$8:$C$32</c:f>
              <c:numCache>
                <c:formatCode>General</c:formatCode>
                <c:ptCount val="25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35</c:v>
                </c:pt>
                <c:pt idx="19">
                  <c:v>38</c:v>
                </c:pt>
                <c:pt idx="20">
                  <c:v>40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'SF2800'!$E$8:$E$32</c:f>
              <c:numCache>
                <c:formatCode>General</c:formatCode>
                <c:ptCount val="25"/>
                <c:pt idx="0">
                  <c:v>1.7</c:v>
                </c:pt>
                <c:pt idx="1">
                  <c:v>-0.5</c:v>
                </c:pt>
                <c:pt idx="2">
                  <c:v>-0.9</c:v>
                </c:pt>
                <c:pt idx="3">
                  <c:v>-1.1000000000000001</c:v>
                </c:pt>
                <c:pt idx="4">
                  <c:v>-1.3</c:v>
                </c:pt>
                <c:pt idx="5">
                  <c:v>-1.6</c:v>
                </c:pt>
                <c:pt idx="6">
                  <c:v>-2.5</c:v>
                </c:pt>
                <c:pt idx="7">
                  <c:v>-4</c:v>
                </c:pt>
                <c:pt idx="8">
                  <c:v>-5.4</c:v>
                </c:pt>
                <c:pt idx="9">
                  <c:v>-9.6</c:v>
                </c:pt>
                <c:pt idx="10">
                  <c:v>-7.5</c:v>
                </c:pt>
                <c:pt idx="11">
                  <c:v>-7.3</c:v>
                </c:pt>
                <c:pt idx="12">
                  <c:v>-6.9</c:v>
                </c:pt>
                <c:pt idx="13">
                  <c:v>-6.2</c:v>
                </c:pt>
                <c:pt idx="14">
                  <c:v>-5.5</c:v>
                </c:pt>
                <c:pt idx="15">
                  <c:v>-5.3</c:v>
                </c:pt>
                <c:pt idx="16">
                  <c:v>-5.0999999999999996</c:v>
                </c:pt>
                <c:pt idx="17">
                  <c:v>-4.7</c:v>
                </c:pt>
                <c:pt idx="18">
                  <c:v>-4.3</c:v>
                </c:pt>
                <c:pt idx="19">
                  <c:v>-3.9</c:v>
                </c:pt>
                <c:pt idx="20">
                  <c:v>-2.5</c:v>
                </c:pt>
                <c:pt idx="21">
                  <c:v>-1.8</c:v>
                </c:pt>
                <c:pt idx="22">
                  <c:v>-0.5</c:v>
                </c:pt>
                <c:pt idx="23">
                  <c:v>0</c:v>
                </c:pt>
                <c:pt idx="2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B-4D94-ADE5-57776B014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'SF2800'!$C$40:$C$64</c:f>
              <c:numCache>
                <c:formatCode>General</c:formatCode>
                <c:ptCount val="25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31</c:v>
                </c:pt>
                <c:pt idx="17">
                  <c:v>34</c:v>
                </c:pt>
                <c:pt idx="18">
                  <c:v>37</c:v>
                </c:pt>
                <c:pt idx="19">
                  <c:v>40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xVal>
          <c:yVal>
            <c:numRef>
              <c:f>'SF2800'!$E$40:$E$64</c:f>
              <c:numCache>
                <c:formatCode>General</c:formatCode>
                <c:ptCount val="25"/>
                <c:pt idx="0">
                  <c:v>1.3</c:v>
                </c:pt>
                <c:pt idx="1">
                  <c:v>-0.4</c:v>
                </c:pt>
                <c:pt idx="2">
                  <c:v>-1.8</c:v>
                </c:pt>
                <c:pt idx="3">
                  <c:v>-1.8</c:v>
                </c:pt>
                <c:pt idx="4">
                  <c:v>-2.2999999999999998</c:v>
                </c:pt>
                <c:pt idx="5">
                  <c:v>-2</c:v>
                </c:pt>
                <c:pt idx="6">
                  <c:v>-1.2</c:v>
                </c:pt>
                <c:pt idx="7">
                  <c:v>-2</c:v>
                </c:pt>
                <c:pt idx="8">
                  <c:v>-2.6</c:v>
                </c:pt>
                <c:pt idx="9">
                  <c:v>-4.9000000000000004</c:v>
                </c:pt>
                <c:pt idx="10">
                  <c:v>-4.5999999999999996</c:v>
                </c:pt>
                <c:pt idx="11">
                  <c:v>-6.9</c:v>
                </c:pt>
                <c:pt idx="12">
                  <c:v>-7.4</c:v>
                </c:pt>
                <c:pt idx="13">
                  <c:v>-7.4</c:v>
                </c:pt>
                <c:pt idx="14">
                  <c:v>-7.8</c:v>
                </c:pt>
                <c:pt idx="15">
                  <c:v>-8.8000000000000007</c:v>
                </c:pt>
                <c:pt idx="16">
                  <c:v>-7.2</c:v>
                </c:pt>
                <c:pt idx="17">
                  <c:v>-3.3</c:v>
                </c:pt>
                <c:pt idx="18">
                  <c:v>-2.8</c:v>
                </c:pt>
                <c:pt idx="19">
                  <c:v>-2.2999999999999998</c:v>
                </c:pt>
                <c:pt idx="20">
                  <c:v>-1.6</c:v>
                </c:pt>
                <c:pt idx="21">
                  <c:v>-1.1000000000000001</c:v>
                </c:pt>
                <c:pt idx="22">
                  <c:v>-0.1</c:v>
                </c:pt>
                <c:pt idx="23">
                  <c:v>0</c:v>
                </c:pt>
                <c:pt idx="24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3C-4BBA-884E-536A68304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'SF2800'!$C$72:$C$93</c:f>
              <c:numCache>
                <c:formatCode>General</c:formatCode>
                <c:ptCount val="22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</c:numCache>
            </c:numRef>
          </c:xVal>
          <c:yVal>
            <c:numRef>
              <c:f>'SF2800'!$E$72:$E$93</c:f>
              <c:numCache>
                <c:formatCode>General</c:formatCode>
                <c:ptCount val="22"/>
                <c:pt idx="0">
                  <c:v>1.8</c:v>
                </c:pt>
                <c:pt idx="1">
                  <c:v>-0.5</c:v>
                </c:pt>
                <c:pt idx="2">
                  <c:v>-1.1000000000000001</c:v>
                </c:pt>
                <c:pt idx="3">
                  <c:v>-1.5</c:v>
                </c:pt>
                <c:pt idx="4">
                  <c:v>-1.8</c:v>
                </c:pt>
                <c:pt idx="5">
                  <c:v>-2.5</c:v>
                </c:pt>
                <c:pt idx="6">
                  <c:v>-3.1</c:v>
                </c:pt>
                <c:pt idx="7">
                  <c:v>-4.9000000000000004</c:v>
                </c:pt>
                <c:pt idx="8">
                  <c:v>-5.6</c:v>
                </c:pt>
                <c:pt idx="9">
                  <c:v>-6.2</c:v>
                </c:pt>
                <c:pt idx="10">
                  <c:v>-6.6</c:v>
                </c:pt>
                <c:pt idx="11">
                  <c:v>-6.4</c:v>
                </c:pt>
                <c:pt idx="12">
                  <c:v>-5.8</c:v>
                </c:pt>
                <c:pt idx="13">
                  <c:v>-5.8</c:v>
                </c:pt>
                <c:pt idx="14">
                  <c:v>-5.9</c:v>
                </c:pt>
                <c:pt idx="15">
                  <c:v>-5.2</c:v>
                </c:pt>
                <c:pt idx="16">
                  <c:v>-5.8</c:v>
                </c:pt>
                <c:pt idx="17">
                  <c:v>-4.9000000000000004</c:v>
                </c:pt>
                <c:pt idx="18">
                  <c:v>-3.8</c:v>
                </c:pt>
                <c:pt idx="19">
                  <c:v>-1.8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DE-4202-89A6-61423FF57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'SF2800'!$C$101:$C$125</c:f>
              <c:numCache>
                <c:formatCode>General</c:formatCode>
                <c:ptCount val="25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35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</c:numCache>
            </c:numRef>
          </c:xVal>
          <c:yVal>
            <c:numRef>
              <c:f>'SF2800'!$E$101:$E$125</c:f>
              <c:numCache>
                <c:formatCode>General</c:formatCode>
                <c:ptCount val="25"/>
                <c:pt idx="0">
                  <c:v>0.8</c:v>
                </c:pt>
                <c:pt idx="1">
                  <c:v>-0.5</c:v>
                </c:pt>
                <c:pt idx="2">
                  <c:v>-0.5</c:v>
                </c:pt>
                <c:pt idx="3">
                  <c:v>-1</c:v>
                </c:pt>
                <c:pt idx="4">
                  <c:v>-2</c:v>
                </c:pt>
                <c:pt idx="5">
                  <c:v>-2.5</c:v>
                </c:pt>
                <c:pt idx="6">
                  <c:v>-1.8</c:v>
                </c:pt>
                <c:pt idx="7">
                  <c:v>-5</c:v>
                </c:pt>
                <c:pt idx="8">
                  <c:v>-5.7</c:v>
                </c:pt>
                <c:pt idx="9">
                  <c:v>-5.8</c:v>
                </c:pt>
                <c:pt idx="10">
                  <c:v>-5.8</c:v>
                </c:pt>
                <c:pt idx="11">
                  <c:v>-5.7</c:v>
                </c:pt>
                <c:pt idx="12">
                  <c:v>-4.3</c:v>
                </c:pt>
                <c:pt idx="13">
                  <c:v>-4.4000000000000004</c:v>
                </c:pt>
                <c:pt idx="14">
                  <c:v>-4.4000000000000004</c:v>
                </c:pt>
                <c:pt idx="15">
                  <c:v>-4.5</c:v>
                </c:pt>
                <c:pt idx="16">
                  <c:v>-4.5999999999999996</c:v>
                </c:pt>
                <c:pt idx="17">
                  <c:v>-4.4000000000000004</c:v>
                </c:pt>
                <c:pt idx="18">
                  <c:v>-3.7</c:v>
                </c:pt>
                <c:pt idx="19">
                  <c:v>-3</c:v>
                </c:pt>
                <c:pt idx="20">
                  <c:v>-2.5</c:v>
                </c:pt>
                <c:pt idx="21">
                  <c:v>-1.7</c:v>
                </c:pt>
                <c:pt idx="22">
                  <c:v>-0.5</c:v>
                </c:pt>
                <c:pt idx="23">
                  <c:v>0</c:v>
                </c:pt>
                <c:pt idx="24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C8-4283-AE80-6C7E2013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'SF2800'!$C$133:$C$157</c:f>
              <c:numCache>
                <c:formatCode>General</c:formatCode>
                <c:ptCount val="25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'SF2800'!$E$133:$E$157</c:f>
              <c:numCache>
                <c:formatCode>General</c:formatCode>
                <c:ptCount val="25"/>
                <c:pt idx="0">
                  <c:v>2.4</c:v>
                </c:pt>
                <c:pt idx="1">
                  <c:v>0</c:v>
                </c:pt>
                <c:pt idx="2">
                  <c:v>-0.3</c:v>
                </c:pt>
                <c:pt idx="3">
                  <c:v>-0.5</c:v>
                </c:pt>
                <c:pt idx="4">
                  <c:v>-0.5</c:v>
                </c:pt>
                <c:pt idx="5">
                  <c:v>-0.9</c:v>
                </c:pt>
                <c:pt idx="6">
                  <c:v>-1.3</c:v>
                </c:pt>
                <c:pt idx="7">
                  <c:v>-1.7</c:v>
                </c:pt>
                <c:pt idx="8">
                  <c:v>-3.3</c:v>
                </c:pt>
                <c:pt idx="9">
                  <c:v>-3.9</c:v>
                </c:pt>
                <c:pt idx="10">
                  <c:v>-5.7</c:v>
                </c:pt>
                <c:pt idx="11">
                  <c:v>-5.6</c:v>
                </c:pt>
                <c:pt idx="12">
                  <c:v>-6.4</c:v>
                </c:pt>
                <c:pt idx="13">
                  <c:v>-5.9</c:v>
                </c:pt>
                <c:pt idx="14">
                  <c:v>-4.8</c:v>
                </c:pt>
                <c:pt idx="15">
                  <c:v>-4.5999999999999996</c:v>
                </c:pt>
                <c:pt idx="16">
                  <c:v>-4.2</c:v>
                </c:pt>
                <c:pt idx="17">
                  <c:v>-3.7</c:v>
                </c:pt>
                <c:pt idx="18">
                  <c:v>-3.5</c:v>
                </c:pt>
                <c:pt idx="19">
                  <c:v>-3</c:v>
                </c:pt>
                <c:pt idx="20">
                  <c:v>-2.7</c:v>
                </c:pt>
                <c:pt idx="21">
                  <c:v>-2.2999999999999998</c:v>
                </c:pt>
                <c:pt idx="22">
                  <c:v>-1.8</c:v>
                </c:pt>
                <c:pt idx="23">
                  <c:v>-0.4</c:v>
                </c:pt>
                <c:pt idx="24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E-4636-91C2-10EDEE0BF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'SF2800'!$C$165:$C$188</c:f>
              <c:numCache>
                <c:formatCode>General</c:formatCode>
                <c:ptCount val="24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</c:numCache>
            </c:numRef>
          </c:xVal>
          <c:yVal>
            <c:numRef>
              <c:f>'SF2800'!$E$165:$E$188</c:f>
              <c:numCache>
                <c:formatCode>General</c:formatCode>
                <c:ptCount val="24"/>
                <c:pt idx="0">
                  <c:v>1.2</c:v>
                </c:pt>
                <c:pt idx="1">
                  <c:v>-0.5</c:v>
                </c:pt>
                <c:pt idx="2">
                  <c:v>-0.8</c:v>
                </c:pt>
                <c:pt idx="3">
                  <c:v>-1.8</c:v>
                </c:pt>
                <c:pt idx="4">
                  <c:v>-1.8</c:v>
                </c:pt>
                <c:pt idx="5">
                  <c:v>-2.5</c:v>
                </c:pt>
                <c:pt idx="6">
                  <c:v>-3.1</c:v>
                </c:pt>
                <c:pt idx="7">
                  <c:v>-4.3</c:v>
                </c:pt>
                <c:pt idx="8">
                  <c:v>-4.5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-4.4000000000000004</c:v>
                </c:pt>
                <c:pt idx="17">
                  <c:v>-3.5</c:v>
                </c:pt>
                <c:pt idx="18">
                  <c:v>-3.2</c:v>
                </c:pt>
                <c:pt idx="19">
                  <c:v>-2.2999999999999998</c:v>
                </c:pt>
                <c:pt idx="20">
                  <c:v>-1.5</c:v>
                </c:pt>
                <c:pt idx="21">
                  <c:v>-1</c:v>
                </c:pt>
                <c:pt idx="22">
                  <c:v>-0.4</c:v>
                </c:pt>
                <c:pt idx="23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7B-4C12-BFBA-60BD8BFBB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'SF2800'!$C$196:$C$221</c:f>
              <c:numCache>
                <c:formatCode>General</c:formatCode>
                <c:ptCount val="26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</c:numCache>
            </c:numRef>
          </c:xVal>
          <c:yVal>
            <c:numRef>
              <c:f>'SF2800'!$E$196:$E$221</c:f>
              <c:numCache>
                <c:formatCode>General</c:formatCode>
                <c:ptCount val="26"/>
                <c:pt idx="0">
                  <c:v>1.5</c:v>
                </c:pt>
                <c:pt idx="1">
                  <c:v>-0.5</c:v>
                </c:pt>
                <c:pt idx="2">
                  <c:v>-1.3</c:v>
                </c:pt>
                <c:pt idx="3">
                  <c:v>-3</c:v>
                </c:pt>
                <c:pt idx="4">
                  <c:v>-3</c:v>
                </c:pt>
                <c:pt idx="5">
                  <c:v>-4.5</c:v>
                </c:pt>
                <c:pt idx="6">
                  <c:v>-5.3</c:v>
                </c:pt>
                <c:pt idx="7">
                  <c:v>-6.2</c:v>
                </c:pt>
                <c:pt idx="8">
                  <c:v>-5.6</c:v>
                </c:pt>
                <c:pt idx="9">
                  <c:v>-5.4</c:v>
                </c:pt>
                <c:pt idx="10">
                  <c:v>-5.2</c:v>
                </c:pt>
                <c:pt idx="11">
                  <c:v>-4.9000000000000004</c:v>
                </c:pt>
                <c:pt idx="12">
                  <c:v>-4.7</c:v>
                </c:pt>
                <c:pt idx="13">
                  <c:v>-4.4000000000000004</c:v>
                </c:pt>
                <c:pt idx="14">
                  <c:v>-4.5</c:v>
                </c:pt>
                <c:pt idx="15">
                  <c:v>-4.3</c:v>
                </c:pt>
                <c:pt idx="16">
                  <c:v>-4.3</c:v>
                </c:pt>
                <c:pt idx="17">
                  <c:v>-4.2</c:v>
                </c:pt>
                <c:pt idx="18">
                  <c:v>-4</c:v>
                </c:pt>
                <c:pt idx="19">
                  <c:v>-3.7</c:v>
                </c:pt>
                <c:pt idx="20">
                  <c:v>-3.2</c:v>
                </c:pt>
                <c:pt idx="21">
                  <c:v>-2.8</c:v>
                </c:pt>
                <c:pt idx="22">
                  <c:v>-2.2000000000000002</c:v>
                </c:pt>
                <c:pt idx="23">
                  <c:v>-1.6</c:v>
                </c:pt>
                <c:pt idx="24">
                  <c:v>-0.5</c:v>
                </c:pt>
                <c:pt idx="2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B6-4D0E-8879-236ACAE20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'SF2800'!$C$229:$C$255</c:f>
              <c:numCache>
                <c:formatCode>General</c:formatCode>
                <c:ptCount val="27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</c:numCache>
            </c:numRef>
          </c:xVal>
          <c:yVal>
            <c:numRef>
              <c:f>'SF2800'!$E$229:$E$255</c:f>
              <c:numCache>
                <c:formatCode>General</c:formatCode>
                <c:ptCount val="27"/>
                <c:pt idx="0">
                  <c:v>2.7</c:v>
                </c:pt>
                <c:pt idx="1">
                  <c:v>-0.5</c:v>
                </c:pt>
                <c:pt idx="2">
                  <c:v>-0.5</c:v>
                </c:pt>
                <c:pt idx="3">
                  <c:v>-2.5</c:v>
                </c:pt>
                <c:pt idx="4">
                  <c:v>-2.2000000000000002</c:v>
                </c:pt>
                <c:pt idx="5">
                  <c:v>-2.8</c:v>
                </c:pt>
                <c:pt idx="6">
                  <c:v>-3.1</c:v>
                </c:pt>
                <c:pt idx="7">
                  <c:v>-3.4</c:v>
                </c:pt>
                <c:pt idx="8">
                  <c:v>-3.5</c:v>
                </c:pt>
                <c:pt idx="9">
                  <c:v>-3.7</c:v>
                </c:pt>
                <c:pt idx="10">
                  <c:v>-3.9</c:v>
                </c:pt>
                <c:pt idx="11">
                  <c:v>-4.0999999999999996</c:v>
                </c:pt>
                <c:pt idx="12">
                  <c:v>-4.2</c:v>
                </c:pt>
                <c:pt idx="13">
                  <c:v>-4.5</c:v>
                </c:pt>
                <c:pt idx="14">
                  <c:v>-5.0999999999999996</c:v>
                </c:pt>
                <c:pt idx="15">
                  <c:v>-5.2</c:v>
                </c:pt>
                <c:pt idx="16">
                  <c:v>-5.2</c:v>
                </c:pt>
                <c:pt idx="17">
                  <c:v>-5.0999999999999996</c:v>
                </c:pt>
                <c:pt idx="18">
                  <c:v>-5.4</c:v>
                </c:pt>
                <c:pt idx="19">
                  <c:v>-5.6</c:v>
                </c:pt>
                <c:pt idx="20">
                  <c:v>-5.8</c:v>
                </c:pt>
                <c:pt idx="21">
                  <c:v>-6.2</c:v>
                </c:pt>
                <c:pt idx="22">
                  <c:v>-5.8</c:v>
                </c:pt>
                <c:pt idx="23">
                  <c:v>-4.5999999999999996</c:v>
                </c:pt>
                <c:pt idx="24">
                  <c:v>-2.2999999999999998</c:v>
                </c:pt>
                <c:pt idx="25">
                  <c:v>-0.9</c:v>
                </c:pt>
                <c:pt idx="26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1-4B9B-96E1-CB77DB054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'SF2800'!$C$263:$C$288</c:f>
              <c:numCache>
                <c:formatCode>General</c:formatCode>
                <c:ptCount val="26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</c:numCache>
            </c:numRef>
          </c:xVal>
          <c:yVal>
            <c:numRef>
              <c:f>'SF2800'!$E$263:$E$288</c:f>
              <c:numCache>
                <c:formatCode>General</c:formatCode>
                <c:ptCount val="26"/>
                <c:pt idx="0">
                  <c:v>2</c:v>
                </c:pt>
                <c:pt idx="1">
                  <c:v>-0.5</c:v>
                </c:pt>
                <c:pt idx="2">
                  <c:v>-2.5</c:v>
                </c:pt>
                <c:pt idx="3">
                  <c:v>-7.9</c:v>
                </c:pt>
                <c:pt idx="4">
                  <c:v>-7.7</c:v>
                </c:pt>
                <c:pt idx="5">
                  <c:v>-7</c:v>
                </c:pt>
                <c:pt idx="6">
                  <c:v>-7.2</c:v>
                </c:pt>
                <c:pt idx="7">
                  <c:v>-6.9</c:v>
                </c:pt>
                <c:pt idx="8">
                  <c:v>-6.6</c:v>
                </c:pt>
                <c:pt idx="9">
                  <c:v>-6.6</c:v>
                </c:pt>
                <c:pt idx="10">
                  <c:v>-6</c:v>
                </c:pt>
                <c:pt idx="11">
                  <c:v>-5</c:v>
                </c:pt>
                <c:pt idx="12">
                  <c:v>-4.7</c:v>
                </c:pt>
                <c:pt idx="13">
                  <c:v>-4.3</c:v>
                </c:pt>
                <c:pt idx="14">
                  <c:v>-4.2</c:v>
                </c:pt>
                <c:pt idx="15">
                  <c:v>-3.4</c:v>
                </c:pt>
                <c:pt idx="16">
                  <c:v>-3</c:v>
                </c:pt>
                <c:pt idx="17">
                  <c:v>-2.8</c:v>
                </c:pt>
                <c:pt idx="18">
                  <c:v>-2.7</c:v>
                </c:pt>
                <c:pt idx="19">
                  <c:v>-2.5</c:v>
                </c:pt>
                <c:pt idx="20">
                  <c:v>-2.2999999999999998</c:v>
                </c:pt>
                <c:pt idx="21">
                  <c:v>-2</c:v>
                </c:pt>
                <c:pt idx="22">
                  <c:v>-1.5</c:v>
                </c:pt>
                <c:pt idx="23">
                  <c:v>-0.5</c:v>
                </c:pt>
                <c:pt idx="24">
                  <c:v>0</c:v>
                </c:pt>
                <c:pt idx="2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5B-4F67-9E04-CE8141992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'SF2800'!$C$296:$C$321</c:f>
              <c:numCache>
                <c:formatCode>General</c:formatCode>
                <c:ptCount val="26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</c:numCache>
            </c:numRef>
          </c:xVal>
          <c:yVal>
            <c:numRef>
              <c:f>'SF2800'!$E$296:$E$321</c:f>
              <c:numCache>
                <c:formatCode>General</c:formatCode>
                <c:ptCount val="26"/>
                <c:pt idx="0">
                  <c:v>2.5</c:v>
                </c:pt>
                <c:pt idx="1">
                  <c:v>0</c:v>
                </c:pt>
                <c:pt idx="2">
                  <c:v>-0.5</c:v>
                </c:pt>
                <c:pt idx="3">
                  <c:v>-0.5</c:v>
                </c:pt>
                <c:pt idx="4">
                  <c:v>-0.9</c:v>
                </c:pt>
                <c:pt idx="5">
                  <c:v>-1.2</c:v>
                </c:pt>
                <c:pt idx="6">
                  <c:v>-1.3</c:v>
                </c:pt>
                <c:pt idx="7">
                  <c:v>-1.8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  <c:pt idx="11">
                  <c:v>-3.8</c:v>
                </c:pt>
                <c:pt idx="12">
                  <c:v>-3.9</c:v>
                </c:pt>
                <c:pt idx="13">
                  <c:v>-4.2</c:v>
                </c:pt>
                <c:pt idx="14">
                  <c:v>-4.3</c:v>
                </c:pt>
                <c:pt idx="15">
                  <c:v>-4.3</c:v>
                </c:pt>
                <c:pt idx="16">
                  <c:v>-4.5</c:v>
                </c:pt>
                <c:pt idx="17">
                  <c:v>-4.5999999999999996</c:v>
                </c:pt>
                <c:pt idx="18">
                  <c:v>-4.9000000000000004</c:v>
                </c:pt>
                <c:pt idx="19">
                  <c:v>-5.2</c:v>
                </c:pt>
                <c:pt idx="20">
                  <c:v>-5.5</c:v>
                </c:pt>
                <c:pt idx="21">
                  <c:v>-5.6</c:v>
                </c:pt>
                <c:pt idx="22">
                  <c:v>-6</c:v>
                </c:pt>
                <c:pt idx="23">
                  <c:v>-3.2</c:v>
                </c:pt>
                <c:pt idx="24">
                  <c:v>-1.5</c:v>
                </c:pt>
                <c:pt idx="25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4-47EA-B443-346AA627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'NR1000'!$C$96:$C$112</c:f>
              <c:numCache>
                <c:formatCode>General</c:formatCode>
                <c:ptCount val="17"/>
                <c:pt idx="0">
                  <c:v>0</c:v>
                </c:pt>
                <c:pt idx="1">
                  <c:v>2.5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20</c:v>
                </c:pt>
              </c:numCache>
            </c:numRef>
          </c:xVal>
          <c:yVal>
            <c:numRef>
              <c:f>'NR1000'!$E$96:$E$112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-1.35</c:v>
                </c:pt>
                <c:pt idx="3">
                  <c:v>-1.95</c:v>
                </c:pt>
                <c:pt idx="4">
                  <c:v>-2.0099999999999998</c:v>
                </c:pt>
                <c:pt idx="5">
                  <c:v>-1.9</c:v>
                </c:pt>
                <c:pt idx="6">
                  <c:v>-1.5</c:v>
                </c:pt>
                <c:pt idx="7">
                  <c:v>-1.2</c:v>
                </c:pt>
                <c:pt idx="8">
                  <c:v>-1.25</c:v>
                </c:pt>
                <c:pt idx="9">
                  <c:v>-1.3</c:v>
                </c:pt>
                <c:pt idx="10">
                  <c:v>-1.55</c:v>
                </c:pt>
                <c:pt idx="11">
                  <c:v>-1.65</c:v>
                </c:pt>
                <c:pt idx="12">
                  <c:v>-1.65</c:v>
                </c:pt>
                <c:pt idx="13">
                  <c:v>-1.65</c:v>
                </c:pt>
                <c:pt idx="14">
                  <c:v>-1.55</c:v>
                </c:pt>
                <c:pt idx="15">
                  <c:v>0</c:v>
                </c:pt>
                <c:pt idx="16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99-4B79-A7B9-BF9AF6991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'WS1500'!$C$8:$C$21</c:f>
              <c:numCache>
                <c:formatCode>General</c:formatCode>
                <c:ptCount val="14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</c:numCache>
            </c:numRef>
          </c:xVal>
          <c:yVal>
            <c:numRef>
              <c:f>'WS1500'!$E$8:$E$21</c:f>
              <c:numCache>
                <c:formatCode>General</c:formatCode>
                <c:ptCount val="14"/>
                <c:pt idx="0">
                  <c:v>3.05</c:v>
                </c:pt>
                <c:pt idx="1">
                  <c:v>-1.3</c:v>
                </c:pt>
                <c:pt idx="2">
                  <c:v>-1.5</c:v>
                </c:pt>
                <c:pt idx="3">
                  <c:v>-1.5</c:v>
                </c:pt>
                <c:pt idx="4">
                  <c:v>-2.2999999999999998</c:v>
                </c:pt>
                <c:pt idx="5">
                  <c:v>-2.2999999999999998</c:v>
                </c:pt>
                <c:pt idx="6">
                  <c:v>-2.5</c:v>
                </c:pt>
                <c:pt idx="7">
                  <c:v>-2.5</c:v>
                </c:pt>
                <c:pt idx="8">
                  <c:v>-2.5</c:v>
                </c:pt>
                <c:pt idx="9">
                  <c:v>-2.2000000000000002</c:v>
                </c:pt>
                <c:pt idx="10">
                  <c:v>-1.6</c:v>
                </c:pt>
                <c:pt idx="11">
                  <c:v>-0.8</c:v>
                </c:pt>
                <c:pt idx="12">
                  <c:v>-0.05</c:v>
                </c:pt>
                <c:pt idx="13">
                  <c:v>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A3-4E36-A067-B6D13B121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'WS1500'!$C$29:$C$47</c:f>
              <c:numCache>
                <c:formatCode>General</c:formatCode>
                <c:ptCount val="19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xVal>
          <c:yVal>
            <c:numRef>
              <c:f>'WS1500'!$E$29:$E$47</c:f>
              <c:numCache>
                <c:formatCode>General</c:formatCode>
                <c:ptCount val="19"/>
                <c:pt idx="0">
                  <c:v>2</c:v>
                </c:pt>
                <c:pt idx="1">
                  <c:v>-0.2</c:v>
                </c:pt>
                <c:pt idx="2">
                  <c:v>-1.5</c:v>
                </c:pt>
                <c:pt idx="3">
                  <c:v>-1.8</c:v>
                </c:pt>
                <c:pt idx="4">
                  <c:v>-2</c:v>
                </c:pt>
                <c:pt idx="5">
                  <c:v>-2.5</c:v>
                </c:pt>
                <c:pt idx="6">
                  <c:v>-2.9</c:v>
                </c:pt>
                <c:pt idx="7">
                  <c:v>-3</c:v>
                </c:pt>
                <c:pt idx="8">
                  <c:v>-2.7</c:v>
                </c:pt>
                <c:pt idx="9">
                  <c:v>-2.6</c:v>
                </c:pt>
                <c:pt idx="10">
                  <c:v>-2.6</c:v>
                </c:pt>
                <c:pt idx="11">
                  <c:v>-2.5</c:v>
                </c:pt>
                <c:pt idx="12">
                  <c:v>-2.4</c:v>
                </c:pt>
                <c:pt idx="13">
                  <c:v>-2.5</c:v>
                </c:pt>
                <c:pt idx="14">
                  <c:v>-2.2000000000000002</c:v>
                </c:pt>
                <c:pt idx="15">
                  <c:v>-1.9</c:v>
                </c:pt>
                <c:pt idx="16">
                  <c:v>-1.6</c:v>
                </c:pt>
                <c:pt idx="17">
                  <c:v>-1.3</c:v>
                </c:pt>
                <c:pt idx="18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47-4DA8-A948-A8ADF97AA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'WS1500'!$C$55:$C$69</c:f>
              <c:numCache>
                <c:formatCode>General</c:formatCode>
                <c:ptCount val="15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'WS1500'!$E$55:$E$69</c:f>
              <c:numCache>
                <c:formatCode>General</c:formatCode>
                <c:ptCount val="15"/>
                <c:pt idx="0">
                  <c:v>2.8</c:v>
                </c:pt>
                <c:pt idx="1">
                  <c:v>-1</c:v>
                </c:pt>
                <c:pt idx="2">
                  <c:v>-1.9</c:v>
                </c:pt>
                <c:pt idx="3">
                  <c:v>-1.9</c:v>
                </c:pt>
                <c:pt idx="4">
                  <c:v>-2.5</c:v>
                </c:pt>
                <c:pt idx="5">
                  <c:v>-2.5</c:v>
                </c:pt>
                <c:pt idx="6">
                  <c:v>-2.2999999999999998</c:v>
                </c:pt>
                <c:pt idx="7">
                  <c:v>-2.2999999999999998</c:v>
                </c:pt>
                <c:pt idx="8">
                  <c:v>-2.5</c:v>
                </c:pt>
                <c:pt idx="9">
                  <c:v>-2.5</c:v>
                </c:pt>
                <c:pt idx="10">
                  <c:v>-2.5</c:v>
                </c:pt>
                <c:pt idx="11">
                  <c:v>-2.6</c:v>
                </c:pt>
                <c:pt idx="12">
                  <c:v>-1.8</c:v>
                </c:pt>
                <c:pt idx="13">
                  <c:v>-1.5</c:v>
                </c:pt>
                <c:pt idx="14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C-4E6D-AFD4-172CEB99C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'WS1500'!$C$77:$C$90</c:f>
              <c:numCache>
                <c:formatCode>General</c:formatCode>
                <c:ptCount val="14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</c:numCache>
            </c:numRef>
          </c:xVal>
          <c:yVal>
            <c:numRef>
              <c:f>'WS1500'!$E$77:$E$90</c:f>
              <c:numCache>
                <c:formatCode>General</c:formatCode>
                <c:ptCount val="14"/>
                <c:pt idx="0">
                  <c:v>2</c:v>
                </c:pt>
                <c:pt idx="1">
                  <c:v>-1.3</c:v>
                </c:pt>
                <c:pt idx="2">
                  <c:v>-1.8</c:v>
                </c:pt>
                <c:pt idx="3">
                  <c:v>-2</c:v>
                </c:pt>
                <c:pt idx="4">
                  <c:v>-2.2000000000000002</c:v>
                </c:pt>
                <c:pt idx="5">
                  <c:v>-2.2000000000000002</c:v>
                </c:pt>
                <c:pt idx="6">
                  <c:v>-2.2000000000000002</c:v>
                </c:pt>
                <c:pt idx="7">
                  <c:v>-2.2000000000000002</c:v>
                </c:pt>
                <c:pt idx="8">
                  <c:v>-2.1</c:v>
                </c:pt>
                <c:pt idx="9">
                  <c:v>-2</c:v>
                </c:pt>
                <c:pt idx="10">
                  <c:v>-1.8</c:v>
                </c:pt>
                <c:pt idx="11">
                  <c:v>-1.6</c:v>
                </c:pt>
                <c:pt idx="12">
                  <c:v>-0.9</c:v>
                </c:pt>
                <c:pt idx="13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BB-44F0-9AED-F45760D30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'WS1500'!$C$98:$C$107</c:f>
              <c:numCache>
                <c:formatCode>General</c:formatCode>
                <c:ptCount val="10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</c:numCache>
            </c:numRef>
          </c:xVal>
          <c:yVal>
            <c:numRef>
              <c:f>'WS1500'!$E$98:$E$107</c:f>
              <c:numCache>
                <c:formatCode>General</c:formatCode>
                <c:ptCount val="10"/>
                <c:pt idx="0">
                  <c:v>1.6</c:v>
                </c:pt>
                <c:pt idx="1">
                  <c:v>-0.25</c:v>
                </c:pt>
                <c:pt idx="2">
                  <c:v>-0.5</c:v>
                </c:pt>
                <c:pt idx="3">
                  <c:v>-1</c:v>
                </c:pt>
                <c:pt idx="4">
                  <c:v>-1.7</c:v>
                </c:pt>
                <c:pt idx="5">
                  <c:v>-1.1000000000000001</c:v>
                </c:pt>
                <c:pt idx="6">
                  <c:v>-0.7</c:v>
                </c:pt>
                <c:pt idx="7">
                  <c:v>-0.8</c:v>
                </c:pt>
                <c:pt idx="8">
                  <c:v>-0.8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8-471D-AC1F-2D406C030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'WS1500'!$C$115:$C$127</c:f>
              <c:numCache>
                <c:formatCode>General</c:formatCode>
                <c:ptCount val="13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</c:numCache>
            </c:numRef>
          </c:xVal>
          <c:yVal>
            <c:numRef>
              <c:f>'WS1500'!$E$115:$E$127</c:f>
              <c:numCache>
                <c:formatCode>General</c:formatCode>
                <c:ptCount val="13"/>
                <c:pt idx="0">
                  <c:v>0.8</c:v>
                </c:pt>
                <c:pt idx="1">
                  <c:v>-0.5</c:v>
                </c:pt>
                <c:pt idx="2">
                  <c:v>-1.1000000000000001</c:v>
                </c:pt>
                <c:pt idx="3">
                  <c:v>-1.1000000000000001</c:v>
                </c:pt>
                <c:pt idx="4">
                  <c:v>-0.8</c:v>
                </c:pt>
                <c:pt idx="5">
                  <c:v>-0.8</c:v>
                </c:pt>
                <c:pt idx="6">
                  <c:v>-1</c:v>
                </c:pt>
                <c:pt idx="7">
                  <c:v>-1.1000000000000001</c:v>
                </c:pt>
                <c:pt idx="8">
                  <c:v>-1.2</c:v>
                </c:pt>
                <c:pt idx="9">
                  <c:v>-1.4</c:v>
                </c:pt>
                <c:pt idx="10">
                  <c:v>-1.5</c:v>
                </c:pt>
                <c:pt idx="11">
                  <c:v>-1.8</c:v>
                </c:pt>
                <c:pt idx="12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0-41EE-91CF-6F87D858C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'WS1500'!$C$135:$C$145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xVal>
          <c:yVal>
            <c:numRef>
              <c:f>'WS1500'!$E$135:$E$145</c:f>
              <c:numCache>
                <c:formatCode>General</c:formatCode>
                <c:ptCount val="11"/>
                <c:pt idx="0">
                  <c:v>1.4</c:v>
                </c:pt>
                <c:pt idx="1">
                  <c:v>-0.4</c:v>
                </c:pt>
                <c:pt idx="2">
                  <c:v>-0.5</c:v>
                </c:pt>
                <c:pt idx="3">
                  <c:v>-1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-1.1000000000000001</c:v>
                </c:pt>
                <c:pt idx="8">
                  <c:v>-1.2</c:v>
                </c:pt>
                <c:pt idx="9">
                  <c:v>-1.1000000000000001</c:v>
                </c:pt>
                <c:pt idx="10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0-4F25-B46E-BC024E79D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'WS1500'!$C$153:$C$159</c:f>
              <c:numCache>
                <c:formatCode>General</c:formatCode>
                <c:ptCount val="7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'WS1500'!$E$153:$E$159</c:f>
              <c:numCache>
                <c:formatCode>General</c:formatCode>
                <c:ptCount val="7"/>
                <c:pt idx="0">
                  <c:v>1.4</c:v>
                </c:pt>
                <c:pt idx="1">
                  <c:v>-1</c:v>
                </c:pt>
                <c:pt idx="2">
                  <c:v>-1.2</c:v>
                </c:pt>
                <c:pt idx="3">
                  <c:v>-1.8</c:v>
                </c:pt>
                <c:pt idx="4">
                  <c:v>-1.3</c:v>
                </c:pt>
                <c:pt idx="5">
                  <c:v>-0.8</c:v>
                </c:pt>
                <c:pt idx="6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82-43EB-A0FC-08F0A72A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'NR1000'!$C$53:$C$67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3.7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14.9</c:v>
                </c:pt>
                <c:pt idx="14">
                  <c:v>19.600000000000001</c:v>
                </c:pt>
              </c:numCache>
            </c:numRef>
          </c:xVal>
          <c:yVal>
            <c:numRef>
              <c:f>'NR1000'!$E$53:$E$67</c:f>
              <c:numCache>
                <c:formatCode>General</c:formatCode>
                <c:ptCount val="15"/>
                <c:pt idx="0">
                  <c:v>1.1000000000000001</c:v>
                </c:pt>
                <c:pt idx="1">
                  <c:v>0</c:v>
                </c:pt>
                <c:pt idx="2">
                  <c:v>-2.0499999999999998</c:v>
                </c:pt>
                <c:pt idx="3">
                  <c:v>-2.0499999999999998</c:v>
                </c:pt>
                <c:pt idx="4">
                  <c:v>-2.15</c:v>
                </c:pt>
                <c:pt idx="5">
                  <c:v>-2.0499999999999998</c:v>
                </c:pt>
                <c:pt idx="6">
                  <c:v>-2.15</c:v>
                </c:pt>
                <c:pt idx="7">
                  <c:v>-2.0499999999999998</c:v>
                </c:pt>
                <c:pt idx="8">
                  <c:v>-1.85</c:v>
                </c:pt>
                <c:pt idx="9">
                  <c:v>-1.5</c:v>
                </c:pt>
                <c:pt idx="10">
                  <c:v>-0.9</c:v>
                </c:pt>
                <c:pt idx="11">
                  <c:v>-1.05</c:v>
                </c:pt>
                <c:pt idx="12">
                  <c:v>-0.45</c:v>
                </c:pt>
                <c:pt idx="13">
                  <c:v>0</c:v>
                </c:pt>
                <c:pt idx="14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5-4089-A2E3-FD20860CF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'NR1000'!$C$30:$C$45</c:f>
              <c:numCache>
                <c:formatCode>General</c:formatCode>
                <c:ptCount val="16"/>
                <c:pt idx="0">
                  <c:v>3</c:v>
                </c:pt>
                <c:pt idx="1">
                  <c:v>4.4000000000000004</c:v>
                </c:pt>
                <c:pt idx="2">
                  <c:v>4.7</c:v>
                </c:pt>
                <c:pt idx="3">
                  <c:v>5.5</c:v>
                </c:pt>
                <c:pt idx="4">
                  <c:v>6</c:v>
                </c:pt>
                <c:pt idx="5">
                  <c:v>7.5</c:v>
                </c:pt>
                <c:pt idx="6">
                  <c:v>8.5</c:v>
                </c:pt>
                <c:pt idx="7">
                  <c:v>9.5</c:v>
                </c:pt>
                <c:pt idx="8">
                  <c:v>10.5</c:v>
                </c:pt>
                <c:pt idx="9">
                  <c:v>11.5</c:v>
                </c:pt>
                <c:pt idx="10">
                  <c:v>12.5</c:v>
                </c:pt>
                <c:pt idx="11">
                  <c:v>13.6</c:v>
                </c:pt>
                <c:pt idx="12">
                  <c:v>14.7</c:v>
                </c:pt>
                <c:pt idx="13">
                  <c:v>15.8</c:v>
                </c:pt>
                <c:pt idx="14">
                  <c:v>17</c:v>
                </c:pt>
                <c:pt idx="15">
                  <c:v>18.5</c:v>
                </c:pt>
              </c:numCache>
            </c:numRef>
          </c:xVal>
          <c:yVal>
            <c:numRef>
              <c:f>'NR1000'!$E$30:$E$45</c:f>
              <c:numCache>
                <c:formatCode>General</c:formatCode>
                <c:ptCount val="16"/>
                <c:pt idx="0">
                  <c:v>1.8</c:v>
                </c:pt>
                <c:pt idx="1">
                  <c:v>0</c:v>
                </c:pt>
                <c:pt idx="2">
                  <c:v>-0.35</c:v>
                </c:pt>
                <c:pt idx="3">
                  <c:v>-1.55</c:v>
                </c:pt>
                <c:pt idx="4">
                  <c:v>-1.75</c:v>
                </c:pt>
                <c:pt idx="5">
                  <c:v>-2</c:v>
                </c:pt>
                <c:pt idx="6">
                  <c:v>-2.0499999999999998</c:v>
                </c:pt>
                <c:pt idx="7">
                  <c:v>-2.2999999999999998</c:v>
                </c:pt>
                <c:pt idx="8">
                  <c:v>-2.2999999999999998</c:v>
                </c:pt>
                <c:pt idx="9">
                  <c:v>-1.65</c:v>
                </c:pt>
                <c:pt idx="10">
                  <c:v>-1</c:v>
                </c:pt>
                <c:pt idx="11">
                  <c:v>-0.75</c:v>
                </c:pt>
                <c:pt idx="12">
                  <c:v>-0.35</c:v>
                </c:pt>
                <c:pt idx="13">
                  <c:v>-0.25</c:v>
                </c:pt>
                <c:pt idx="14">
                  <c:v>0</c:v>
                </c:pt>
                <c:pt idx="15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57-4E1C-A2B1-3F61E691C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'NR1000'!$C$8:$C$22</c:f>
              <c:numCache>
                <c:formatCode>General</c:formatCode>
                <c:ptCount val="15"/>
                <c:pt idx="0">
                  <c:v>3.7</c:v>
                </c:pt>
                <c:pt idx="1">
                  <c:v>6.7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16.2</c:v>
                </c:pt>
                <c:pt idx="11">
                  <c:v>17.399999999999999</c:v>
                </c:pt>
                <c:pt idx="12">
                  <c:v>18.7</c:v>
                </c:pt>
                <c:pt idx="13">
                  <c:v>19.7</c:v>
                </c:pt>
                <c:pt idx="14">
                  <c:v>23</c:v>
                </c:pt>
              </c:numCache>
            </c:numRef>
          </c:xVal>
          <c:yVal>
            <c:numRef>
              <c:f>'NR1000'!$E$8:$E$22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-1.04</c:v>
                </c:pt>
                <c:pt idx="3">
                  <c:v>-1.26</c:v>
                </c:pt>
                <c:pt idx="4">
                  <c:v>-1.64</c:v>
                </c:pt>
                <c:pt idx="5">
                  <c:v>-1.9</c:v>
                </c:pt>
                <c:pt idx="6">
                  <c:v>-1.9</c:v>
                </c:pt>
                <c:pt idx="7">
                  <c:v>-2.0499999999999998</c:v>
                </c:pt>
                <c:pt idx="8">
                  <c:v>-2.25</c:v>
                </c:pt>
                <c:pt idx="9">
                  <c:v>-2.25</c:v>
                </c:pt>
                <c:pt idx="10">
                  <c:v>-2.2000000000000002</c:v>
                </c:pt>
                <c:pt idx="11">
                  <c:v>-2.15</c:v>
                </c:pt>
                <c:pt idx="12">
                  <c:v>-1.1000000000000001</c:v>
                </c:pt>
                <c:pt idx="13">
                  <c:v>0</c:v>
                </c:pt>
                <c:pt idx="14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16-4391-BC15-D474A2122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190711022713861E-2"/>
          <c:y val="4.9019607843137254E-2"/>
          <c:w val="0.89722220708570599"/>
          <c:h val="0.9281045751633987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'NR1000'!$C$120:$C$146</c:f>
              <c:numCache>
                <c:formatCode>General</c:formatCode>
                <c:ptCount val="27"/>
                <c:pt idx="0">
                  <c:v>-7.1</c:v>
                </c:pt>
                <c:pt idx="1">
                  <c:v>-4.7000000000000011</c:v>
                </c:pt>
                <c:pt idx="2">
                  <c:v>-4.4000000000000004</c:v>
                </c:pt>
                <c:pt idx="3">
                  <c:v>-3.4000000000000004</c:v>
                </c:pt>
                <c:pt idx="4">
                  <c:v>-2.4000000000000004</c:v>
                </c:pt>
                <c:pt idx="5">
                  <c:v>-1.4000000000000004</c:v>
                </c:pt>
                <c:pt idx="6">
                  <c:v>-0.40000000000000036</c:v>
                </c:pt>
                <c:pt idx="7">
                  <c:v>-0.30000000000000071</c:v>
                </c:pt>
                <c:pt idx="8">
                  <c:v>1.5</c:v>
                </c:pt>
                <c:pt idx="9">
                  <c:v>3.3</c:v>
                </c:pt>
                <c:pt idx="10">
                  <c:v>4.5999999999999996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19.5</c:v>
                </c:pt>
              </c:numCache>
            </c:numRef>
          </c:xVal>
          <c:yVal>
            <c:numRef>
              <c:f>'NR1000'!$E$120:$E$146</c:f>
              <c:numCache>
                <c:formatCode>General</c:formatCode>
                <c:ptCount val="27"/>
                <c:pt idx="0">
                  <c:v>0.68</c:v>
                </c:pt>
                <c:pt idx="1">
                  <c:v>0</c:v>
                </c:pt>
                <c:pt idx="2">
                  <c:v>-0.23</c:v>
                </c:pt>
                <c:pt idx="3">
                  <c:v>-0.52</c:v>
                </c:pt>
                <c:pt idx="4">
                  <c:v>-0.51</c:v>
                </c:pt>
                <c:pt idx="5">
                  <c:v>-0.19</c:v>
                </c:pt>
                <c:pt idx="6">
                  <c:v>-0.02</c:v>
                </c:pt>
                <c:pt idx="7">
                  <c:v>0</c:v>
                </c:pt>
                <c:pt idx="8">
                  <c:v>0.77</c:v>
                </c:pt>
                <c:pt idx="9">
                  <c:v>1.1000000000000001</c:v>
                </c:pt>
                <c:pt idx="10">
                  <c:v>0</c:v>
                </c:pt>
                <c:pt idx="11">
                  <c:v>-0.15</c:v>
                </c:pt>
                <c:pt idx="12">
                  <c:v>-0.7</c:v>
                </c:pt>
                <c:pt idx="13">
                  <c:v>-1.4</c:v>
                </c:pt>
                <c:pt idx="14">
                  <c:v>-1.73</c:v>
                </c:pt>
                <c:pt idx="15">
                  <c:v>-1.8</c:v>
                </c:pt>
                <c:pt idx="16">
                  <c:v>-1.7</c:v>
                </c:pt>
                <c:pt idx="17">
                  <c:v>-1.84</c:v>
                </c:pt>
                <c:pt idx="18">
                  <c:v>-1.77</c:v>
                </c:pt>
                <c:pt idx="19">
                  <c:v>-1.4</c:v>
                </c:pt>
                <c:pt idx="20">
                  <c:v>-1.05</c:v>
                </c:pt>
                <c:pt idx="21">
                  <c:v>-0.8</c:v>
                </c:pt>
                <c:pt idx="22">
                  <c:v>-0.55000000000000004</c:v>
                </c:pt>
                <c:pt idx="23">
                  <c:v>-0.5</c:v>
                </c:pt>
                <c:pt idx="24">
                  <c:v>-0.3</c:v>
                </c:pt>
                <c:pt idx="25">
                  <c:v>0</c:v>
                </c:pt>
                <c:pt idx="26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5-4CCE-BF10-CBBE1C1E1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'NR1000'!$C$154:$C$172</c:f>
              <c:numCache>
                <c:formatCode>General</c:formatCode>
                <c:ptCount val="19"/>
                <c:pt idx="0">
                  <c:v>-21.5</c:v>
                </c:pt>
                <c:pt idx="1">
                  <c:v>-19.399999999999999</c:v>
                </c:pt>
                <c:pt idx="2">
                  <c:v>-19</c:v>
                </c:pt>
                <c:pt idx="3">
                  <c:v>-18</c:v>
                </c:pt>
                <c:pt idx="4">
                  <c:v>-17</c:v>
                </c:pt>
                <c:pt idx="5">
                  <c:v>-16</c:v>
                </c:pt>
                <c:pt idx="6">
                  <c:v>-15</c:v>
                </c:pt>
                <c:pt idx="7">
                  <c:v>-14</c:v>
                </c:pt>
                <c:pt idx="8">
                  <c:v>-13</c:v>
                </c:pt>
                <c:pt idx="9">
                  <c:v>-12</c:v>
                </c:pt>
                <c:pt idx="10">
                  <c:v>-11</c:v>
                </c:pt>
                <c:pt idx="11">
                  <c:v>-10</c:v>
                </c:pt>
                <c:pt idx="12">
                  <c:v>-9</c:v>
                </c:pt>
                <c:pt idx="13">
                  <c:v>-8</c:v>
                </c:pt>
                <c:pt idx="14">
                  <c:v>-7</c:v>
                </c:pt>
                <c:pt idx="15">
                  <c:v>-6</c:v>
                </c:pt>
                <c:pt idx="16">
                  <c:v>-5</c:v>
                </c:pt>
                <c:pt idx="17">
                  <c:v>-4.0999999999999996</c:v>
                </c:pt>
                <c:pt idx="18">
                  <c:v>-1.8</c:v>
                </c:pt>
              </c:numCache>
            </c:numRef>
          </c:xVal>
          <c:yVal>
            <c:numRef>
              <c:f>'NR1000'!$E$154:$E$172</c:f>
              <c:numCache>
                <c:formatCode>General</c:formatCode>
                <c:ptCount val="19"/>
                <c:pt idx="0">
                  <c:v>1.2</c:v>
                </c:pt>
                <c:pt idx="1">
                  <c:v>0</c:v>
                </c:pt>
                <c:pt idx="2">
                  <c:v>-0.2</c:v>
                </c:pt>
                <c:pt idx="3">
                  <c:v>-1.1000000000000001</c:v>
                </c:pt>
                <c:pt idx="4">
                  <c:v>-1.9</c:v>
                </c:pt>
                <c:pt idx="5">
                  <c:v>-1.9</c:v>
                </c:pt>
                <c:pt idx="6">
                  <c:v>-1.85</c:v>
                </c:pt>
                <c:pt idx="7">
                  <c:v>-2.2999999999999998</c:v>
                </c:pt>
                <c:pt idx="8">
                  <c:v>-2.2999999999999998</c:v>
                </c:pt>
                <c:pt idx="9">
                  <c:v>-2.77</c:v>
                </c:pt>
                <c:pt idx="10">
                  <c:v>-2.75</c:v>
                </c:pt>
                <c:pt idx="11">
                  <c:v>-2.58</c:v>
                </c:pt>
                <c:pt idx="12">
                  <c:v>-2.8</c:v>
                </c:pt>
                <c:pt idx="13">
                  <c:v>-2.4</c:v>
                </c:pt>
                <c:pt idx="14">
                  <c:v>-2.35</c:v>
                </c:pt>
                <c:pt idx="15">
                  <c:v>-0.8</c:v>
                </c:pt>
                <c:pt idx="16">
                  <c:v>-0.1</c:v>
                </c:pt>
                <c:pt idx="17">
                  <c:v>0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3D-4210-8FA1-5FBD98BD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'NR1000'!$C$180:$C$198</c:f>
              <c:numCache>
                <c:formatCode>General</c:formatCode>
                <c:ptCount val="19"/>
                <c:pt idx="0">
                  <c:v>2.5</c:v>
                </c:pt>
                <c:pt idx="1">
                  <c:v>4.8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20.2</c:v>
                </c:pt>
                <c:pt idx="18">
                  <c:v>22</c:v>
                </c:pt>
              </c:numCache>
            </c:numRef>
          </c:xVal>
          <c:yVal>
            <c:numRef>
              <c:f>'NR1000'!$E$180:$E$198</c:f>
              <c:numCache>
                <c:formatCode>General</c:formatCode>
                <c:ptCount val="19"/>
                <c:pt idx="0">
                  <c:v>1.1000000000000001</c:v>
                </c:pt>
                <c:pt idx="1">
                  <c:v>0</c:v>
                </c:pt>
                <c:pt idx="2">
                  <c:v>-0.1</c:v>
                </c:pt>
                <c:pt idx="3">
                  <c:v>-0.7</c:v>
                </c:pt>
                <c:pt idx="4">
                  <c:v>-1.2</c:v>
                </c:pt>
                <c:pt idx="5">
                  <c:v>-1.75</c:v>
                </c:pt>
                <c:pt idx="6">
                  <c:v>-1.95</c:v>
                </c:pt>
                <c:pt idx="7">
                  <c:v>-1.55</c:v>
                </c:pt>
                <c:pt idx="8">
                  <c:v>-1.35</c:v>
                </c:pt>
                <c:pt idx="9">
                  <c:v>-1.25</c:v>
                </c:pt>
                <c:pt idx="10">
                  <c:v>-1</c:v>
                </c:pt>
                <c:pt idx="11">
                  <c:v>-1</c:v>
                </c:pt>
                <c:pt idx="12">
                  <c:v>-1.1000000000000001</c:v>
                </c:pt>
                <c:pt idx="13">
                  <c:v>-1.05</c:v>
                </c:pt>
                <c:pt idx="14">
                  <c:v>-0.95</c:v>
                </c:pt>
                <c:pt idx="15">
                  <c:v>-0.65</c:v>
                </c:pt>
                <c:pt idx="16">
                  <c:v>-0.1</c:v>
                </c:pt>
                <c:pt idx="17">
                  <c:v>0</c:v>
                </c:pt>
                <c:pt idx="18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80-44D6-AD0F-D463D81C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'NR1000'!$C$206:$C$217</c:f>
              <c:numCache>
                <c:formatCode>General</c:formatCode>
                <c:ptCount val="12"/>
                <c:pt idx="0">
                  <c:v>2.2000000000000002</c:v>
                </c:pt>
                <c:pt idx="1">
                  <c:v>4.2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19.600000000000001</c:v>
                </c:pt>
                <c:pt idx="11">
                  <c:v>20.6</c:v>
                </c:pt>
              </c:numCache>
            </c:numRef>
          </c:xVal>
          <c:yVal>
            <c:numRef>
              <c:f>'NR1000'!$E$206:$E$217</c:f>
              <c:numCache>
                <c:formatCode>General</c:formatCode>
                <c:ptCount val="12"/>
                <c:pt idx="0">
                  <c:v>0.9</c:v>
                </c:pt>
                <c:pt idx="1">
                  <c:v>0</c:v>
                </c:pt>
                <c:pt idx="2">
                  <c:v>-0.25</c:v>
                </c:pt>
                <c:pt idx="3">
                  <c:v>-0.7</c:v>
                </c:pt>
                <c:pt idx="4">
                  <c:v>-1.3</c:v>
                </c:pt>
                <c:pt idx="5">
                  <c:v>-1.75</c:v>
                </c:pt>
                <c:pt idx="6">
                  <c:v>-2.1</c:v>
                </c:pt>
                <c:pt idx="7">
                  <c:v>-2</c:v>
                </c:pt>
                <c:pt idx="8">
                  <c:v>-1.9</c:v>
                </c:pt>
                <c:pt idx="9">
                  <c:v>-2.1</c:v>
                </c:pt>
                <c:pt idx="10">
                  <c:v>0</c:v>
                </c:pt>
                <c:pt idx="11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C2-4C02-82B2-81279586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1144"/>
        <c:axId val="441608848"/>
      </c:scatterChart>
      <c:valAx>
        <c:axId val="4416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08848"/>
        <c:crosses val="autoZero"/>
        <c:crossBetween val="midCat"/>
      </c:valAx>
      <c:valAx>
        <c:axId val="441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843AA18-D6C7-46C0-AB02-48A7C6B350B3}"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73</xdr:row>
      <xdr:rowOff>214312</xdr:rowOff>
    </xdr:from>
    <xdr:to>
      <xdr:col>24</xdr:col>
      <xdr:colOff>352425</xdr:colOff>
      <xdr:row>81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257174</xdr:colOff>
      <xdr:row>94</xdr:row>
      <xdr:rowOff>261937</xdr:rowOff>
    </xdr:from>
    <xdr:to>
      <xdr:col>24</xdr:col>
      <xdr:colOff>457199</xdr:colOff>
      <xdr:row>103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447674</xdr:colOff>
      <xdr:row>51</xdr:row>
      <xdr:rowOff>214312</xdr:rowOff>
    </xdr:from>
    <xdr:to>
      <xdr:col>24</xdr:col>
      <xdr:colOff>438150</xdr:colOff>
      <xdr:row>59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447675</xdr:colOff>
      <xdr:row>28</xdr:row>
      <xdr:rowOff>214312</xdr:rowOff>
    </xdr:from>
    <xdr:to>
      <xdr:col>24</xdr:col>
      <xdr:colOff>542925</xdr:colOff>
      <xdr:row>36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123824</xdr:colOff>
      <xdr:row>6</xdr:row>
      <xdr:rowOff>252413</xdr:rowOff>
    </xdr:from>
    <xdr:to>
      <xdr:col>24</xdr:col>
      <xdr:colOff>238125</xdr:colOff>
      <xdr:row>14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257175</xdr:colOff>
      <xdr:row>118</xdr:row>
      <xdr:rowOff>261937</xdr:rowOff>
    </xdr:from>
    <xdr:to>
      <xdr:col>24</xdr:col>
      <xdr:colOff>390525</xdr:colOff>
      <xdr:row>125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257174</xdr:colOff>
      <xdr:row>152</xdr:row>
      <xdr:rowOff>261937</xdr:rowOff>
    </xdr:from>
    <xdr:to>
      <xdr:col>24</xdr:col>
      <xdr:colOff>457199</xdr:colOff>
      <xdr:row>161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257174</xdr:colOff>
      <xdr:row>178</xdr:row>
      <xdr:rowOff>261937</xdr:rowOff>
    </xdr:from>
    <xdr:to>
      <xdr:col>24</xdr:col>
      <xdr:colOff>457199</xdr:colOff>
      <xdr:row>187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914B33-C7F1-44F2-A573-F926EFEDC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257174</xdr:colOff>
      <xdr:row>204</xdr:row>
      <xdr:rowOff>261937</xdr:rowOff>
    </xdr:from>
    <xdr:to>
      <xdr:col>24</xdr:col>
      <xdr:colOff>457199</xdr:colOff>
      <xdr:row>213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6C70D8-E204-472A-9178-04EFE48A2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419100</xdr:colOff>
      <xdr:row>216</xdr:row>
      <xdr:rowOff>133350</xdr:rowOff>
    </xdr:from>
    <xdr:to>
      <xdr:col>13</xdr:col>
      <xdr:colOff>114300</xdr:colOff>
      <xdr:row>224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6</xdr:row>
      <xdr:rowOff>252414</xdr:rowOff>
    </xdr:from>
    <xdr:to>
      <xdr:col>24</xdr:col>
      <xdr:colOff>238125</xdr:colOff>
      <xdr:row>15</xdr:row>
      <xdr:rowOff>104776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38</xdr:row>
      <xdr:rowOff>252414</xdr:rowOff>
    </xdr:from>
    <xdr:to>
      <xdr:col>24</xdr:col>
      <xdr:colOff>238125</xdr:colOff>
      <xdr:row>48</xdr:row>
      <xdr:rowOff>9526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70</xdr:row>
      <xdr:rowOff>252414</xdr:rowOff>
    </xdr:from>
    <xdr:to>
      <xdr:col>24</xdr:col>
      <xdr:colOff>238125</xdr:colOff>
      <xdr:row>81</xdr:row>
      <xdr:rowOff>9526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123824</xdr:colOff>
      <xdr:row>99</xdr:row>
      <xdr:rowOff>252414</xdr:rowOff>
    </xdr:from>
    <xdr:to>
      <xdr:col>24</xdr:col>
      <xdr:colOff>238125</xdr:colOff>
      <xdr:row>110</xdr:row>
      <xdr:rowOff>66676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123824</xdr:colOff>
      <xdr:row>131</xdr:row>
      <xdr:rowOff>252414</xdr:rowOff>
    </xdr:from>
    <xdr:to>
      <xdr:col>24</xdr:col>
      <xdr:colOff>238125</xdr:colOff>
      <xdr:row>140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123824</xdr:colOff>
      <xdr:row>163</xdr:row>
      <xdr:rowOff>252414</xdr:rowOff>
    </xdr:from>
    <xdr:to>
      <xdr:col>24</xdr:col>
      <xdr:colOff>238125</xdr:colOff>
      <xdr:row>172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123824</xdr:colOff>
      <xdr:row>194</xdr:row>
      <xdr:rowOff>252414</xdr:rowOff>
    </xdr:from>
    <xdr:to>
      <xdr:col>24</xdr:col>
      <xdr:colOff>238125</xdr:colOff>
      <xdr:row>203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123824</xdr:colOff>
      <xdr:row>227</xdr:row>
      <xdr:rowOff>252414</xdr:rowOff>
    </xdr:from>
    <xdr:to>
      <xdr:col>24</xdr:col>
      <xdr:colOff>238125</xdr:colOff>
      <xdr:row>236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123824</xdr:colOff>
      <xdr:row>261</xdr:row>
      <xdr:rowOff>252414</xdr:rowOff>
    </xdr:from>
    <xdr:to>
      <xdr:col>24</xdr:col>
      <xdr:colOff>238125</xdr:colOff>
      <xdr:row>270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123824</xdr:colOff>
      <xdr:row>294</xdr:row>
      <xdr:rowOff>252414</xdr:rowOff>
    </xdr:from>
    <xdr:to>
      <xdr:col>24</xdr:col>
      <xdr:colOff>238125</xdr:colOff>
      <xdr:row>303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6</xdr:row>
      <xdr:rowOff>252414</xdr:rowOff>
    </xdr:from>
    <xdr:to>
      <xdr:col>24</xdr:col>
      <xdr:colOff>238125</xdr:colOff>
      <xdr:row>15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27</xdr:row>
      <xdr:rowOff>252414</xdr:rowOff>
    </xdr:from>
    <xdr:to>
      <xdr:col>24</xdr:col>
      <xdr:colOff>238125</xdr:colOff>
      <xdr:row>37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123824</xdr:colOff>
      <xdr:row>53</xdr:row>
      <xdr:rowOff>252414</xdr:rowOff>
    </xdr:from>
    <xdr:to>
      <xdr:col>24</xdr:col>
      <xdr:colOff>238125</xdr:colOff>
      <xdr:row>64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123824</xdr:colOff>
      <xdr:row>75</xdr:row>
      <xdr:rowOff>252414</xdr:rowOff>
    </xdr:from>
    <xdr:to>
      <xdr:col>24</xdr:col>
      <xdr:colOff>238125</xdr:colOff>
      <xdr:row>86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123825</xdr:colOff>
      <xdr:row>96</xdr:row>
      <xdr:rowOff>252414</xdr:rowOff>
    </xdr:from>
    <xdr:to>
      <xdr:col>15</xdr:col>
      <xdr:colOff>171450</xdr:colOff>
      <xdr:row>106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123824</xdr:colOff>
      <xdr:row>113</xdr:row>
      <xdr:rowOff>252414</xdr:rowOff>
    </xdr:from>
    <xdr:to>
      <xdr:col>24</xdr:col>
      <xdr:colOff>238125</xdr:colOff>
      <xdr:row>122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123825</xdr:colOff>
      <xdr:row>133</xdr:row>
      <xdr:rowOff>252414</xdr:rowOff>
    </xdr:from>
    <xdr:to>
      <xdr:col>19</xdr:col>
      <xdr:colOff>104775</xdr:colOff>
      <xdr:row>142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123825</xdr:colOff>
      <xdr:row>151</xdr:row>
      <xdr:rowOff>252414</xdr:rowOff>
    </xdr:from>
    <xdr:to>
      <xdr:col>12</xdr:col>
      <xdr:colOff>171451</xdr:colOff>
      <xdr:row>157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7"/>
  <sheetViews>
    <sheetView tabSelected="1" topLeftCell="A174" workbookViewId="0">
      <selection activeCell="K226" sqref="K226:K231"/>
    </sheetView>
  </sheetViews>
  <sheetFormatPr defaultRowHeight="15" x14ac:dyDescent="0.25"/>
  <cols>
    <col min="1" max="1" width="11" customWidth="1"/>
    <col min="2" max="2" width="9.5703125" customWidth="1"/>
    <col min="3" max="3" width="10.7109375" customWidth="1"/>
  </cols>
  <sheetData>
    <row r="1" spans="1:11" ht="45" x14ac:dyDescent="0.25">
      <c r="A1" t="s">
        <v>27</v>
      </c>
      <c r="B1" s="1"/>
      <c r="C1" s="1" t="s">
        <v>25</v>
      </c>
      <c r="D1" s="3">
        <f>AVERAGE(D4,D26,D49,D71,D92,D116,D150,D176,D202,D221)</f>
        <v>4.3324775285759998</v>
      </c>
      <c r="F1" s="1" t="s">
        <v>10</v>
      </c>
      <c r="G1" s="3">
        <f>D1/K2</f>
        <v>0.22214871497010658</v>
      </c>
      <c r="H1" s="1" t="s">
        <v>14</v>
      </c>
      <c r="I1" s="3">
        <f>AVERAGE(I4,I26,I49,I71,I92,I116,I150,I176,I202,I221)</f>
        <v>19.3</v>
      </c>
    </row>
    <row r="2" spans="1:11" ht="60" x14ac:dyDescent="0.25">
      <c r="B2" s="1"/>
      <c r="C2" s="1" t="s">
        <v>26</v>
      </c>
      <c r="D2" s="3">
        <f>AVERAGE(D5,D27,D50,D72,D93,D117,D151,D177,D203,D222)</f>
        <v>1.6901160000000002</v>
      </c>
      <c r="F2" s="1" t="s">
        <v>13</v>
      </c>
      <c r="G2" s="3">
        <f>K2/I2</f>
        <v>1.3468646408839779</v>
      </c>
      <c r="H2" s="1" t="s">
        <v>15</v>
      </c>
      <c r="I2" s="3">
        <f>AVERAGE(I5,I27,I50,I72,I93,I117,I151,I177,I203,I222)</f>
        <v>14.479999999999999</v>
      </c>
      <c r="J2" s="1" t="s">
        <v>4</v>
      </c>
      <c r="K2" s="3">
        <f>AVERAGE(F23,F46,F68,F89,F113,F147,F173,F199,F218,F237)</f>
        <v>19.502599999999997</v>
      </c>
    </row>
    <row r="4" spans="1:11" ht="45" x14ac:dyDescent="0.25">
      <c r="A4" s="2">
        <v>43348</v>
      </c>
      <c r="B4" s="1" t="s">
        <v>7</v>
      </c>
      <c r="C4">
        <v>160</v>
      </c>
      <c r="D4" s="3">
        <f>C4*(12^3)*(2.54^3)/(100^3)</f>
        <v>4.53069545472</v>
      </c>
      <c r="E4" t="s">
        <v>8</v>
      </c>
      <c r="F4" s="1" t="s">
        <v>10</v>
      </c>
      <c r="G4" s="3">
        <f>D4/F23</f>
        <v>0.21318913300959916</v>
      </c>
      <c r="H4" s="1" t="s">
        <v>14</v>
      </c>
      <c r="I4" s="3">
        <f>ABS(B8-B22)</f>
        <v>19.3</v>
      </c>
    </row>
    <row r="5" spans="1:11" ht="45" x14ac:dyDescent="0.25">
      <c r="A5" t="s">
        <v>19</v>
      </c>
      <c r="B5" s="1" t="s">
        <v>6</v>
      </c>
      <c r="C5">
        <v>5.63</v>
      </c>
      <c r="D5" s="3">
        <f>C5*12*2.54/100</f>
        <v>1.7160240000000002</v>
      </c>
      <c r="E5" t="s">
        <v>9</v>
      </c>
      <c r="F5" s="1" t="s">
        <v>13</v>
      </c>
      <c r="G5" s="3">
        <f>F23/I5</f>
        <v>1.6347692307692303</v>
      </c>
      <c r="H5" s="1" t="s">
        <v>15</v>
      </c>
      <c r="I5" s="3">
        <f>ABS(B9-B21)</f>
        <v>13</v>
      </c>
    </row>
    <row r="7" spans="1:11" ht="60" x14ac:dyDescent="0.25">
      <c r="A7" t="s">
        <v>1</v>
      </c>
      <c r="B7" s="1" t="s">
        <v>0</v>
      </c>
      <c r="C7" s="1"/>
      <c r="D7" s="1" t="s">
        <v>2</v>
      </c>
      <c r="F7" s="1" t="s">
        <v>4</v>
      </c>
    </row>
    <row r="8" spans="1:11" x14ac:dyDescent="0.25">
      <c r="A8" t="s">
        <v>11</v>
      </c>
      <c r="B8">
        <v>3.7</v>
      </c>
      <c r="C8">
        <f>B8</f>
        <v>3.7</v>
      </c>
      <c r="D8">
        <v>-1</v>
      </c>
      <c r="E8">
        <f>-D8</f>
        <v>1</v>
      </c>
    </row>
    <row r="9" spans="1:11" x14ac:dyDescent="0.25">
      <c r="A9" t="s">
        <v>3</v>
      </c>
      <c r="B9">
        <v>6.7</v>
      </c>
      <c r="C9">
        <f>B9</f>
        <v>6.7</v>
      </c>
      <c r="D9">
        <v>0</v>
      </c>
      <c r="E9">
        <f>-D9</f>
        <v>0</v>
      </c>
    </row>
    <row r="10" spans="1:11" x14ac:dyDescent="0.25">
      <c r="B10">
        <v>8</v>
      </c>
      <c r="C10">
        <f t="shared" ref="C10:C22" si="0">B10</f>
        <v>8</v>
      </c>
      <c r="D10">
        <v>1.04</v>
      </c>
      <c r="E10">
        <f t="shared" ref="E10:E22" si="1">-D10</f>
        <v>-1.04</v>
      </c>
      <c r="F10">
        <f>ABS(B9-B10)*D10</f>
        <v>1.3519999999999999</v>
      </c>
    </row>
    <row r="11" spans="1:11" x14ac:dyDescent="0.25">
      <c r="B11">
        <v>9</v>
      </c>
      <c r="C11">
        <f t="shared" si="0"/>
        <v>9</v>
      </c>
      <c r="D11">
        <v>1.26</v>
      </c>
      <c r="E11">
        <f t="shared" si="1"/>
        <v>-1.26</v>
      </c>
      <c r="F11">
        <f t="shared" ref="F11:F20" si="2">ABS(B10-B11)*D11</f>
        <v>1.26</v>
      </c>
    </row>
    <row r="12" spans="1:11" x14ac:dyDescent="0.25">
      <c r="B12">
        <v>10</v>
      </c>
      <c r="C12">
        <f t="shared" si="0"/>
        <v>10</v>
      </c>
      <c r="D12">
        <v>1.64</v>
      </c>
      <c r="E12">
        <f t="shared" si="1"/>
        <v>-1.64</v>
      </c>
      <c r="F12">
        <f t="shared" si="2"/>
        <v>1.64</v>
      </c>
    </row>
    <row r="13" spans="1:11" x14ac:dyDescent="0.25">
      <c r="B13">
        <v>11</v>
      </c>
      <c r="C13">
        <f t="shared" si="0"/>
        <v>11</v>
      </c>
      <c r="D13">
        <v>1.9</v>
      </c>
      <c r="E13">
        <f t="shared" si="1"/>
        <v>-1.9</v>
      </c>
      <c r="F13">
        <f t="shared" si="2"/>
        <v>1.9</v>
      </c>
    </row>
    <row r="14" spans="1:11" x14ac:dyDescent="0.25">
      <c r="B14">
        <v>12</v>
      </c>
      <c r="C14">
        <f t="shared" si="0"/>
        <v>12</v>
      </c>
      <c r="D14">
        <v>1.9</v>
      </c>
      <c r="E14">
        <f t="shared" si="1"/>
        <v>-1.9</v>
      </c>
      <c r="F14">
        <f t="shared" si="2"/>
        <v>1.9</v>
      </c>
    </row>
    <row r="15" spans="1:11" x14ac:dyDescent="0.25">
      <c r="B15">
        <v>13</v>
      </c>
      <c r="C15">
        <f t="shared" si="0"/>
        <v>13</v>
      </c>
      <c r="D15">
        <v>2.0499999999999998</v>
      </c>
      <c r="E15">
        <f t="shared" si="1"/>
        <v>-2.0499999999999998</v>
      </c>
      <c r="F15">
        <f t="shared" si="2"/>
        <v>2.0499999999999998</v>
      </c>
    </row>
    <row r="16" spans="1:11" x14ac:dyDescent="0.25">
      <c r="B16">
        <v>14</v>
      </c>
      <c r="C16">
        <f t="shared" si="0"/>
        <v>14</v>
      </c>
      <c r="D16">
        <v>2.25</v>
      </c>
      <c r="E16">
        <f t="shared" si="1"/>
        <v>-2.25</v>
      </c>
      <c r="F16">
        <f t="shared" si="2"/>
        <v>2.25</v>
      </c>
    </row>
    <row r="17" spans="1:9" x14ac:dyDescent="0.25">
      <c r="B17">
        <v>15</v>
      </c>
      <c r="C17">
        <f t="shared" si="0"/>
        <v>15</v>
      </c>
      <c r="D17">
        <v>2.25</v>
      </c>
      <c r="E17">
        <f t="shared" si="1"/>
        <v>-2.25</v>
      </c>
      <c r="F17">
        <f t="shared" si="2"/>
        <v>2.25</v>
      </c>
    </row>
    <row r="18" spans="1:9" x14ac:dyDescent="0.25">
      <c r="B18">
        <v>16.2</v>
      </c>
      <c r="C18">
        <f t="shared" si="0"/>
        <v>16.2</v>
      </c>
      <c r="D18">
        <v>2.2000000000000002</v>
      </c>
      <c r="E18">
        <f t="shared" si="1"/>
        <v>-2.2000000000000002</v>
      </c>
      <c r="F18">
        <f t="shared" si="2"/>
        <v>2.6399999999999988</v>
      </c>
    </row>
    <row r="19" spans="1:9" x14ac:dyDescent="0.25">
      <c r="B19">
        <v>17.399999999999999</v>
      </c>
      <c r="C19">
        <f t="shared" si="0"/>
        <v>17.399999999999999</v>
      </c>
      <c r="D19">
        <v>2.15</v>
      </c>
      <c r="E19">
        <f t="shared" si="1"/>
        <v>-2.15</v>
      </c>
      <c r="F19">
        <f t="shared" si="2"/>
        <v>2.5799999999999983</v>
      </c>
    </row>
    <row r="20" spans="1:9" x14ac:dyDescent="0.25">
      <c r="B20">
        <v>18.7</v>
      </c>
      <c r="C20">
        <f t="shared" si="0"/>
        <v>18.7</v>
      </c>
      <c r="D20">
        <v>1.1000000000000001</v>
      </c>
      <c r="E20">
        <f t="shared" si="1"/>
        <v>-1.1000000000000001</v>
      </c>
      <c r="F20">
        <f t="shared" si="2"/>
        <v>1.4300000000000008</v>
      </c>
    </row>
    <row r="21" spans="1:9" x14ac:dyDescent="0.25">
      <c r="A21" t="s">
        <v>3</v>
      </c>
      <c r="B21">
        <v>19.7</v>
      </c>
      <c r="C21">
        <f t="shared" si="0"/>
        <v>19.7</v>
      </c>
      <c r="D21">
        <v>0</v>
      </c>
      <c r="E21">
        <f t="shared" si="1"/>
        <v>0</v>
      </c>
    </row>
    <row r="22" spans="1:9" x14ac:dyDescent="0.25">
      <c r="A22" t="s">
        <v>12</v>
      </c>
      <c r="B22">
        <v>23</v>
      </c>
      <c r="C22">
        <f t="shared" si="0"/>
        <v>23</v>
      </c>
      <c r="D22">
        <v>-1.5</v>
      </c>
      <c r="E22">
        <f t="shared" si="1"/>
        <v>1.5</v>
      </c>
    </row>
    <row r="23" spans="1:9" x14ac:dyDescent="0.25">
      <c r="F23" s="3">
        <f>SUM(F10:F20)</f>
        <v>21.251999999999995</v>
      </c>
    </row>
    <row r="26" spans="1:9" ht="45" x14ac:dyDescent="0.25">
      <c r="A26" s="2">
        <v>43348</v>
      </c>
      <c r="B26" s="1" t="s">
        <v>7</v>
      </c>
      <c r="C26">
        <v>159</v>
      </c>
      <c r="D26" s="3">
        <f>C26*(12^3)*(2.54^3)/(100^3)</f>
        <v>4.5023786081279997</v>
      </c>
      <c r="E26" t="s">
        <v>8</v>
      </c>
      <c r="F26" s="1" t="s">
        <v>10</v>
      </c>
      <c r="G26" s="3">
        <f>D26/F46</f>
        <v>0.27655888256314493</v>
      </c>
      <c r="H26" s="1" t="s">
        <v>14</v>
      </c>
      <c r="I26" s="3">
        <f>ABS(B30-B45)</f>
        <v>15.5</v>
      </c>
    </row>
    <row r="27" spans="1:9" ht="45" x14ac:dyDescent="0.25">
      <c r="A27" t="s">
        <v>18</v>
      </c>
      <c r="B27" s="1" t="s">
        <v>6</v>
      </c>
      <c r="C27">
        <v>5.62</v>
      </c>
      <c r="D27" s="3">
        <f>C27*12*2.54/100</f>
        <v>1.7129759999999998</v>
      </c>
      <c r="E27" t="s">
        <v>9</v>
      </c>
      <c r="F27" s="1" t="s">
        <v>13</v>
      </c>
      <c r="G27" s="3">
        <f>F46/I27</f>
        <v>1.2920634920634921</v>
      </c>
      <c r="H27" s="1" t="s">
        <v>15</v>
      </c>
      <c r="I27" s="3">
        <f>ABS(B31-B44)</f>
        <v>12.6</v>
      </c>
    </row>
    <row r="29" spans="1:9" ht="60" x14ac:dyDescent="0.25">
      <c r="A29" t="s">
        <v>1</v>
      </c>
      <c r="B29" s="1" t="s">
        <v>0</v>
      </c>
      <c r="C29" s="1"/>
      <c r="D29" s="1" t="s">
        <v>2</v>
      </c>
      <c r="F29" s="1" t="s">
        <v>4</v>
      </c>
    </row>
    <row r="30" spans="1:9" x14ac:dyDescent="0.25">
      <c r="A30" t="s">
        <v>11</v>
      </c>
      <c r="B30">
        <v>3</v>
      </c>
      <c r="C30">
        <f>B30</f>
        <v>3</v>
      </c>
      <c r="D30">
        <v>-1.8</v>
      </c>
      <c r="E30">
        <f>-D30</f>
        <v>1.8</v>
      </c>
    </row>
    <row r="31" spans="1:9" x14ac:dyDescent="0.25">
      <c r="A31" t="s">
        <v>3</v>
      </c>
      <c r="B31">
        <v>4.4000000000000004</v>
      </c>
      <c r="C31">
        <f>B31</f>
        <v>4.4000000000000004</v>
      </c>
      <c r="D31">
        <v>0</v>
      </c>
      <c r="E31">
        <f>-D31</f>
        <v>0</v>
      </c>
    </row>
    <row r="32" spans="1:9" x14ac:dyDescent="0.25">
      <c r="B32">
        <v>4.7</v>
      </c>
      <c r="C32">
        <f t="shared" ref="C32:C45" si="3">B32</f>
        <v>4.7</v>
      </c>
      <c r="D32">
        <v>0.35</v>
      </c>
      <c r="E32">
        <f t="shared" ref="E32:E45" si="4">-D32</f>
        <v>-0.35</v>
      </c>
      <c r="F32">
        <f>ABS(B31-B32)*D32</f>
        <v>0.10499999999999993</v>
      </c>
    </row>
    <row r="33" spans="1:6" x14ac:dyDescent="0.25">
      <c r="B33">
        <v>5.5</v>
      </c>
      <c r="C33">
        <f t="shared" si="3"/>
        <v>5.5</v>
      </c>
      <c r="D33">
        <v>1.55</v>
      </c>
      <c r="E33">
        <f t="shared" si="4"/>
        <v>-1.55</v>
      </c>
      <c r="F33">
        <f t="shared" ref="F33:F42" si="5">ABS(B32-B33)*D33</f>
        <v>1.2399999999999998</v>
      </c>
    </row>
    <row r="34" spans="1:6" x14ac:dyDescent="0.25">
      <c r="B34">
        <v>6</v>
      </c>
      <c r="C34">
        <f t="shared" si="3"/>
        <v>6</v>
      </c>
      <c r="D34">
        <v>1.75</v>
      </c>
      <c r="E34">
        <f t="shared" si="4"/>
        <v>-1.75</v>
      </c>
      <c r="F34">
        <f t="shared" si="5"/>
        <v>0.875</v>
      </c>
    </row>
    <row r="35" spans="1:6" x14ac:dyDescent="0.25">
      <c r="B35">
        <v>7.5</v>
      </c>
      <c r="C35">
        <f t="shared" si="3"/>
        <v>7.5</v>
      </c>
      <c r="D35">
        <v>2</v>
      </c>
      <c r="E35">
        <f t="shared" si="4"/>
        <v>-2</v>
      </c>
      <c r="F35">
        <f t="shared" si="5"/>
        <v>3</v>
      </c>
    </row>
    <row r="36" spans="1:6" x14ac:dyDescent="0.25">
      <c r="B36">
        <v>8.5</v>
      </c>
      <c r="C36">
        <f t="shared" si="3"/>
        <v>8.5</v>
      </c>
      <c r="D36">
        <v>2.0499999999999998</v>
      </c>
      <c r="E36">
        <f t="shared" si="4"/>
        <v>-2.0499999999999998</v>
      </c>
      <c r="F36">
        <f t="shared" si="5"/>
        <v>2.0499999999999998</v>
      </c>
    </row>
    <row r="37" spans="1:6" x14ac:dyDescent="0.25">
      <c r="B37">
        <v>9.5</v>
      </c>
      <c r="C37">
        <f t="shared" si="3"/>
        <v>9.5</v>
      </c>
      <c r="D37">
        <v>2.2999999999999998</v>
      </c>
      <c r="E37">
        <f t="shared" si="4"/>
        <v>-2.2999999999999998</v>
      </c>
      <c r="F37">
        <f t="shared" si="5"/>
        <v>2.2999999999999998</v>
      </c>
    </row>
    <row r="38" spans="1:6" x14ac:dyDescent="0.25">
      <c r="B38">
        <v>10.5</v>
      </c>
      <c r="C38">
        <f t="shared" si="3"/>
        <v>10.5</v>
      </c>
      <c r="D38">
        <v>2.2999999999999998</v>
      </c>
      <c r="E38">
        <f t="shared" si="4"/>
        <v>-2.2999999999999998</v>
      </c>
      <c r="F38">
        <f t="shared" si="5"/>
        <v>2.2999999999999998</v>
      </c>
    </row>
    <row r="39" spans="1:6" x14ac:dyDescent="0.25">
      <c r="B39">
        <v>11.5</v>
      </c>
      <c r="C39">
        <f t="shared" si="3"/>
        <v>11.5</v>
      </c>
      <c r="D39">
        <v>1.65</v>
      </c>
      <c r="E39">
        <f t="shared" si="4"/>
        <v>-1.65</v>
      </c>
      <c r="F39">
        <f t="shared" si="5"/>
        <v>1.65</v>
      </c>
    </row>
    <row r="40" spans="1:6" x14ac:dyDescent="0.25">
      <c r="B40">
        <v>12.5</v>
      </c>
      <c r="C40">
        <f t="shared" si="3"/>
        <v>12.5</v>
      </c>
      <c r="D40">
        <v>1</v>
      </c>
      <c r="E40">
        <f t="shared" si="4"/>
        <v>-1</v>
      </c>
      <c r="F40">
        <f t="shared" si="5"/>
        <v>1</v>
      </c>
    </row>
    <row r="41" spans="1:6" x14ac:dyDescent="0.25">
      <c r="B41">
        <v>13.6</v>
      </c>
      <c r="C41">
        <f t="shared" si="3"/>
        <v>13.6</v>
      </c>
      <c r="D41">
        <v>0.75</v>
      </c>
      <c r="E41">
        <f t="shared" si="4"/>
        <v>-0.75</v>
      </c>
      <c r="F41">
        <f t="shared" si="5"/>
        <v>0.82499999999999973</v>
      </c>
    </row>
    <row r="42" spans="1:6" x14ac:dyDescent="0.25">
      <c r="B42">
        <v>14.7</v>
      </c>
      <c r="C42">
        <f t="shared" si="3"/>
        <v>14.7</v>
      </c>
      <c r="D42">
        <v>0.35</v>
      </c>
      <c r="E42">
        <f t="shared" si="4"/>
        <v>-0.35</v>
      </c>
      <c r="F42">
        <f t="shared" si="5"/>
        <v>0.38499999999999984</v>
      </c>
    </row>
    <row r="43" spans="1:6" x14ac:dyDescent="0.25">
      <c r="B43">
        <v>15.8</v>
      </c>
      <c r="C43">
        <f t="shared" si="3"/>
        <v>15.8</v>
      </c>
      <c r="D43">
        <v>0.25</v>
      </c>
      <c r="E43">
        <f t="shared" si="4"/>
        <v>-0.25</v>
      </c>
      <c r="F43">
        <f>ABS(B41-B43)*D43</f>
        <v>0.55000000000000027</v>
      </c>
    </row>
    <row r="44" spans="1:6" x14ac:dyDescent="0.25">
      <c r="A44" t="s">
        <v>3</v>
      </c>
      <c r="B44">
        <v>17</v>
      </c>
      <c r="C44">
        <f t="shared" si="3"/>
        <v>17</v>
      </c>
      <c r="D44">
        <v>0</v>
      </c>
      <c r="E44">
        <f t="shared" si="4"/>
        <v>0</v>
      </c>
    </row>
    <row r="45" spans="1:6" x14ac:dyDescent="0.25">
      <c r="A45" t="s">
        <v>12</v>
      </c>
      <c r="B45">
        <v>18.5</v>
      </c>
      <c r="C45">
        <f t="shared" si="3"/>
        <v>18.5</v>
      </c>
      <c r="D45">
        <v>-1.2</v>
      </c>
      <c r="E45">
        <f t="shared" si="4"/>
        <v>1.2</v>
      </c>
    </row>
    <row r="46" spans="1:6" x14ac:dyDescent="0.25">
      <c r="F46" s="3">
        <f>SUM(F32:F43)</f>
        <v>16.28</v>
      </c>
    </row>
    <row r="49" spans="1:9" ht="45" x14ac:dyDescent="0.25">
      <c r="A49" s="2">
        <v>43348</v>
      </c>
      <c r="B49" s="1" t="s">
        <v>7</v>
      </c>
      <c r="C49">
        <v>158</v>
      </c>
      <c r="D49" s="3">
        <f>C49*(12^3)*(2.54^3)/(100^3)</f>
        <v>4.4740617615359994</v>
      </c>
      <c r="E49" t="s">
        <v>8</v>
      </c>
      <c r="F49" s="1" t="s">
        <v>10</v>
      </c>
      <c r="G49" s="3">
        <f>D49/F68</f>
        <v>0.24515406912526025</v>
      </c>
      <c r="H49" s="1" t="s">
        <v>14</v>
      </c>
      <c r="I49" s="3">
        <f>ABS(B53-B67)</f>
        <v>17.600000000000001</v>
      </c>
    </row>
    <row r="50" spans="1:9" ht="45" x14ac:dyDescent="0.25">
      <c r="A50" t="s">
        <v>17</v>
      </c>
      <c r="B50" s="1" t="s">
        <v>6</v>
      </c>
      <c r="C50">
        <v>5.61</v>
      </c>
      <c r="D50" s="3">
        <f>C50*12*2.54/100</f>
        <v>1.7099280000000001</v>
      </c>
      <c r="E50" t="s">
        <v>9</v>
      </c>
      <c r="F50" s="1" t="s">
        <v>13</v>
      </c>
      <c r="G50" s="3">
        <f>F68/I50</f>
        <v>1.5336134453781511</v>
      </c>
      <c r="H50" s="1" t="s">
        <v>15</v>
      </c>
      <c r="I50" s="3">
        <f>ABS(B54-B66)</f>
        <v>11.9</v>
      </c>
    </row>
    <row r="52" spans="1:9" ht="60" x14ac:dyDescent="0.25">
      <c r="A52" t="s">
        <v>1</v>
      </c>
      <c r="B52" s="1" t="s">
        <v>0</v>
      </c>
      <c r="C52" s="1"/>
      <c r="D52" s="1" t="s">
        <v>2</v>
      </c>
      <c r="F52" s="1" t="s">
        <v>4</v>
      </c>
    </row>
    <row r="53" spans="1:9" x14ac:dyDescent="0.25">
      <c r="A53" t="s">
        <v>11</v>
      </c>
      <c r="B53">
        <v>2</v>
      </c>
      <c r="C53">
        <f>B53</f>
        <v>2</v>
      </c>
      <c r="D53">
        <v>-1.1000000000000001</v>
      </c>
      <c r="E53">
        <f>-D53</f>
        <v>1.1000000000000001</v>
      </c>
    </row>
    <row r="54" spans="1:9" x14ac:dyDescent="0.25">
      <c r="A54" t="s">
        <v>3</v>
      </c>
      <c r="B54">
        <v>3</v>
      </c>
      <c r="C54">
        <f t="shared" ref="C54:C67" si="6">B54</f>
        <v>3</v>
      </c>
      <c r="D54">
        <v>0</v>
      </c>
      <c r="E54">
        <f>-D54</f>
        <v>0</v>
      </c>
    </row>
    <row r="55" spans="1:9" x14ac:dyDescent="0.25">
      <c r="B55">
        <v>3.7</v>
      </c>
      <c r="C55">
        <f t="shared" si="6"/>
        <v>3.7</v>
      </c>
      <c r="D55">
        <v>2.0499999999999998</v>
      </c>
      <c r="E55">
        <f t="shared" ref="E55:E67" si="7">-D55</f>
        <v>-2.0499999999999998</v>
      </c>
      <c r="F55">
        <f>ABS(B54-B55)*D55</f>
        <v>1.4350000000000003</v>
      </c>
    </row>
    <row r="56" spans="1:9" x14ac:dyDescent="0.25">
      <c r="B56">
        <v>5</v>
      </c>
      <c r="C56">
        <f t="shared" si="6"/>
        <v>5</v>
      </c>
      <c r="D56">
        <v>2.0499999999999998</v>
      </c>
      <c r="E56">
        <f t="shared" si="7"/>
        <v>-2.0499999999999998</v>
      </c>
      <c r="F56">
        <f t="shared" ref="F56:F65" si="8">ABS(B55-B56)*D56</f>
        <v>2.6649999999999996</v>
      </c>
    </row>
    <row r="57" spans="1:9" x14ac:dyDescent="0.25">
      <c r="B57">
        <v>6</v>
      </c>
      <c r="C57">
        <f t="shared" si="6"/>
        <v>6</v>
      </c>
      <c r="D57">
        <v>2.15</v>
      </c>
      <c r="E57">
        <f t="shared" si="7"/>
        <v>-2.15</v>
      </c>
      <c r="F57">
        <f t="shared" si="8"/>
        <v>2.15</v>
      </c>
    </row>
    <row r="58" spans="1:9" x14ac:dyDescent="0.25">
      <c r="B58">
        <v>7</v>
      </c>
      <c r="C58">
        <f t="shared" si="6"/>
        <v>7</v>
      </c>
      <c r="D58">
        <v>2.0499999999999998</v>
      </c>
      <c r="E58">
        <f t="shared" si="7"/>
        <v>-2.0499999999999998</v>
      </c>
      <c r="F58">
        <f t="shared" si="8"/>
        <v>2.0499999999999998</v>
      </c>
    </row>
    <row r="59" spans="1:9" x14ac:dyDescent="0.25">
      <c r="B59">
        <v>8</v>
      </c>
      <c r="C59">
        <f t="shared" si="6"/>
        <v>8</v>
      </c>
      <c r="D59">
        <v>2.15</v>
      </c>
      <c r="E59">
        <f t="shared" si="7"/>
        <v>-2.15</v>
      </c>
      <c r="F59">
        <f t="shared" si="8"/>
        <v>2.15</v>
      </c>
    </row>
    <row r="60" spans="1:9" x14ac:dyDescent="0.25">
      <c r="B60">
        <v>9</v>
      </c>
      <c r="C60">
        <f t="shared" si="6"/>
        <v>9</v>
      </c>
      <c r="D60">
        <v>2.0499999999999998</v>
      </c>
      <c r="E60">
        <f t="shared" si="7"/>
        <v>-2.0499999999999998</v>
      </c>
      <c r="F60">
        <f t="shared" si="8"/>
        <v>2.0499999999999998</v>
      </c>
    </row>
    <row r="61" spans="1:9" x14ac:dyDescent="0.25">
      <c r="B61">
        <v>10</v>
      </c>
      <c r="C61">
        <f t="shared" si="6"/>
        <v>10</v>
      </c>
      <c r="D61">
        <v>1.85</v>
      </c>
      <c r="E61">
        <f t="shared" si="7"/>
        <v>-1.85</v>
      </c>
      <c r="F61">
        <f t="shared" si="8"/>
        <v>1.85</v>
      </c>
    </row>
    <row r="62" spans="1:9" x14ac:dyDescent="0.25">
      <c r="B62">
        <v>11</v>
      </c>
      <c r="C62">
        <f t="shared" si="6"/>
        <v>11</v>
      </c>
      <c r="D62">
        <v>1.5</v>
      </c>
      <c r="E62">
        <f t="shared" si="7"/>
        <v>-1.5</v>
      </c>
      <c r="F62">
        <f t="shared" si="8"/>
        <v>1.5</v>
      </c>
    </row>
    <row r="63" spans="1:9" x14ac:dyDescent="0.25">
      <c r="B63">
        <v>12</v>
      </c>
      <c r="C63">
        <f t="shared" si="6"/>
        <v>12</v>
      </c>
      <c r="D63">
        <v>0.9</v>
      </c>
      <c r="E63">
        <f t="shared" si="7"/>
        <v>-0.9</v>
      </c>
      <c r="F63">
        <f t="shared" si="8"/>
        <v>0.9</v>
      </c>
    </row>
    <row r="64" spans="1:9" x14ac:dyDescent="0.25">
      <c r="B64">
        <v>13</v>
      </c>
      <c r="C64">
        <f t="shared" si="6"/>
        <v>13</v>
      </c>
      <c r="D64">
        <v>1.05</v>
      </c>
      <c r="E64">
        <f t="shared" si="7"/>
        <v>-1.05</v>
      </c>
      <c r="F64">
        <f t="shared" si="8"/>
        <v>1.05</v>
      </c>
    </row>
    <row r="65" spans="1:9" x14ac:dyDescent="0.25">
      <c r="B65">
        <v>14</v>
      </c>
      <c r="C65">
        <f t="shared" si="6"/>
        <v>14</v>
      </c>
      <c r="D65">
        <v>0.45</v>
      </c>
      <c r="E65">
        <f t="shared" si="7"/>
        <v>-0.45</v>
      </c>
      <c r="F65">
        <f t="shared" si="8"/>
        <v>0.45</v>
      </c>
    </row>
    <row r="66" spans="1:9" x14ac:dyDescent="0.25">
      <c r="A66" t="s">
        <v>3</v>
      </c>
      <c r="B66">
        <v>14.9</v>
      </c>
      <c r="C66">
        <f t="shared" si="6"/>
        <v>14.9</v>
      </c>
      <c r="D66">
        <v>0</v>
      </c>
      <c r="E66">
        <f t="shared" si="7"/>
        <v>0</v>
      </c>
    </row>
    <row r="67" spans="1:9" x14ac:dyDescent="0.25">
      <c r="A67" t="s">
        <v>12</v>
      </c>
      <c r="B67">
        <v>19.600000000000001</v>
      </c>
      <c r="C67">
        <f t="shared" si="6"/>
        <v>19.600000000000001</v>
      </c>
      <c r="D67">
        <v>-0.9</v>
      </c>
      <c r="E67">
        <f t="shared" si="7"/>
        <v>0.9</v>
      </c>
    </row>
    <row r="68" spans="1:9" x14ac:dyDescent="0.25">
      <c r="F68" s="3">
        <f>SUM(F55:F65)</f>
        <v>18.25</v>
      </c>
    </row>
    <row r="71" spans="1:9" ht="45" x14ac:dyDescent="0.25">
      <c r="A71" s="2">
        <v>43348</v>
      </c>
      <c r="B71" s="1" t="s">
        <v>7</v>
      </c>
      <c r="C71">
        <v>158</v>
      </c>
      <c r="D71" s="3">
        <f>C71*(12^3)*(2.54^3)/(100^3)</f>
        <v>4.4740617615359994</v>
      </c>
      <c r="E71" t="s">
        <v>8</v>
      </c>
      <c r="F71" s="1" t="s">
        <v>10</v>
      </c>
      <c r="G71" s="3">
        <f>D71/F89</f>
        <v>0.29071226520701748</v>
      </c>
      <c r="H71" s="1" t="s">
        <v>14</v>
      </c>
      <c r="I71" s="3">
        <f>ABS(B75-B88)</f>
        <v>19.2</v>
      </c>
    </row>
    <row r="72" spans="1:9" ht="45" x14ac:dyDescent="0.25">
      <c r="A72" t="s">
        <v>5</v>
      </c>
      <c r="B72" s="1" t="s">
        <v>6</v>
      </c>
      <c r="C72">
        <v>5.61</v>
      </c>
      <c r="D72" s="3">
        <f>C72*12*2.54/100</f>
        <v>1.7099280000000001</v>
      </c>
      <c r="E72" t="s">
        <v>9</v>
      </c>
      <c r="F72" s="1" t="s">
        <v>13</v>
      </c>
      <c r="G72" s="3">
        <f>F89/I72</f>
        <v>1.2512195121951222</v>
      </c>
      <c r="H72" s="1" t="s">
        <v>15</v>
      </c>
      <c r="I72" s="3">
        <f>ABS(B76-B87)</f>
        <v>12.3</v>
      </c>
    </row>
    <row r="74" spans="1:9" ht="60" x14ac:dyDescent="0.25">
      <c r="A74" t="s">
        <v>1</v>
      </c>
      <c r="B74" s="1" t="s">
        <v>0</v>
      </c>
      <c r="C74" s="1"/>
      <c r="D74" s="1" t="s">
        <v>2</v>
      </c>
      <c r="F74" s="1" t="s">
        <v>4</v>
      </c>
    </row>
    <row r="75" spans="1:9" x14ac:dyDescent="0.25">
      <c r="A75" t="s">
        <v>11</v>
      </c>
      <c r="B75">
        <v>20</v>
      </c>
      <c r="C75">
        <f>-B75</f>
        <v>-20</v>
      </c>
      <c r="D75">
        <v>-0.9</v>
      </c>
      <c r="E75">
        <f>-D75</f>
        <v>0.9</v>
      </c>
    </row>
    <row r="76" spans="1:9" x14ac:dyDescent="0.25">
      <c r="A76" t="s">
        <v>3</v>
      </c>
      <c r="B76">
        <v>15.1</v>
      </c>
      <c r="C76">
        <f t="shared" ref="C76:C88" si="9">-B76</f>
        <v>-15.1</v>
      </c>
      <c r="D76">
        <v>0</v>
      </c>
      <c r="E76">
        <f>-D76</f>
        <v>0</v>
      </c>
    </row>
    <row r="77" spans="1:9" x14ac:dyDescent="0.25">
      <c r="B77">
        <v>14.3</v>
      </c>
      <c r="C77">
        <f t="shared" si="9"/>
        <v>-14.3</v>
      </c>
      <c r="D77">
        <v>0.8</v>
      </c>
      <c r="E77">
        <f t="shared" ref="E77:E88" si="10">-D77</f>
        <v>-0.8</v>
      </c>
      <c r="F77">
        <f t="shared" ref="F77:F86" si="11">ABS(B76-B77)*D77</f>
        <v>0.63999999999999924</v>
      </c>
    </row>
    <row r="78" spans="1:9" x14ac:dyDescent="0.25">
      <c r="B78">
        <v>13</v>
      </c>
      <c r="C78">
        <f t="shared" si="9"/>
        <v>-13</v>
      </c>
      <c r="D78">
        <v>1.7</v>
      </c>
      <c r="E78">
        <f t="shared" si="10"/>
        <v>-1.7</v>
      </c>
      <c r="F78">
        <f t="shared" si="11"/>
        <v>2.2100000000000013</v>
      </c>
    </row>
    <row r="79" spans="1:9" x14ac:dyDescent="0.25">
      <c r="B79">
        <v>11.5</v>
      </c>
      <c r="C79">
        <f t="shared" si="9"/>
        <v>-11.5</v>
      </c>
      <c r="D79">
        <v>2</v>
      </c>
      <c r="E79">
        <f t="shared" si="10"/>
        <v>-2</v>
      </c>
      <c r="F79">
        <f t="shared" si="11"/>
        <v>3</v>
      </c>
    </row>
    <row r="80" spans="1:9" x14ac:dyDescent="0.25">
      <c r="B80">
        <v>10.5</v>
      </c>
      <c r="C80">
        <f t="shared" si="9"/>
        <v>-10.5</v>
      </c>
      <c r="D80">
        <v>1.5</v>
      </c>
      <c r="E80">
        <f t="shared" si="10"/>
        <v>-1.5</v>
      </c>
      <c r="F80">
        <f t="shared" si="11"/>
        <v>1.5</v>
      </c>
    </row>
    <row r="81" spans="1:9" x14ac:dyDescent="0.25">
      <c r="B81">
        <v>9.5</v>
      </c>
      <c r="C81">
        <f t="shared" si="9"/>
        <v>-9.5</v>
      </c>
      <c r="D81">
        <v>1.45</v>
      </c>
      <c r="E81">
        <f t="shared" si="10"/>
        <v>-1.45</v>
      </c>
      <c r="F81">
        <f t="shared" si="11"/>
        <v>1.45</v>
      </c>
    </row>
    <row r="82" spans="1:9" x14ac:dyDescent="0.25">
      <c r="B82">
        <v>8.5</v>
      </c>
      <c r="C82">
        <f t="shared" si="9"/>
        <v>-8.5</v>
      </c>
      <c r="D82">
        <v>1.3</v>
      </c>
      <c r="E82">
        <f t="shared" si="10"/>
        <v>-1.3</v>
      </c>
      <c r="F82">
        <f t="shared" si="11"/>
        <v>1.3</v>
      </c>
    </row>
    <row r="83" spans="1:9" x14ac:dyDescent="0.25">
      <c r="B83">
        <v>7</v>
      </c>
      <c r="C83">
        <f t="shared" si="9"/>
        <v>-7</v>
      </c>
      <c r="D83">
        <v>1.46</v>
      </c>
      <c r="E83">
        <f t="shared" si="10"/>
        <v>-1.46</v>
      </c>
      <c r="F83">
        <f t="shared" si="11"/>
        <v>2.19</v>
      </c>
    </row>
    <row r="84" spans="1:9" x14ac:dyDescent="0.25">
      <c r="B84">
        <v>6</v>
      </c>
      <c r="C84">
        <f t="shared" si="9"/>
        <v>-6</v>
      </c>
      <c r="D84">
        <v>1.3</v>
      </c>
      <c r="E84">
        <f t="shared" si="10"/>
        <v>-1.3</v>
      </c>
      <c r="F84">
        <f t="shared" si="11"/>
        <v>1.3</v>
      </c>
    </row>
    <row r="85" spans="1:9" x14ac:dyDescent="0.25">
      <c r="B85">
        <v>5</v>
      </c>
      <c r="C85">
        <f t="shared" si="9"/>
        <v>-5</v>
      </c>
      <c r="D85">
        <v>0.9</v>
      </c>
      <c r="E85">
        <f t="shared" si="10"/>
        <v>-0.9</v>
      </c>
      <c r="F85">
        <f t="shared" si="11"/>
        <v>0.9</v>
      </c>
    </row>
    <row r="86" spans="1:9" x14ac:dyDescent="0.25">
      <c r="B86">
        <v>3.5</v>
      </c>
      <c r="C86">
        <f t="shared" si="9"/>
        <v>-3.5</v>
      </c>
      <c r="D86">
        <v>0.6</v>
      </c>
      <c r="E86">
        <f t="shared" si="10"/>
        <v>-0.6</v>
      </c>
      <c r="F86">
        <f t="shared" si="11"/>
        <v>0.89999999999999991</v>
      </c>
    </row>
    <row r="87" spans="1:9" x14ac:dyDescent="0.25">
      <c r="A87" t="s">
        <v>3</v>
      </c>
      <c r="B87">
        <v>2.8</v>
      </c>
      <c r="C87">
        <f t="shared" si="9"/>
        <v>-2.8</v>
      </c>
      <c r="D87">
        <v>0</v>
      </c>
      <c r="E87">
        <f t="shared" si="10"/>
        <v>0</v>
      </c>
    </row>
    <row r="88" spans="1:9" x14ac:dyDescent="0.25">
      <c r="A88" t="s">
        <v>12</v>
      </c>
      <c r="B88">
        <v>0.8</v>
      </c>
      <c r="C88">
        <f t="shared" si="9"/>
        <v>-0.8</v>
      </c>
      <c r="D88">
        <v>-1.2</v>
      </c>
      <c r="E88">
        <f t="shared" si="10"/>
        <v>1.2</v>
      </c>
    </row>
    <row r="89" spans="1:9" x14ac:dyDescent="0.25">
      <c r="F89" s="3">
        <f>SUM(F77:F86)</f>
        <v>15.390000000000002</v>
      </c>
    </row>
    <row r="92" spans="1:9" ht="45" x14ac:dyDescent="0.25">
      <c r="A92" s="2">
        <v>43348</v>
      </c>
      <c r="B92" s="1" t="s">
        <v>7</v>
      </c>
      <c r="C92">
        <v>158</v>
      </c>
      <c r="D92" s="3">
        <f>C92*(12^3)*(2.54^3)/(100^3)</f>
        <v>4.4740617615359994</v>
      </c>
      <c r="E92" t="s">
        <v>8</v>
      </c>
      <c r="F92" s="1" t="s">
        <v>10</v>
      </c>
      <c r="G92" s="3">
        <f>D92/F113</f>
        <v>0.21119007606967191</v>
      </c>
      <c r="H92" s="1" t="s">
        <v>14</v>
      </c>
      <c r="I92" s="3">
        <f>ABS(B96-B112)</f>
        <v>20</v>
      </c>
    </row>
    <row r="93" spans="1:9" ht="45" x14ac:dyDescent="0.25">
      <c r="A93" t="s">
        <v>16</v>
      </c>
      <c r="B93" s="1" t="s">
        <v>6</v>
      </c>
      <c r="C93">
        <v>5.61</v>
      </c>
      <c r="D93" s="3">
        <f>C93*12*2.54/100</f>
        <v>1.7099280000000001</v>
      </c>
      <c r="E93" t="s">
        <v>9</v>
      </c>
      <c r="F93" s="1" t="s">
        <v>13</v>
      </c>
      <c r="G93" s="3">
        <f>F113/I93</f>
        <v>1.4610344827586206</v>
      </c>
      <c r="H93" s="1" t="s">
        <v>15</v>
      </c>
      <c r="I93" s="3">
        <f>ABS(B97-B111)</f>
        <v>14.5</v>
      </c>
    </row>
    <row r="95" spans="1:9" ht="60" x14ac:dyDescent="0.25">
      <c r="A95" t="s">
        <v>1</v>
      </c>
      <c r="B95" s="1" t="s">
        <v>0</v>
      </c>
      <c r="C95" s="1"/>
      <c r="D95" s="1" t="s">
        <v>2</v>
      </c>
      <c r="F95" s="1" t="s">
        <v>4</v>
      </c>
    </row>
    <row r="96" spans="1:9" x14ac:dyDescent="0.25">
      <c r="A96" t="s">
        <v>11</v>
      </c>
      <c r="B96">
        <v>0</v>
      </c>
      <c r="C96">
        <f>B96</f>
        <v>0</v>
      </c>
      <c r="D96">
        <v>-1</v>
      </c>
      <c r="E96">
        <f>-D96</f>
        <v>1</v>
      </c>
    </row>
    <row r="97" spans="1:6" x14ac:dyDescent="0.25">
      <c r="A97" t="s">
        <v>3</v>
      </c>
      <c r="B97">
        <v>2.5</v>
      </c>
      <c r="C97">
        <f t="shared" ref="C97:C112" si="12">B97</f>
        <v>2.5</v>
      </c>
      <c r="D97">
        <v>0</v>
      </c>
      <c r="E97">
        <f>-D97</f>
        <v>0</v>
      </c>
    </row>
    <row r="98" spans="1:6" x14ac:dyDescent="0.25">
      <c r="B98">
        <v>4</v>
      </c>
      <c r="C98">
        <f t="shared" si="12"/>
        <v>4</v>
      </c>
      <c r="D98">
        <v>1.35</v>
      </c>
      <c r="E98">
        <f t="shared" ref="E98:E112" si="13">-D98</f>
        <v>-1.35</v>
      </c>
      <c r="F98">
        <f t="shared" ref="F98:F110" si="14">ABS(B97-B98)*D98</f>
        <v>2.0250000000000004</v>
      </c>
    </row>
    <row r="99" spans="1:6" x14ac:dyDescent="0.25">
      <c r="B99">
        <v>5</v>
      </c>
      <c r="C99">
        <f t="shared" si="12"/>
        <v>5</v>
      </c>
      <c r="D99">
        <v>1.95</v>
      </c>
      <c r="E99">
        <f t="shared" si="13"/>
        <v>-1.95</v>
      </c>
      <c r="F99">
        <f t="shared" si="14"/>
        <v>1.95</v>
      </c>
    </row>
    <row r="100" spans="1:6" x14ac:dyDescent="0.25">
      <c r="B100">
        <v>6</v>
      </c>
      <c r="C100">
        <f t="shared" si="12"/>
        <v>6</v>
      </c>
      <c r="D100">
        <v>2.0099999999999998</v>
      </c>
      <c r="E100">
        <f t="shared" si="13"/>
        <v>-2.0099999999999998</v>
      </c>
      <c r="F100">
        <f t="shared" si="14"/>
        <v>2.0099999999999998</v>
      </c>
    </row>
    <row r="101" spans="1:6" x14ac:dyDescent="0.25">
      <c r="B101">
        <v>7</v>
      </c>
      <c r="C101">
        <f t="shared" si="12"/>
        <v>7</v>
      </c>
      <c r="D101">
        <v>1.9</v>
      </c>
      <c r="E101">
        <f t="shared" si="13"/>
        <v>-1.9</v>
      </c>
      <c r="F101">
        <f t="shared" si="14"/>
        <v>1.9</v>
      </c>
    </row>
    <row r="102" spans="1:6" x14ac:dyDescent="0.25">
      <c r="B102">
        <v>8</v>
      </c>
      <c r="C102">
        <f t="shared" si="12"/>
        <v>8</v>
      </c>
      <c r="D102">
        <v>1.5</v>
      </c>
      <c r="E102">
        <f t="shared" si="13"/>
        <v>-1.5</v>
      </c>
      <c r="F102">
        <f t="shared" si="14"/>
        <v>1.5</v>
      </c>
    </row>
    <row r="103" spans="1:6" x14ac:dyDescent="0.25">
      <c r="B103">
        <v>9</v>
      </c>
      <c r="C103">
        <f t="shared" si="12"/>
        <v>9</v>
      </c>
      <c r="D103">
        <v>1.2</v>
      </c>
      <c r="E103">
        <f t="shared" si="13"/>
        <v>-1.2</v>
      </c>
      <c r="F103">
        <f t="shared" si="14"/>
        <v>1.2</v>
      </c>
    </row>
    <row r="104" spans="1:6" x14ac:dyDescent="0.25">
      <c r="B104">
        <v>10</v>
      </c>
      <c r="C104">
        <f t="shared" si="12"/>
        <v>10</v>
      </c>
      <c r="D104">
        <v>1.25</v>
      </c>
      <c r="E104">
        <f t="shared" si="13"/>
        <v>-1.25</v>
      </c>
      <c r="F104">
        <f t="shared" si="14"/>
        <v>1.25</v>
      </c>
    </row>
    <row r="105" spans="1:6" x14ac:dyDescent="0.25">
      <c r="B105">
        <v>11</v>
      </c>
      <c r="C105">
        <f t="shared" si="12"/>
        <v>11</v>
      </c>
      <c r="D105">
        <v>1.3</v>
      </c>
      <c r="E105">
        <f t="shared" si="13"/>
        <v>-1.3</v>
      </c>
      <c r="F105">
        <f t="shared" si="14"/>
        <v>1.3</v>
      </c>
    </row>
    <row r="106" spans="1:6" x14ac:dyDescent="0.25">
      <c r="B106">
        <v>12</v>
      </c>
      <c r="C106">
        <f t="shared" si="12"/>
        <v>12</v>
      </c>
      <c r="D106">
        <v>1.55</v>
      </c>
      <c r="E106">
        <f t="shared" si="13"/>
        <v>-1.55</v>
      </c>
      <c r="F106">
        <f t="shared" si="14"/>
        <v>1.55</v>
      </c>
    </row>
    <row r="107" spans="1:6" x14ac:dyDescent="0.25">
      <c r="B107">
        <v>13</v>
      </c>
      <c r="C107">
        <f t="shared" si="12"/>
        <v>13</v>
      </c>
      <c r="D107">
        <v>1.65</v>
      </c>
      <c r="E107">
        <f t="shared" si="13"/>
        <v>-1.65</v>
      </c>
      <c r="F107">
        <f t="shared" si="14"/>
        <v>1.65</v>
      </c>
    </row>
    <row r="108" spans="1:6" x14ac:dyDescent="0.25">
      <c r="B108">
        <v>14</v>
      </c>
      <c r="C108">
        <f t="shared" si="12"/>
        <v>14</v>
      </c>
      <c r="D108">
        <v>1.65</v>
      </c>
      <c r="E108">
        <f t="shared" si="13"/>
        <v>-1.65</v>
      </c>
      <c r="F108">
        <f t="shared" si="14"/>
        <v>1.65</v>
      </c>
    </row>
    <row r="109" spans="1:6" x14ac:dyDescent="0.25">
      <c r="B109">
        <v>15</v>
      </c>
      <c r="C109">
        <f t="shared" si="12"/>
        <v>15</v>
      </c>
      <c r="D109">
        <v>1.65</v>
      </c>
      <c r="E109">
        <f t="shared" si="13"/>
        <v>-1.65</v>
      </c>
      <c r="F109">
        <f t="shared" si="14"/>
        <v>1.65</v>
      </c>
    </row>
    <row r="110" spans="1:6" x14ac:dyDescent="0.25">
      <c r="B110">
        <v>16</v>
      </c>
      <c r="C110">
        <f t="shared" si="12"/>
        <v>16</v>
      </c>
      <c r="D110">
        <v>1.55</v>
      </c>
      <c r="E110">
        <f t="shared" si="13"/>
        <v>-1.55</v>
      </c>
      <c r="F110">
        <f t="shared" si="14"/>
        <v>1.55</v>
      </c>
    </row>
    <row r="111" spans="1:6" x14ac:dyDescent="0.25">
      <c r="A111" t="s">
        <v>3</v>
      </c>
      <c r="B111">
        <v>17</v>
      </c>
      <c r="C111">
        <f t="shared" si="12"/>
        <v>17</v>
      </c>
      <c r="D111">
        <v>0</v>
      </c>
      <c r="E111">
        <f t="shared" si="13"/>
        <v>0</v>
      </c>
    </row>
    <row r="112" spans="1:6" x14ac:dyDescent="0.25">
      <c r="A112" t="s">
        <v>12</v>
      </c>
      <c r="B112">
        <v>20</v>
      </c>
      <c r="C112">
        <f t="shared" si="12"/>
        <v>20</v>
      </c>
      <c r="D112">
        <v>-1.4</v>
      </c>
      <c r="E112">
        <f t="shared" si="13"/>
        <v>1.4</v>
      </c>
    </row>
    <row r="113" spans="1:9" x14ac:dyDescent="0.25">
      <c r="F113" s="3">
        <f>SUM(F98:F110)</f>
        <v>21.184999999999999</v>
      </c>
    </row>
    <row r="116" spans="1:9" ht="45" x14ac:dyDescent="0.25">
      <c r="A116" s="2">
        <v>43349</v>
      </c>
      <c r="B116" s="1" t="s">
        <v>7</v>
      </c>
      <c r="C116">
        <v>149</v>
      </c>
      <c r="D116" s="3">
        <f>C116*(12^3)*(2.54^3)/(100^3)</f>
        <v>4.2192101422079995</v>
      </c>
      <c r="E116" t="s">
        <v>8</v>
      </c>
      <c r="F116" s="1" t="s">
        <v>10</v>
      </c>
      <c r="G116" s="3">
        <f>D116/F147</f>
        <v>0.24517462619606012</v>
      </c>
      <c r="H116" s="1" t="s">
        <v>14</v>
      </c>
      <c r="I116" s="3">
        <f>ABS(B129-B146)+ABS(B120-B128)</f>
        <v>24.799999999999997</v>
      </c>
    </row>
    <row r="117" spans="1:9" ht="45" x14ac:dyDescent="0.25">
      <c r="A117" t="s">
        <v>20</v>
      </c>
      <c r="B117" s="1" t="s">
        <v>6</v>
      </c>
      <c r="C117">
        <v>5.5</v>
      </c>
      <c r="D117" s="3">
        <f>C117*12*2.54/100</f>
        <v>1.6764000000000001</v>
      </c>
      <c r="E117" t="s">
        <v>9</v>
      </c>
      <c r="F117" s="1" t="s">
        <v>13</v>
      </c>
      <c r="G117" s="3">
        <f>F147/I117</f>
        <v>0.91537234042553206</v>
      </c>
      <c r="H117" s="1" t="s">
        <v>15</v>
      </c>
      <c r="I117" s="3">
        <f>ABS(B130-B145)+ABS(B121-B127)</f>
        <v>18.8</v>
      </c>
    </row>
    <row r="119" spans="1:9" ht="60" x14ac:dyDescent="0.25">
      <c r="A119" t="s">
        <v>1</v>
      </c>
      <c r="B119" s="1" t="s">
        <v>0</v>
      </c>
      <c r="C119" s="1"/>
      <c r="D119" s="1" t="s">
        <v>2</v>
      </c>
      <c r="F119" s="1" t="s">
        <v>4</v>
      </c>
    </row>
    <row r="120" spans="1:9" x14ac:dyDescent="0.25">
      <c r="B120" s="1">
        <v>13.7</v>
      </c>
      <c r="C120" s="1">
        <f t="shared" ref="C120:C127" si="15">C121-ABS(B120-B121)</f>
        <v>-7.1</v>
      </c>
      <c r="D120" s="1">
        <v>-0.68</v>
      </c>
      <c r="E120">
        <f t="shared" ref="E120:E128" si="16">-D120</f>
        <v>0.68</v>
      </c>
      <c r="F120" s="1"/>
    </row>
    <row r="121" spans="1:9" x14ac:dyDescent="0.25">
      <c r="B121" s="1">
        <v>11.3</v>
      </c>
      <c r="C121" s="1">
        <f t="shared" si="15"/>
        <v>-4.7000000000000011</v>
      </c>
      <c r="D121" s="1">
        <v>0</v>
      </c>
      <c r="E121">
        <f t="shared" si="16"/>
        <v>0</v>
      </c>
      <c r="F121" s="1"/>
    </row>
    <row r="122" spans="1:9" x14ac:dyDescent="0.25">
      <c r="B122" s="1">
        <v>11</v>
      </c>
      <c r="C122" s="1">
        <f t="shared" si="15"/>
        <v>-4.4000000000000004</v>
      </c>
      <c r="D122" s="1">
        <v>0.23</v>
      </c>
      <c r="E122">
        <f t="shared" si="16"/>
        <v>-0.23</v>
      </c>
      <c r="F122">
        <f t="shared" ref="F122:F126" si="17">ABS(B121-B122)*D122</f>
        <v>6.9000000000000172E-2</v>
      </c>
    </row>
    <row r="123" spans="1:9" x14ac:dyDescent="0.25">
      <c r="B123" s="1">
        <v>10</v>
      </c>
      <c r="C123" s="1">
        <f t="shared" si="15"/>
        <v>-3.4000000000000004</v>
      </c>
      <c r="D123" s="1">
        <v>0.52</v>
      </c>
      <c r="E123">
        <f t="shared" si="16"/>
        <v>-0.52</v>
      </c>
      <c r="F123">
        <f t="shared" si="17"/>
        <v>0.52</v>
      </c>
    </row>
    <row r="124" spans="1:9" x14ac:dyDescent="0.25">
      <c r="B124" s="1">
        <v>9</v>
      </c>
      <c r="C124" s="1">
        <f t="shared" si="15"/>
        <v>-2.4000000000000004</v>
      </c>
      <c r="D124" s="1">
        <v>0.51</v>
      </c>
      <c r="E124">
        <f t="shared" si="16"/>
        <v>-0.51</v>
      </c>
      <c r="F124">
        <f t="shared" si="17"/>
        <v>0.51</v>
      </c>
    </row>
    <row r="125" spans="1:9" x14ac:dyDescent="0.25">
      <c r="B125" s="1">
        <v>8</v>
      </c>
      <c r="C125" s="1">
        <f t="shared" si="15"/>
        <v>-1.4000000000000004</v>
      </c>
      <c r="D125" s="1">
        <v>0.19</v>
      </c>
      <c r="E125">
        <f t="shared" si="16"/>
        <v>-0.19</v>
      </c>
      <c r="F125">
        <f t="shared" si="17"/>
        <v>0.19</v>
      </c>
    </row>
    <row r="126" spans="1:9" x14ac:dyDescent="0.25">
      <c r="B126" s="1">
        <v>7</v>
      </c>
      <c r="C126" s="1">
        <f t="shared" si="15"/>
        <v>-0.40000000000000036</v>
      </c>
      <c r="D126" s="1">
        <v>0.02</v>
      </c>
      <c r="E126">
        <f t="shared" si="16"/>
        <v>-0.02</v>
      </c>
      <c r="F126">
        <f t="shared" si="17"/>
        <v>0.02</v>
      </c>
    </row>
    <row r="127" spans="1:9" x14ac:dyDescent="0.25">
      <c r="B127" s="1">
        <v>6.9</v>
      </c>
      <c r="C127" s="1">
        <f t="shared" si="15"/>
        <v>-0.30000000000000071</v>
      </c>
      <c r="D127" s="1">
        <v>0</v>
      </c>
      <c r="E127">
        <f t="shared" si="16"/>
        <v>0</v>
      </c>
    </row>
    <row r="128" spans="1:9" x14ac:dyDescent="0.25">
      <c r="B128" s="1">
        <v>5.0999999999999996</v>
      </c>
      <c r="C128" s="1">
        <f>C129-ABS(B128-B129)</f>
        <v>1.5</v>
      </c>
      <c r="D128" s="1">
        <v>-0.77</v>
      </c>
      <c r="E128">
        <f t="shared" si="16"/>
        <v>0.77</v>
      </c>
    </row>
    <row r="129" spans="1:6" x14ac:dyDescent="0.25">
      <c r="A129" t="s">
        <v>11</v>
      </c>
      <c r="B129">
        <v>3.3</v>
      </c>
      <c r="C129">
        <f t="shared" ref="C129:C146" si="18">B129</f>
        <v>3.3</v>
      </c>
      <c r="D129">
        <v>-1.1000000000000001</v>
      </c>
      <c r="E129">
        <f>-D129</f>
        <v>1.1000000000000001</v>
      </c>
    </row>
    <row r="130" spans="1:6" x14ac:dyDescent="0.25">
      <c r="A130" t="s">
        <v>3</v>
      </c>
      <c r="B130">
        <v>4.5999999999999996</v>
      </c>
      <c r="C130">
        <f t="shared" si="18"/>
        <v>4.5999999999999996</v>
      </c>
      <c r="D130">
        <v>0</v>
      </c>
      <c r="E130">
        <f>-D130</f>
        <v>0</v>
      </c>
    </row>
    <row r="131" spans="1:6" x14ac:dyDescent="0.25">
      <c r="B131">
        <v>5</v>
      </c>
      <c r="C131">
        <f t="shared" si="18"/>
        <v>5</v>
      </c>
      <c r="D131">
        <v>0.15</v>
      </c>
      <c r="E131">
        <f t="shared" ref="E131:E146" si="19">-D131</f>
        <v>-0.15</v>
      </c>
      <c r="F131">
        <f t="shared" ref="F131:F143" si="20">ABS(B130-B131)*D131</f>
        <v>6.0000000000000053E-2</v>
      </c>
    </row>
    <row r="132" spans="1:6" x14ac:dyDescent="0.25">
      <c r="A132">
        <f>14.2+1.5+0.5</f>
        <v>16.2</v>
      </c>
      <c r="B132">
        <v>6</v>
      </c>
      <c r="C132">
        <f t="shared" si="18"/>
        <v>6</v>
      </c>
      <c r="D132">
        <v>0.7</v>
      </c>
      <c r="E132">
        <f t="shared" si="19"/>
        <v>-0.7</v>
      </c>
      <c r="F132">
        <f t="shared" si="20"/>
        <v>0.7</v>
      </c>
    </row>
    <row r="133" spans="1:6" x14ac:dyDescent="0.25">
      <c r="B133">
        <v>7</v>
      </c>
      <c r="C133">
        <f t="shared" si="18"/>
        <v>7</v>
      </c>
      <c r="D133">
        <v>1.4</v>
      </c>
      <c r="E133">
        <f t="shared" si="19"/>
        <v>-1.4</v>
      </c>
      <c r="F133">
        <f t="shared" si="20"/>
        <v>1.4</v>
      </c>
    </row>
    <row r="134" spans="1:6" x14ac:dyDescent="0.25">
      <c r="B134">
        <v>8</v>
      </c>
      <c r="C134">
        <f t="shared" si="18"/>
        <v>8</v>
      </c>
      <c r="D134">
        <v>1.73</v>
      </c>
      <c r="E134">
        <f t="shared" si="19"/>
        <v>-1.73</v>
      </c>
      <c r="F134">
        <f t="shared" si="20"/>
        <v>1.73</v>
      </c>
    </row>
    <row r="135" spans="1:6" x14ac:dyDescent="0.25">
      <c r="B135">
        <v>9</v>
      </c>
      <c r="C135">
        <f t="shared" si="18"/>
        <v>9</v>
      </c>
      <c r="D135">
        <v>1.8</v>
      </c>
      <c r="E135">
        <f t="shared" si="19"/>
        <v>-1.8</v>
      </c>
      <c r="F135">
        <f t="shared" si="20"/>
        <v>1.8</v>
      </c>
    </row>
    <row r="136" spans="1:6" x14ac:dyDescent="0.25">
      <c r="B136">
        <v>10</v>
      </c>
      <c r="C136">
        <f t="shared" si="18"/>
        <v>10</v>
      </c>
      <c r="D136">
        <v>1.7</v>
      </c>
      <c r="E136">
        <f t="shared" si="19"/>
        <v>-1.7</v>
      </c>
      <c r="F136">
        <f t="shared" si="20"/>
        <v>1.7</v>
      </c>
    </row>
    <row r="137" spans="1:6" x14ac:dyDescent="0.25">
      <c r="B137">
        <v>11</v>
      </c>
      <c r="C137">
        <f t="shared" si="18"/>
        <v>11</v>
      </c>
      <c r="D137">
        <v>1.84</v>
      </c>
      <c r="E137">
        <f t="shared" si="19"/>
        <v>-1.84</v>
      </c>
      <c r="F137">
        <f t="shared" si="20"/>
        <v>1.84</v>
      </c>
    </row>
    <row r="138" spans="1:6" x14ac:dyDescent="0.25">
      <c r="B138">
        <v>12</v>
      </c>
      <c r="C138">
        <f t="shared" si="18"/>
        <v>12</v>
      </c>
      <c r="D138">
        <v>1.77</v>
      </c>
      <c r="E138">
        <f t="shared" si="19"/>
        <v>-1.77</v>
      </c>
      <c r="F138">
        <f t="shared" si="20"/>
        <v>1.77</v>
      </c>
    </row>
    <row r="139" spans="1:6" x14ac:dyDescent="0.25">
      <c r="B139">
        <v>13</v>
      </c>
      <c r="C139">
        <f t="shared" si="18"/>
        <v>13</v>
      </c>
      <c r="D139">
        <v>1.4</v>
      </c>
      <c r="E139">
        <f t="shared" si="19"/>
        <v>-1.4</v>
      </c>
      <c r="F139">
        <f t="shared" si="20"/>
        <v>1.4</v>
      </c>
    </row>
    <row r="140" spans="1:6" x14ac:dyDescent="0.25">
      <c r="B140">
        <v>14</v>
      </c>
      <c r="C140">
        <f t="shared" si="18"/>
        <v>14</v>
      </c>
      <c r="D140">
        <v>1.05</v>
      </c>
      <c r="E140">
        <f t="shared" si="19"/>
        <v>-1.05</v>
      </c>
      <c r="F140">
        <f t="shared" si="20"/>
        <v>1.05</v>
      </c>
    </row>
    <row r="141" spans="1:6" x14ac:dyDescent="0.25">
      <c r="B141">
        <v>15</v>
      </c>
      <c r="C141">
        <f t="shared" si="18"/>
        <v>15</v>
      </c>
      <c r="D141">
        <v>0.8</v>
      </c>
      <c r="E141">
        <f t="shared" si="19"/>
        <v>-0.8</v>
      </c>
      <c r="F141">
        <f t="shared" si="20"/>
        <v>0.8</v>
      </c>
    </row>
    <row r="142" spans="1:6" x14ac:dyDescent="0.25">
      <c r="B142">
        <v>16</v>
      </c>
      <c r="C142">
        <f t="shared" si="18"/>
        <v>16</v>
      </c>
      <c r="D142">
        <v>0.55000000000000004</v>
      </c>
      <c r="E142">
        <f t="shared" si="19"/>
        <v>-0.55000000000000004</v>
      </c>
      <c r="F142">
        <f t="shared" si="20"/>
        <v>0.55000000000000004</v>
      </c>
    </row>
    <row r="143" spans="1:6" x14ac:dyDescent="0.25">
      <c r="B143">
        <v>17</v>
      </c>
      <c r="C143">
        <f t="shared" si="18"/>
        <v>17</v>
      </c>
      <c r="D143">
        <v>0.5</v>
      </c>
      <c r="E143">
        <f t="shared" si="19"/>
        <v>-0.5</v>
      </c>
      <c r="F143">
        <f t="shared" si="20"/>
        <v>0.5</v>
      </c>
    </row>
    <row r="144" spans="1:6" x14ac:dyDescent="0.25">
      <c r="B144">
        <v>18</v>
      </c>
      <c r="C144">
        <f t="shared" si="18"/>
        <v>18</v>
      </c>
      <c r="D144">
        <v>0.3</v>
      </c>
      <c r="E144">
        <f t="shared" si="19"/>
        <v>-0.3</v>
      </c>
      <c r="F144">
        <f>ABS(B142-B144)*D144</f>
        <v>0.6</v>
      </c>
    </row>
    <row r="145" spans="1:9" x14ac:dyDescent="0.25">
      <c r="A145" t="s">
        <v>3</v>
      </c>
      <c r="B145">
        <v>19</v>
      </c>
      <c r="C145">
        <f t="shared" si="18"/>
        <v>19</v>
      </c>
      <c r="D145">
        <v>0</v>
      </c>
      <c r="E145">
        <f t="shared" si="19"/>
        <v>0</v>
      </c>
    </row>
    <row r="146" spans="1:9" x14ac:dyDescent="0.25">
      <c r="A146" t="s">
        <v>12</v>
      </c>
      <c r="B146">
        <v>19.5</v>
      </c>
      <c r="C146">
        <f t="shared" si="18"/>
        <v>19.5</v>
      </c>
      <c r="D146">
        <v>-1.2</v>
      </c>
      <c r="E146">
        <f t="shared" si="19"/>
        <v>1.2</v>
      </c>
    </row>
    <row r="147" spans="1:9" x14ac:dyDescent="0.25">
      <c r="F147" s="3">
        <f>SUM(F122:F144)</f>
        <v>17.209000000000003</v>
      </c>
    </row>
    <row r="150" spans="1:9" ht="45" x14ac:dyDescent="0.25">
      <c r="A150" s="2">
        <v>43349</v>
      </c>
      <c r="B150" s="1" t="s">
        <v>7</v>
      </c>
      <c r="C150">
        <v>149</v>
      </c>
      <c r="D150" s="3">
        <f>C150*(12^3)*(2.54^3)/(100^3)</f>
        <v>4.2192101422079995</v>
      </c>
      <c r="E150" t="s">
        <v>8</v>
      </c>
      <c r="F150" s="1" t="s">
        <v>10</v>
      </c>
      <c r="G150" s="3">
        <f>D150/F173</f>
        <v>0.15079378635482485</v>
      </c>
      <c r="H150" s="1" t="s">
        <v>14</v>
      </c>
      <c r="I150" s="3">
        <f>ABS(B154-B172)</f>
        <v>19.7</v>
      </c>
    </row>
    <row r="151" spans="1:9" ht="45" x14ac:dyDescent="0.25">
      <c r="A151" t="s">
        <v>21</v>
      </c>
      <c r="B151" s="1" t="s">
        <v>6</v>
      </c>
      <c r="C151">
        <v>5.5</v>
      </c>
      <c r="D151" s="3">
        <f>C151*12*2.54/100</f>
        <v>1.6764000000000001</v>
      </c>
      <c r="E151" t="s">
        <v>9</v>
      </c>
      <c r="F151" s="1" t="s">
        <v>13</v>
      </c>
      <c r="G151" s="3">
        <f>F173/I151</f>
        <v>1.8287581699346409</v>
      </c>
      <c r="H151" s="1" t="s">
        <v>15</v>
      </c>
      <c r="I151" s="3">
        <f>ABS(B155-B171)</f>
        <v>15.299999999999999</v>
      </c>
    </row>
    <row r="153" spans="1:9" ht="60" x14ac:dyDescent="0.25">
      <c r="A153" t="s">
        <v>1</v>
      </c>
      <c r="B153" s="1" t="s">
        <v>0</v>
      </c>
      <c r="C153" s="1"/>
      <c r="D153" s="1" t="s">
        <v>2</v>
      </c>
      <c r="F153" s="1" t="s">
        <v>4</v>
      </c>
    </row>
    <row r="154" spans="1:9" x14ac:dyDescent="0.25">
      <c r="A154" t="s">
        <v>11</v>
      </c>
      <c r="B154">
        <v>21.5</v>
      </c>
      <c r="C154">
        <f>-B154</f>
        <v>-21.5</v>
      </c>
      <c r="D154">
        <v>-1.2</v>
      </c>
      <c r="E154">
        <f>-D154</f>
        <v>1.2</v>
      </c>
    </row>
    <row r="155" spans="1:9" x14ac:dyDescent="0.25">
      <c r="A155" t="s">
        <v>3</v>
      </c>
      <c r="B155">
        <v>19.399999999999999</v>
      </c>
      <c r="C155">
        <f t="shared" ref="C155:C172" si="21">-B155</f>
        <v>-19.399999999999999</v>
      </c>
      <c r="D155">
        <v>0</v>
      </c>
      <c r="E155">
        <f>-D155</f>
        <v>0</v>
      </c>
    </row>
    <row r="156" spans="1:9" x14ac:dyDescent="0.25">
      <c r="B156">
        <v>19</v>
      </c>
      <c r="C156">
        <f t="shared" si="21"/>
        <v>-19</v>
      </c>
      <c r="D156">
        <v>0.2</v>
      </c>
      <c r="E156">
        <f t="shared" ref="E156:E172" si="22">-D156</f>
        <v>-0.2</v>
      </c>
      <c r="F156">
        <f t="shared" ref="F156:F168" si="23">ABS(B155-B156)*D156</f>
        <v>7.9999999999999724E-2</v>
      </c>
    </row>
    <row r="157" spans="1:9" x14ac:dyDescent="0.25">
      <c r="B157">
        <v>18</v>
      </c>
      <c r="C157">
        <f t="shared" si="21"/>
        <v>-18</v>
      </c>
      <c r="D157">
        <v>1.1000000000000001</v>
      </c>
      <c r="E157">
        <f t="shared" si="22"/>
        <v>-1.1000000000000001</v>
      </c>
      <c r="F157">
        <f t="shared" si="23"/>
        <v>1.1000000000000001</v>
      </c>
    </row>
    <row r="158" spans="1:9" x14ac:dyDescent="0.25">
      <c r="B158">
        <v>17</v>
      </c>
      <c r="C158">
        <f t="shared" si="21"/>
        <v>-17</v>
      </c>
      <c r="D158">
        <v>1.9</v>
      </c>
      <c r="E158">
        <f t="shared" si="22"/>
        <v>-1.9</v>
      </c>
      <c r="F158">
        <f t="shared" si="23"/>
        <v>1.9</v>
      </c>
    </row>
    <row r="159" spans="1:9" x14ac:dyDescent="0.25">
      <c r="B159">
        <v>16</v>
      </c>
      <c r="C159">
        <f t="shared" si="21"/>
        <v>-16</v>
      </c>
      <c r="D159">
        <v>1.9</v>
      </c>
      <c r="E159">
        <f t="shared" si="22"/>
        <v>-1.9</v>
      </c>
      <c r="F159">
        <f t="shared" si="23"/>
        <v>1.9</v>
      </c>
    </row>
    <row r="160" spans="1:9" x14ac:dyDescent="0.25">
      <c r="B160">
        <v>15</v>
      </c>
      <c r="C160">
        <f t="shared" si="21"/>
        <v>-15</v>
      </c>
      <c r="D160">
        <v>1.85</v>
      </c>
      <c r="E160">
        <f t="shared" si="22"/>
        <v>-1.85</v>
      </c>
      <c r="F160">
        <f t="shared" si="23"/>
        <v>1.85</v>
      </c>
    </row>
    <row r="161" spans="1:9" x14ac:dyDescent="0.25">
      <c r="B161">
        <v>14</v>
      </c>
      <c r="C161">
        <f t="shared" si="21"/>
        <v>-14</v>
      </c>
      <c r="D161">
        <v>2.2999999999999998</v>
      </c>
      <c r="E161">
        <f t="shared" si="22"/>
        <v>-2.2999999999999998</v>
      </c>
      <c r="F161">
        <f t="shared" si="23"/>
        <v>2.2999999999999998</v>
      </c>
    </row>
    <row r="162" spans="1:9" x14ac:dyDescent="0.25">
      <c r="B162">
        <v>13</v>
      </c>
      <c r="C162">
        <f t="shared" si="21"/>
        <v>-13</v>
      </c>
      <c r="D162">
        <v>2.2999999999999998</v>
      </c>
      <c r="E162">
        <f t="shared" si="22"/>
        <v>-2.2999999999999998</v>
      </c>
      <c r="F162">
        <f t="shared" si="23"/>
        <v>2.2999999999999998</v>
      </c>
    </row>
    <row r="163" spans="1:9" x14ac:dyDescent="0.25">
      <c r="B163">
        <v>12</v>
      </c>
      <c r="C163">
        <f t="shared" si="21"/>
        <v>-12</v>
      </c>
      <c r="D163">
        <v>2.77</v>
      </c>
      <c r="E163">
        <f t="shared" si="22"/>
        <v>-2.77</v>
      </c>
      <c r="F163">
        <f t="shared" si="23"/>
        <v>2.77</v>
      </c>
    </row>
    <row r="164" spans="1:9" x14ac:dyDescent="0.25">
      <c r="B164">
        <v>11</v>
      </c>
      <c r="C164">
        <f t="shared" si="21"/>
        <v>-11</v>
      </c>
      <c r="D164">
        <v>2.75</v>
      </c>
      <c r="E164">
        <f t="shared" si="22"/>
        <v>-2.75</v>
      </c>
      <c r="F164">
        <f t="shared" si="23"/>
        <v>2.75</v>
      </c>
    </row>
    <row r="165" spans="1:9" x14ac:dyDescent="0.25">
      <c r="B165">
        <v>10</v>
      </c>
      <c r="C165">
        <f t="shared" si="21"/>
        <v>-10</v>
      </c>
      <c r="D165">
        <v>2.58</v>
      </c>
      <c r="E165">
        <f t="shared" si="22"/>
        <v>-2.58</v>
      </c>
      <c r="F165">
        <f t="shared" si="23"/>
        <v>2.58</v>
      </c>
    </row>
    <row r="166" spans="1:9" x14ac:dyDescent="0.25">
      <c r="B166">
        <v>9</v>
      </c>
      <c r="C166">
        <f t="shared" si="21"/>
        <v>-9</v>
      </c>
      <c r="D166">
        <v>2.8</v>
      </c>
      <c r="E166">
        <f t="shared" si="22"/>
        <v>-2.8</v>
      </c>
      <c r="F166">
        <f t="shared" si="23"/>
        <v>2.8</v>
      </c>
    </row>
    <row r="167" spans="1:9" x14ac:dyDescent="0.25">
      <c r="B167">
        <v>8</v>
      </c>
      <c r="C167">
        <f t="shared" si="21"/>
        <v>-8</v>
      </c>
      <c r="D167">
        <v>2.4</v>
      </c>
      <c r="E167">
        <f t="shared" si="22"/>
        <v>-2.4</v>
      </c>
      <c r="F167">
        <f t="shared" si="23"/>
        <v>2.4</v>
      </c>
    </row>
    <row r="168" spans="1:9" x14ac:dyDescent="0.25">
      <c r="B168">
        <v>7</v>
      </c>
      <c r="C168">
        <f t="shared" si="21"/>
        <v>-7</v>
      </c>
      <c r="D168">
        <v>2.35</v>
      </c>
      <c r="E168">
        <f t="shared" si="22"/>
        <v>-2.35</v>
      </c>
      <c r="F168">
        <f t="shared" si="23"/>
        <v>2.35</v>
      </c>
    </row>
    <row r="169" spans="1:9" x14ac:dyDescent="0.25">
      <c r="B169">
        <v>6</v>
      </c>
      <c r="C169">
        <f t="shared" si="21"/>
        <v>-6</v>
      </c>
      <c r="D169">
        <v>0.8</v>
      </c>
      <c r="E169">
        <f t="shared" si="22"/>
        <v>-0.8</v>
      </c>
      <c r="F169">
        <f t="shared" ref="F169:F170" si="24">ABS(B168-B169)*D169</f>
        <v>0.8</v>
      </c>
    </row>
    <row r="170" spans="1:9" x14ac:dyDescent="0.25">
      <c r="B170">
        <v>5</v>
      </c>
      <c r="C170">
        <f t="shared" si="21"/>
        <v>-5</v>
      </c>
      <c r="D170">
        <v>0.1</v>
      </c>
      <c r="E170">
        <f t="shared" si="22"/>
        <v>-0.1</v>
      </c>
      <c r="F170">
        <f t="shared" si="24"/>
        <v>0.1</v>
      </c>
    </row>
    <row r="171" spans="1:9" x14ac:dyDescent="0.25">
      <c r="A171" t="s">
        <v>3</v>
      </c>
      <c r="B171">
        <v>4.0999999999999996</v>
      </c>
      <c r="C171">
        <f t="shared" si="21"/>
        <v>-4.0999999999999996</v>
      </c>
      <c r="D171">
        <v>0</v>
      </c>
      <c r="E171">
        <f t="shared" si="22"/>
        <v>0</v>
      </c>
    </row>
    <row r="172" spans="1:9" x14ac:dyDescent="0.25">
      <c r="A172" t="s">
        <v>12</v>
      </c>
      <c r="B172">
        <v>1.8</v>
      </c>
      <c r="C172">
        <f t="shared" si="21"/>
        <v>-1.8</v>
      </c>
      <c r="D172">
        <v>-1</v>
      </c>
      <c r="E172">
        <f t="shared" si="22"/>
        <v>1</v>
      </c>
    </row>
    <row r="173" spans="1:9" x14ac:dyDescent="0.25">
      <c r="F173" s="3">
        <f>SUM(F156:F170)</f>
        <v>27.980000000000004</v>
      </c>
    </row>
    <row r="176" spans="1:9" ht="45" x14ac:dyDescent="0.25">
      <c r="A176" s="2">
        <v>43349</v>
      </c>
      <c r="B176" s="1" t="s">
        <v>7</v>
      </c>
      <c r="C176">
        <v>148</v>
      </c>
      <c r="D176" s="3">
        <f>C176*(12^3)*(2.54^3)/(100^3)</f>
        <v>4.1908932956159992</v>
      </c>
      <c r="E176" t="s">
        <v>8</v>
      </c>
      <c r="F176" s="1" t="s">
        <v>10</v>
      </c>
      <c r="G176" s="3">
        <f>D176/F199</f>
        <v>0.2567949323294117</v>
      </c>
      <c r="H176" s="1" t="s">
        <v>14</v>
      </c>
      <c r="I176" s="3">
        <f>ABS(B180-B198)</f>
        <v>19.5</v>
      </c>
    </row>
    <row r="177" spans="1:9" ht="45" x14ac:dyDescent="0.25">
      <c r="A177" t="s">
        <v>22</v>
      </c>
      <c r="B177" s="1" t="s">
        <v>6</v>
      </c>
      <c r="C177">
        <v>5.48</v>
      </c>
      <c r="D177" s="3">
        <f>C177*12*2.54/100</f>
        <v>1.6703040000000002</v>
      </c>
      <c r="E177" t="s">
        <v>9</v>
      </c>
      <c r="F177" s="1" t="s">
        <v>13</v>
      </c>
      <c r="G177" s="3">
        <f>F199/I177</f>
        <v>1.0597402597402599</v>
      </c>
      <c r="H177" s="1" t="s">
        <v>15</v>
      </c>
      <c r="I177" s="3">
        <f>ABS(B181-B197)</f>
        <v>15.399999999999999</v>
      </c>
    </row>
    <row r="179" spans="1:9" ht="60" x14ac:dyDescent="0.25">
      <c r="A179" t="s">
        <v>1</v>
      </c>
      <c r="B179" s="1" t="s">
        <v>0</v>
      </c>
      <c r="C179" s="1"/>
      <c r="D179" s="1" t="s">
        <v>2</v>
      </c>
      <c r="F179" s="1" t="s">
        <v>4</v>
      </c>
    </row>
    <row r="180" spans="1:9" x14ac:dyDescent="0.25">
      <c r="A180" t="s">
        <v>11</v>
      </c>
      <c r="B180">
        <v>2.5</v>
      </c>
      <c r="C180">
        <f>B180</f>
        <v>2.5</v>
      </c>
      <c r="D180">
        <v>-1.1000000000000001</v>
      </c>
      <c r="E180">
        <f>-D180</f>
        <v>1.1000000000000001</v>
      </c>
    </row>
    <row r="181" spans="1:9" x14ac:dyDescent="0.25">
      <c r="A181" t="s">
        <v>3</v>
      </c>
      <c r="B181">
        <v>4.8</v>
      </c>
      <c r="C181">
        <f t="shared" ref="C181:C198" si="25">B181</f>
        <v>4.8</v>
      </c>
      <c r="D181">
        <v>0</v>
      </c>
      <c r="E181">
        <f>-D181</f>
        <v>0</v>
      </c>
    </row>
    <row r="182" spans="1:9" x14ac:dyDescent="0.25">
      <c r="B182">
        <v>5</v>
      </c>
      <c r="C182">
        <f t="shared" si="25"/>
        <v>5</v>
      </c>
      <c r="D182">
        <v>0.1</v>
      </c>
      <c r="E182">
        <f t="shared" ref="E182:E198" si="26">-D182</f>
        <v>-0.1</v>
      </c>
      <c r="F182">
        <f t="shared" ref="F182:F196" si="27">ABS(B181-B182)*D182</f>
        <v>2.0000000000000018E-2</v>
      </c>
    </row>
    <row r="183" spans="1:9" x14ac:dyDescent="0.25">
      <c r="B183">
        <v>7</v>
      </c>
      <c r="C183">
        <f t="shared" si="25"/>
        <v>7</v>
      </c>
      <c r="D183">
        <v>0.7</v>
      </c>
      <c r="E183">
        <f t="shared" si="26"/>
        <v>-0.7</v>
      </c>
      <c r="F183">
        <f t="shared" si="27"/>
        <v>1.4</v>
      </c>
    </row>
    <row r="184" spans="1:9" x14ac:dyDescent="0.25">
      <c r="B184">
        <v>8</v>
      </c>
      <c r="C184">
        <f t="shared" si="25"/>
        <v>8</v>
      </c>
      <c r="D184">
        <v>1.2</v>
      </c>
      <c r="E184">
        <f t="shared" si="26"/>
        <v>-1.2</v>
      </c>
      <c r="F184">
        <f t="shared" si="27"/>
        <v>1.2</v>
      </c>
    </row>
    <row r="185" spans="1:9" x14ac:dyDescent="0.25">
      <c r="B185">
        <v>9</v>
      </c>
      <c r="C185">
        <f t="shared" si="25"/>
        <v>9</v>
      </c>
      <c r="D185">
        <v>1.75</v>
      </c>
      <c r="E185">
        <f t="shared" si="26"/>
        <v>-1.75</v>
      </c>
      <c r="F185">
        <f t="shared" si="27"/>
        <v>1.75</v>
      </c>
    </row>
    <row r="186" spans="1:9" x14ac:dyDescent="0.25">
      <c r="B186">
        <v>10</v>
      </c>
      <c r="C186">
        <f t="shared" si="25"/>
        <v>10</v>
      </c>
      <c r="D186">
        <v>1.95</v>
      </c>
      <c r="E186">
        <f t="shared" si="26"/>
        <v>-1.95</v>
      </c>
      <c r="F186">
        <f t="shared" si="27"/>
        <v>1.95</v>
      </c>
    </row>
    <row r="187" spans="1:9" x14ac:dyDescent="0.25">
      <c r="B187">
        <v>11</v>
      </c>
      <c r="C187">
        <f t="shared" si="25"/>
        <v>11</v>
      </c>
      <c r="D187">
        <v>1.55</v>
      </c>
      <c r="E187">
        <f t="shared" si="26"/>
        <v>-1.55</v>
      </c>
      <c r="F187">
        <f t="shared" si="27"/>
        <v>1.55</v>
      </c>
    </row>
    <row r="188" spans="1:9" x14ac:dyDescent="0.25">
      <c r="B188">
        <v>12</v>
      </c>
      <c r="C188">
        <f t="shared" si="25"/>
        <v>12</v>
      </c>
      <c r="D188">
        <v>1.35</v>
      </c>
      <c r="E188">
        <f t="shared" si="26"/>
        <v>-1.35</v>
      </c>
      <c r="F188">
        <f t="shared" si="27"/>
        <v>1.35</v>
      </c>
    </row>
    <row r="189" spans="1:9" x14ac:dyDescent="0.25">
      <c r="B189">
        <v>13</v>
      </c>
      <c r="C189">
        <f t="shared" si="25"/>
        <v>13</v>
      </c>
      <c r="D189">
        <v>1.25</v>
      </c>
      <c r="E189">
        <f t="shared" si="26"/>
        <v>-1.25</v>
      </c>
      <c r="F189">
        <f t="shared" si="27"/>
        <v>1.25</v>
      </c>
    </row>
    <row r="190" spans="1:9" x14ac:dyDescent="0.25">
      <c r="B190">
        <v>14</v>
      </c>
      <c r="C190">
        <f t="shared" si="25"/>
        <v>14</v>
      </c>
      <c r="D190">
        <v>1</v>
      </c>
      <c r="E190">
        <f t="shared" si="26"/>
        <v>-1</v>
      </c>
      <c r="F190">
        <f t="shared" si="27"/>
        <v>1</v>
      </c>
    </row>
    <row r="191" spans="1:9" x14ac:dyDescent="0.25">
      <c r="B191">
        <v>15</v>
      </c>
      <c r="C191">
        <f t="shared" si="25"/>
        <v>15</v>
      </c>
      <c r="D191">
        <v>1</v>
      </c>
      <c r="E191">
        <f t="shared" si="26"/>
        <v>-1</v>
      </c>
      <c r="F191">
        <f t="shared" si="27"/>
        <v>1</v>
      </c>
    </row>
    <row r="192" spans="1:9" x14ac:dyDescent="0.25">
      <c r="B192">
        <v>16</v>
      </c>
      <c r="C192">
        <f t="shared" si="25"/>
        <v>16</v>
      </c>
      <c r="D192">
        <v>1.1000000000000001</v>
      </c>
      <c r="E192">
        <f t="shared" si="26"/>
        <v>-1.1000000000000001</v>
      </c>
      <c r="F192">
        <f t="shared" si="27"/>
        <v>1.1000000000000001</v>
      </c>
    </row>
    <row r="193" spans="1:9" x14ac:dyDescent="0.25">
      <c r="B193">
        <v>17</v>
      </c>
      <c r="C193">
        <f t="shared" si="25"/>
        <v>17</v>
      </c>
      <c r="D193">
        <v>1.05</v>
      </c>
      <c r="E193">
        <f t="shared" si="26"/>
        <v>-1.05</v>
      </c>
      <c r="F193">
        <f t="shared" si="27"/>
        <v>1.05</v>
      </c>
    </row>
    <row r="194" spans="1:9" x14ac:dyDescent="0.25">
      <c r="B194">
        <v>18</v>
      </c>
      <c r="C194">
        <f t="shared" si="25"/>
        <v>18</v>
      </c>
      <c r="D194">
        <v>0.95</v>
      </c>
      <c r="E194">
        <f t="shared" si="26"/>
        <v>-0.95</v>
      </c>
      <c r="F194">
        <f t="shared" si="27"/>
        <v>0.95</v>
      </c>
    </row>
    <row r="195" spans="1:9" x14ac:dyDescent="0.25">
      <c r="B195">
        <v>19</v>
      </c>
      <c r="C195">
        <f t="shared" si="25"/>
        <v>19</v>
      </c>
      <c r="D195">
        <v>0.65</v>
      </c>
      <c r="E195">
        <f t="shared" si="26"/>
        <v>-0.65</v>
      </c>
      <c r="F195">
        <f t="shared" si="27"/>
        <v>0.65</v>
      </c>
    </row>
    <row r="196" spans="1:9" x14ac:dyDescent="0.25">
      <c r="B196">
        <v>20</v>
      </c>
      <c r="C196">
        <f t="shared" si="25"/>
        <v>20</v>
      </c>
      <c r="D196">
        <v>0.1</v>
      </c>
      <c r="E196">
        <f t="shared" si="26"/>
        <v>-0.1</v>
      </c>
      <c r="F196">
        <f t="shared" si="27"/>
        <v>0.1</v>
      </c>
    </row>
    <row r="197" spans="1:9" x14ac:dyDescent="0.25">
      <c r="A197" t="s">
        <v>3</v>
      </c>
      <c r="B197">
        <v>20.2</v>
      </c>
      <c r="C197">
        <f t="shared" si="25"/>
        <v>20.2</v>
      </c>
      <c r="D197">
        <v>0</v>
      </c>
      <c r="E197">
        <f t="shared" si="26"/>
        <v>0</v>
      </c>
    </row>
    <row r="198" spans="1:9" x14ac:dyDescent="0.25">
      <c r="A198" t="s">
        <v>12</v>
      </c>
      <c r="B198">
        <v>22</v>
      </c>
      <c r="C198">
        <f t="shared" si="25"/>
        <v>22</v>
      </c>
      <c r="D198">
        <v>-1.1000000000000001</v>
      </c>
      <c r="E198">
        <f t="shared" si="26"/>
        <v>1.1000000000000001</v>
      </c>
    </row>
    <row r="199" spans="1:9" x14ac:dyDescent="0.25">
      <c r="F199" s="3">
        <f>SUM(F182:F196)</f>
        <v>16.32</v>
      </c>
    </row>
    <row r="202" spans="1:9" ht="45" x14ac:dyDescent="0.25">
      <c r="A202" s="2">
        <v>43349</v>
      </c>
      <c r="B202" s="1" t="s">
        <v>7</v>
      </c>
      <c r="C202">
        <v>147</v>
      </c>
      <c r="D202" s="3">
        <f>C202*(12^3)*(2.54^3)/(100^3)</f>
        <v>4.1625764490239998</v>
      </c>
      <c r="E202" t="s">
        <v>8</v>
      </c>
      <c r="F202" s="1" t="s">
        <v>10</v>
      </c>
      <c r="G202" s="3">
        <f>D202/F218</f>
        <v>0.17416637862025106</v>
      </c>
      <c r="H202" s="1" t="s">
        <v>14</v>
      </c>
      <c r="I202" s="3">
        <f>ABS(B206-B217)</f>
        <v>18.400000000000002</v>
      </c>
    </row>
    <row r="203" spans="1:9" ht="45" x14ac:dyDescent="0.25">
      <c r="A203" t="s">
        <v>23</v>
      </c>
      <c r="B203" s="1" t="s">
        <v>6</v>
      </c>
      <c r="C203">
        <v>5.47</v>
      </c>
      <c r="D203" s="3">
        <f>C203*12*2.54/100</f>
        <v>1.6672560000000001</v>
      </c>
      <c r="E203" t="s">
        <v>9</v>
      </c>
      <c r="F203" s="1" t="s">
        <v>13</v>
      </c>
      <c r="G203" s="3">
        <f>F218/I203</f>
        <v>1.5519480519480517</v>
      </c>
      <c r="H203" s="1" t="s">
        <v>15</v>
      </c>
      <c r="I203" s="3">
        <f>ABS(B207-B216)</f>
        <v>15.400000000000002</v>
      </c>
    </row>
    <row r="205" spans="1:9" ht="60" x14ac:dyDescent="0.25">
      <c r="A205" t="s">
        <v>1</v>
      </c>
      <c r="B205" s="1" t="s">
        <v>0</v>
      </c>
      <c r="C205" s="1"/>
      <c r="D205" s="1" t="s">
        <v>2</v>
      </c>
      <c r="F205" s="1" t="s">
        <v>4</v>
      </c>
    </row>
    <row r="206" spans="1:9" x14ac:dyDescent="0.25">
      <c r="A206" t="s">
        <v>11</v>
      </c>
      <c r="B206">
        <v>2.2000000000000002</v>
      </c>
      <c r="C206">
        <f>B206</f>
        <v>2.2000000000000002</v>
      </c>
      <c r="D206">
        <v>-0.9</v>
      </c>
      <c r="E206">
        <f>-D206</f>
        <v>0.9</v>
      </c>
    </row>
    <row r="207" spans="1:9" x14ac:dyDescent="0.25">
      <c r="A207" t="s">
        <v>3</v>
      </c>
      <c r="B207">
        <v>4.2</v>
      </c>
      <c r="C207">
        <f t="shared" ref="C207:C217" si="28">B207</f>
        <v>4.2</v>
      </c>
      <c r="D207">
        <v>0</v>
      </c>
      <c r="E207">
        <f>-D207</f>
        <v>0</v>
      </c>
    </row>
    <row r="208" spans="1:9" x14ac:dyDescent="0.25">
      <c r="B208">
        <v>5</v>
      </c>
      <c r="C208">
        <f t="shared" si="28"/>
        <v>5</v>
      </c>
      <c r="D208">
        <v>0.25</v>
      </c>
      <c r="E208">
        <f t="shared" ref="E208:E217" si="29">-D208</f>
        <v>-0.25</v>
      </c>
      <c r="F208">
        <f t="shared" ref="F208:F215" si="30">ABS(B207-B208)*D208</f>
        <v>0.19999999999999996</v>
      </c>
    </row>
    <row r="209" spans="1:9" x14ac:dyDescent="0.25">
      <c r="B209">
        <v>7</v>
      </c>
      <c r="C209">
        <f t="shared" si="28"/>
        <v>7</v>
      </c>
      <c r="D209">
        <v>0.7</v>
      </c>
      <c r="E209">
        <f t="shared" si="29"/>
        <v>-0.7</v>
      </c>
      <c r="F209">
        <f t="shared" si="30"/>
        <v>1.4</v>
      </c>
    </row>
    <row r="210" spans="1:9" x14ac:dyDescent="0.25">
      <c r="B210">
        <v>9</v>
      </c>
      <c r="C210">
        <f t="shared" si="28"/>
        <v>9</v>
      </c>
      <c r="D210">
        <v>1.3</v>
      </c>
      <c r="E210">
        <f t="shared" si="29"/>
        <v>-1.3</v>
      </c>
      <c r="F210">
        <f t="shared" si="30"/>
        <v>2.6</v>
      </c>
    </row>
    <row r="211" spans="1:9" x14ac:dyDescent="0.25">
      <c r="B211">
        <v>11</v>
      </c>
      <c r="C211">
        <f t="shared" si="28"/>
        <v>11</v>
      </c>
      <c r="D211">
        <v>1.75</v>
      </c>
      <c r="E211">
        <f t="shared" si="29"/>
        <v>-1.75</v>
      </c>
      <c r="F211">
        <f t="shared" si="30"/>
        <v>3.5</v>
      </c>
    </row>
    <row r="212" spans="1:9" x14ac:dyDescent="0.25">
      <c r="B212">
        <v>13</v>
      </c>
      <c r="C212">
        <f t="shared" si="28"/>
        <v>13</v>
      </c>
      <c r="D212">
        <v>2.1</v>
      </c>
      <c r="E212">
        <f t="shared" si="29"/>
        <v>-2.1</v>
      </c>
      <c r="F212">
        <f t="shared" si="30"/>
        <v>4.2</v>
      </c>
    </row>
    <row r="213" spans="1:9" x14ac:dyDescent="0.25">
      <c r="B213">
        <v>15</v>
      </c>
      <c r="C213">
        <f t="shared" si="28"/>
        <v>15</v>
      </c>
      <c r="D213">
        <v>2</v>
      </c>
      <c r="E213">
        <f t="shared" si="29"/>
        <v>-2</v>
      </c>
      <c r="F213">
        <f t="shared" si="30"/>
        <v>4</v>
      </c>
    </row>
    <row r="214" spans="1:9" x14ac:dyDescent="0.25">
      <c r="B214">
        <v>17</v>
      </c>
      <c r="C214">
        <f t="shared" si="28"/>
        <v>17</v>
      </c>
      <c r="D214">
        <v>1.9</v>
      </c>
      <c r="E214">
        <f t="shared" si="29"/>
        <v>-1.9</v>
      </c>
      <c r="F214">
        <f t="shared" si="30"/>
        <v>3.8</v>
      </c>
    </row>
    <row r="215" spans="1:9" x14ac:dyDescent="0.25">
      <c r="B215">
        <v>19</v>
      </c>
      <c r="C215">
        <f t="shared" si="28"/>
        <v>19</v>
      </c>
      <c r="D215">
        <v>2.1</v>
      </c>
      <c r="E215">
        <f t="shared" si="29"/>
        <v>-2.1</v>
      </c>
      <c r="F215">
        <f t="shared" si="30"/>
        <v>4.2</v>
      </c>
    </row>
    <row r="216" spans="1:9" x14ac:dyDescent="0.25">
      <c r="A216" t="s">
        <v>3</v>
      </c>
      <c r="B216">
        <v>19.600000000000001</v>
      </c>
      <c r="C216">
        <f t="shared" si="28"/>
        <v>19.600000000000001</v>
      </c>
      <c r="D216">
        <v>0</v>
      </c>
      <c r="E216">
        <f t="shared" si="29"/>
        <v>0</v>
      </c>
    </row>
    <row r="217" spans="1:9" x14ac:dyDescent="0.25">
      <c r="A217" t="s">
        <v>12</v>
      </c>
      <c r="B217">
        <v>20.6</v>
      </c>
      <c r="C217">
        <f t="shared" si="28"/>
        <v>20.6</v>
      </c>
      <c r="D217">
        <v>-1.2</v>
      </c>
      <c r="E217">
        <f t="shared" si="29"/>
        <v>1.2</v>
      </c>
    </row>
    <row r="218" spans="1:9" x14ac:dyDescent="0.25">
      <c r="F218" s="3">
        <f>SUM(F208:F215)</f>
        <v>23.9</v>
      </c>
    </row>
    <row r="221" spans="1:9" ht="45" x14ac:dyDescent="0.25">
      <c r="A221" s="2">
        <v>43349</v>
      </c>
      <c r="B221" s="1" t="s">
        <v>7</v>
      </c>
      <c r="C221">
        <v>144</v>
      </c>
      <c r="D221" s="3">
        <f>C221*(12^3)*(2.54^3)/(100^3)</f>
        <v>4.0776259092479998</v>
      </c>
      <c r="E221" t="s">
        <v>8</v>
      </c>
      <c r="F221" s="1" t="s">
        <v>10</v>
      </c>
      <c r="G221" s="3">
        <f>D221/F237</f>
        <v>0.23624715580811126</v>
      </c>
      <c r="H221" s="1" t="s">
        <v>14</v>
      </c>
      <c r="I221" s="3">
        <f>ABS(B225-B236)</f>
        <v>19</v>
      </c>
    </row>
    <row r="222" spans="1:9" ht="45" x14ac:dyDescent="0.25">
      <c r="A222" t="s">
        <v>24</v>
      </c>
      <c r="B222" s="1" t="s">
        <v>6</v>
      </c>
      <c r="C222">
        <v>5.42</v>
      </c>
      <c r="D222" s="3">
        <f>C222*12*2.54/100</f>
        <v>1.6520159999999999</v>
      </c>
      <c r="E222" t="s">
        <v>9</v>
      </c>
      <c r="F222" s="1" t="s">
        <v>13</v>
      </c>
      <c r="G222" s="3">
        <f>F237/I222</f>
        <v>1.1064102564102565</v>
      </c>
      <c r="H222" s="1" t="s">
        <v>15</v>
      </c>
      <c r="I222" s="3">
        <f>ABS(B226-B235)</f>
        <v>15.599999999999998</v>
      </c>
    </row>
    <row r="224" spans="1:9" ht="60" x14ac:dyDescent="0.25">
      <c r="A224" t="s">
        <v>1</v>
      </c>
      <c r="B224" s="1" t="s">
        <v>0</v>
      </c>
      <c r="C224" s="1"/>
      <c r="D224" s="1" t="s">
        <v>2</v>
      </c>
      <c r="F224" s="1" t="s">
        <v>4</v>
      </c>
    </row>
    <row r="225" spans="1:11" x14ac:dyDescent="0.25">
      <c r="A225" t="s">
        <v>11</v>
      </c>
      <c r="B225">
        <v>19.600000000000001</v>
      </c>
      <c r="C225">
        <f>-B225</f>
        <v>-19.600000000000001</v>
      </c>
      <c r="D225">
        <v>-1.1000000000000001</v>
      </c>
      <c r="E225">
        <f>-D225</f>
        <v>1.1000000000000001</v>
      </c>
    </row>
    <row r="226" spans="1:11" x14ac:dyDescent="0.25">
      <c r="A226" t="s">
        <v>3</v>
      </c>
      <c r="B226">
        <v>18.899999999999999</v>
      </c>
      <c r="C226">
        <f t="shared" ref="C226:C236" si="31">-B226</f>
        <v>-18.899999999999999</v>
      </c>
      <c r="D226">
        <v>0</v>
      </c>
      <c r="E226">
        <f>-D226</f>
        <v>0</v>
      </c>
      <c r="H226">
        <v>0.25</v>
      </c>
      <c r="I226">
        <v>25</v>
      </c>
      <c r="J226">
        <f>I226/$I$232</f>
        <v>0.21008403361344538</v>
      </c>
      <c r="K226">
        <v>0.25</v>
      </c>
    </row>
    <row r="227" spans="1:11" x14ac:dyDescent="0.25">
      <c r="B227">
        <v>18</v>
      </c>
      <c r="C227">
        <f t="shared" si="31"/>
        <v>-18</v>
      </c>
      <c r="D227">
        <v>0.8</v>
      </c>
      <c r="E227">
        <f t="shared" ref="E227:E236" si="32">-D227</f>
        <v>-0.8</v>
      </c>
      <c r="F227">
        <f t="shared" ref="F227:F234" si="33">ABS(B226-B227)*D227</f>
        <v>0.71999999999999886</v>
      </c>
      <c r="H227">
        <v>0.75</v>
      </c>
      <c r="I227">
        <v>17</v>
      </c>
      <c r="J227">
        <f t="shared" ref="J227:J231" si="34">I227/$I$232</f>
        <v>0.14285714285714285</v>
      </c>
      <c r="K227">
        <v>0.75</v>
      </c>
    </row>
    <row r="228" spans="1:11" x14ac:dyDescent="0.25">
      <c r="B228">
        <v>16</v>
      </c>
      <c r="C228">
        <f t="shared" si="31"/>
        <v>-16</v>
      </c>
      <c r="D228">
        <v>1.92</v>
      </c>
      <c r="E228">
        <f t="shared" si="32"/>
        <v>-1.92</v>
      </c>
      <c r="F228">
        <f t="shared" si="33"/>
        <v>3.84</v>
      </c>
      <c r="H228">
        <v>1.25</v>
      </c>
      <c r="I228">
        <v>23</v>
      </c>
      <c r="J228">
        <f t="shared" si="34"/>
        <v>0.19327731092436976</v>
      </c>
      <c r="K228">
        <v>1.25</v>
      </c>
    </row>
    <row r="229" spans="1:11" x14ac:dyDescent="0.25">
      <c r="B229">
        <v>14</v>
      </c>
      <c r="C229">
        <f t="shared" si="31"/>
        <v>-14</v>
      </c>
      <c r="D229">
        <v>2.0499999999999998</v>
      </c>
      <c r="E229">
        <f t="shared" si="32"/>
        <v>-2.0499999999999998</v>
      </c>
      <c r="F229">
        <f t="shared" si="33"/>
        <v>4.0999999999999996</v>
      </c>
      <c r="H229">
        <v>1.75</v>
      </c>
      <c r="I229">
        <v>28</v>
      </c>
      <c r="J229">
        <f t="shared" si="34"/>
        <v>0.23529411764705882</v>
      </c>
      <c r="K229">
        <v>1.75</v>
      </c>
    </row>
    <row r="230" spans="1:11" x14ac:dyDescent="0.25">
      <c r="B230">
        <v>12</v>
      </c>
      <c r="C230">
        <f t="shared" si="31"/>
        <v>-12</v>
      </c>
      <c r="D230">
        <v>1.75</v>
      </c>
      <c r="E230">
        <f t="shared" si="32"/>
        <v>-1.75</v>
      </c>
      <c r="F230">
        <f t="shared" si="33"/>
        <v>3.5</v>
      </c>
      <c r="H230">
        <v>2.25</v>
      </c>
      <c r="I230">
        <v>22</v>
      </c>
      <c r="J230">
        <f t="shared" si="34"/>
        <v>0.18487394957983194</v>
      </c>
      <c r="K230">
        <v>2.25</v>
      </c>
    </row>
    <row r="231" spans="1:11" x14ac:dyDescent="0.25">
      <c r="B231">
        <v>10</v>
      </c>
      <c r="C231">
        <f t="shared" si="31"/>
        <v>-10</v>
      </c>
      <c r="D231">
        <v>1.3</v>
      </c>
      <c r="E231">
        <f t="shared" si="32"/>
        <v>-1.3</v>
      </c>
      <c r="F231">
        <f t="shared" si="33"/>
        <v>2.6</v>
      </c>
      <c r="H231">
        <v>2.75</v>
      </c>
      <c r="I231">
        <v>4</v>
      </c>
      <c r="J231">
        <f t="shared" si="34"/>
        <v>3.3613445378151259E-2</v>
      </c>
      <c r="K231">
        <v>2.75</v>
      </c>
    </row>
    <row r="232" spans="1:11" x14ac:dyDescent="0.25">
      <c r="B232">
        <v>8</v>
      </c>
      <c r="C232">
        <f t="shared" si="31"/>
        <v>-8</v>
      </c>
      <c r="D232">
        <v>0.75</v>
      </c>
      <c r="E232">
        <f t="shared" si="32"/>
        <v>-0.75</v>
      </c>
      <c r="F232">
        <f t="shared" si="33"/>
        <v>1.5</v>
      </c>
      <c r="I232">
        <f>SUM(I226:I231)</f>
        <v>119</v>
      </c>
    </row>
    <row r="233" spans="1:11" x14ac:dyDescent="0.25">
      <c r="B233">
        <v>6</v>
      </c>
      <c r="C233">
        <f t="shared" si="31"/>
        <v>-6</v>
      </c>
      <c r="D233">
        <v>0.2</v>
      </c>
      <c r="E233">
        <f t="shared" si="32"/>
        <v>-0.2</v>
      </c>
      <c r="F233">
        <f t="shared" si="33"/>
        <v>0.4</v>
      </c>
    </row>
    <row r="234" spans="1:11" x14ac:dyDescent="0.25">
      <c r="B234">
        <v>4</v>
      </c>
      <c r="C234">
        <f t="shared" si="31"/>
        <v>-4</v>
      </c>
      <c r="D234">
        <v>0.3</v>
      </c>
      <c r="E234">
        <f t="shared" si="32"/>
        <v>-0.3</v>
      </c>
      <c r="F234">
        <f t="shared" si="33"/>
        <v>0.6</v>
      </c>
    </row>
    <row r="235" spans="1:11" x14ac:dyDescent="0.25">
      <c r="A235" t="s">
        <v>3</v>
      </c>
      <c r="B235">
        <v>3.3</v>
      </c>
      <c r="C235">
        <f t="shared" si="31"/>
        <v>-3.3</v>
      </c>
      <c r="D235">
        <v>0</v>
      </c>
      <c r="E235">
        <f t="shared" si="32"/>
        <v>0</v>
      </c>
    </row>
    <row r="236" spans="1:11" x14ac:dyDescent="0.25">
      <c r="A236" t="s">
        <v>12</v>
      </c>
      <c r="B236">
        <v>0.6</v>
      </c>
      <c r="C236">
        <f t="shared" si="31"/>
        <v>-0.6</v>
      </c>
      <c r="D236">
        <v>-0.8</v>
      </c>
      <c r="E236">
        <f t="shared" si="32"/>
        <v>0.8</v>
      </c>
    </row>
    <row r="237" spans="1:11" x14ac:dyDescent="0.25">
      <c r="F237" s="3">
        <f>SUM(F227:F234)</f>
        <v>17.259999999999998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2"/>
  <sheetViews>
    <sheetView workbookViewId="0">
      <selection activeCell="D293" sqref="D293"/>
    </sheetView>
  </sheetViews>
  <sheetFormatPr defaultRowHeight="15" x14ac:dyDescent="0.25"/>
  <cols>
    <col min="1" max="1" width="11" customWidth="1"/>
    <col min="2" max="2" width="9.5703125" customWidth="1"/>
    <col min="3" max="3" width="10.7109375" customWidth="1"/>
  </cols>
  <sheetData>
    <row r="1" spans="1:11" ht="45" x14ac:dyDescent="0.25">
      <c r="A1" t="s">
        <v>29</v>
      </c>
      <c r="B1" s="1"/>
      <c r="C1" s="1" t="s">
        <v>25</v>
      </c>
      <c r="D1" s="3">
        <f>AVERAGE(D4,D36,D68,D97,D129,D161,D192,D225,D259,D292)</f>
        <v>51.961413496320006</v>
      </c>
      <c r="F1" s="1" t="s">
        <v>10</v>
      </c>
      <c r="G1" s="3">
        <f>AVERAGE(G4,G36,G68,G97,G129,G161,G192,G225,G259,G292)</f>
        <v>0.30602265409764018</v>
      </c>
      <c r="H1" s="1" t="s">
        <v>14</v>
      </c>
      <c r="I1" s="3">
        <f>AVERAGE(I4,I36,I68,I97,I129,I161,I192,I225,I259,I292)</f>
        <v>0</v>
      </c>
    </row>
    <row r="2" spans="1:11" ht="60" x14ac:dyDescent="0.25">
      <c r="B2" s="1"/>
      <c r="C2" s="1" t="s">
        <v>26</v>
      </c>
      <c r="D2" s="3">
        <f>AVERAGE(D5,D37,D69,D98,D130,D162,D193,D226,D260,D293)</f>
        <v>1.7541240000000002</v>
      </c>
      <c r="F2" s="1" t="s">
        <v>13</v>
      </c>
      <c r="G2" s="3">
        <f>AVERAGE(G5,G37,G69,G98,G130,G162,G193,G226,G260,G293)</f>
        <v>3.6907897071872227</v>
      </c>
      <c r="H2" s="1" t="s">
        <v>15</v>
      </c>
      <c r="I2" s="3">
        <f>AVERAGE(I5,I37,I69,I98,I130,I162,I193,I226,I260,I293)</f>
        <v>46.5</v>
      </c>
      <c r="J2" s="1" t="s">
        <v>4</v>
      </c>
      <c r="K2" s="3">
        <f>AVERAGE(F33,F65,F94,F126,F158,F189,F222,F256,F289,F322)</f>
        <v>171.39999999999998</v>
      </c>
    </row>
    <row r="4" spans="1:11" ht="45" x14ac:dyDescent="0.25">
      <c r="A4" s="2">
        <v>43402</v>
      </c>
      <c r="B4" s="1" t="s">
        <v>7</v>
      </c>
      <c r="C4">
        <v>1820</v>
      </c>
      <c r="D4" s="3">
        <f>C4*(12^3)*(2.54^3)/(100^3)</f>
        <v>51.536660797439993</v>
      </c>
      <c r="E4" t="s">
        <v>8</v>
      </c>
      <c r="F4" s="1" t="s">
        <v>10</v>
      </c>
      <c r="G4" s="3">
        <f>D4/F33</f>
        <v>0.27471567589253731</v>
      </c>
      <c r="H4" s="1" t="s">
        <v>14</v>
      </c>
      <c r="I4" s="3">
        <f>ABS(C32-C8)</f>
        <v>0</v>
      </c>
    </row>
    <row r="5" spans="1:11" ht="45" x14ac:dyDescent="0.25">
      <c r="A5" t="s">
        <v>19</v>
      </c>
      <c r="B5" s="1" t="s">
        <v>6</v>
      </c>
      <c r="C5">
        <v>5.79</v>
      </c>
      <c r="D5" s="3">
        <f>C5*12*2.54/100</f>
        <v>1.7647920000000001</v>
      </c>
      <c r="E5" t="s">
        <v>9</v>
      </c>
      <c r="F5" s="1" t="s">
        <v>13</v>
      </c>
      <c r="G5" s="3">
        <f>F33/I5</f>
        <v>3.9083333333333328</v>
      </c>
      <c r="H5" s="1" t="s">
        <v>15</v>
      </c>
      <c r="I5" s="3">
        <f>ABS(C9-C31)</f>
        <v>48</v>
      </c>
    </row>
    <row r="7" spans="1:11" ht="60" x14ac:dyDescent="0.25">
      <c r="A7" t="s">
        <v>1</v>
      </c>
      <c r="B7" s="1"/>
      <c r="C7" s="1" t="s">
        <v>28</v>
      </c>
      <c r="D7" s="1" t="s">
        <v>2</v>
      </c>
      <c r="F7" s="1" t="s">
        <v>4</v>
      </c>
    </row>
    <row r="8" spans="1:11" x14ac:dyDescent="0.25">
      <c r="A8" t="s">
        <v>11</v>
      </c>
      <c r="D8">
        <v>-1.7</v>
      </c>
      <c r="E8">
        <f>-D8</f>
        <v>1.7</v>
      </c>
    </row>
    <row r="9" spans="1:11" x14ac:dyDescent="0.25">
      <c r="A9" t="s">
        <v>3</v>
      </c>
      <c r="B9">
        <v>25</v>
      </c>
      <c r="C9">
        <v>0</v>
      </c>
      <c r="D9">
        <v>0.5</v>
      </c>
      <c r="E9">
        <f t="shared" ref="E9:E32" si="0">-D9</f>
        <v>-0.5</v>
      </c>
    </row>
    <row r="10" spans="1:11" x14ac:dyDescent="0.25">
      <c r="B10">
        <f>B9-1</f>
        <v>24</v>
      </c>
      <c r="C10">
        <f>C9+2</f>
        <v>2</v>
      </c>
      <c r="D10">
        <v>0.9</v>
      </c>
      <c r="E10">
        <f t="shared" si="0"/>
        <v>-0.9</v>
      </c>
      <c r="F10">
        <f>ABS(C10-C9)*D10</f>
        <v>1.8</v>
      </c>
    </row>
    <row r="11" spans="1:11" x14ac:dyDescent="0.25">
      <c r="B11">
        <f t="shared" ref="B11:B30" si="1">B10-1</f>
        <v>23</v>
      </c>
      <c r="C11">
        <f t="shared" ref="C11:C31" si="2">C10+2</f>
        <v>4</v>
      </c>
      <c r="D11">
        <v>1.1000000000000001</v>
      </c>
      <c r="E11">
        <f t="shared" si="0"/>
        <v>-1.1000000000000001</v>
      </c>
      <c r="F11">
        <f t="shared" ref="F11:F31" si="3">ABS(C11-C10)*D11</f>
        <v>2.2000000000000002</v>
      </c>
    </row>
    <row r="12" spans="1:11" x14ac:dyDescent="0.25">
      <c r="B12">
        <f t="shared" si="1"/>
        <v>22</v>
      </c>
      <c r="C12">
        <f t="shared" si="2"/>
        <v>6</v>
      </c>
      <c r="D12">
        <v>1.3</v>
      </c>
      <c r="E12">
        <f t="shared" si="0"/>
        <v>-1.3</v>
      </c>
      <c r="F12">
        <f t="shared" si="3"/>
        <v>2.6</v>
      </c>
    </row>
    <row r="13" spans="1:11" x14ac:dyDescent="0.25">
      <c r="B13">
        <f t="shared" si="1"/>
        <v>21</v>
      </c>
      <c r="C13">
        <f t="shared" si="2"/>
        <v>8</v>
      </c>
      <c r="D13">
        <v>1.6</v>
      </c>
      <c r="E13">
        <f t="shared" si="0"/>
        <v>-1.6</v>
      </c>
      <c r="F13">
        <f t="shared" si="3"/>
        <v>3.2</v>
      </c>
    </row>
    <row r="14" spans="1:11" x14ac:dyDescent="0.25">
      <c r="B14">
        <f t="shared" si="1"/>
        <v>20</v>
      </c>
      <c r="C14">
        <f t="shared" si="2"/>
        <v>10</v>
      </c>
      <c r="D14">
        <v>2.5</v>
      </c>
      <c r="E14">
        <f t="shared" si="0"/>
        <v>-2.5</v>
      </c>
      <c r="F14">
        <f t="shared" si="3"/>
        <v>5</v>
      </c>
    </row>
    <row r="15" spans="1:11" x14ac:dyDescent="0.25">
      <c r="B15">
        <f t="shared" si="1"/>
        <v>19</v>
      </c>
      <c r="C15">
        <f t="shared" si="2"/>
        <v>12</v>
      </c>
      <c r="D15">
        <v>4</v>
      </c>
      <c r="E15">
        <f t="shared" si="0"/>
        <v>-4</v>
      </c>
      <c r="F15">
        <f t="shared" si="3"/>
        <v>8</v>
      </c>
    </row>
    <row r="16" spans="1:11" x14ac:dyDescent="0.25">
      <c r="B16">
        <f t="shared" si="1"/>
        <v>18</v>
      </c>
      <c r="C16">
        <f t="shared" si="2"/>
        <v>14</v>
      </c>
      <c r="D16">
        <v>5.4</v>
      </c>
      <c r="E16">
        <f t="shared" si="0"/>
        <v>-5.4</v>
      </c>
      <c r="F16">
        <f t="shared" si="3"/>
        <v>10.8</v>
      </c>
    </row>
    <row r="17" spans="1:6" x14ac:dyDescent="0.25">
      <c r="B17">
        <f t="shared" si="1"/>
        <v>17</v>
      </c>
      <c r="C17">
        <f t="shared" si="2"/>
        <v>16</v>
      </c>
      <c r="D17">
        <v>9.6</v>
      </c>
      <c r="E17">
        <f t="shared" si="0"/>
        <v>-9.6</v>
      </c>
      <c r="F17">
        <f t="shared" si="3"/>
        <v>19.2</v>
      </c>
    </row>
    <row r="18" spans="1:6" x14ac:dyDescent="0.25">
      <c r="B18">
        <f t="shared" si="1"/>
        <v>16</v>
      </c>
      <c r="C18">
        <f t="shared" si="2"/>
        <v>18</v>
      </c>
      <c r="D18">
        <v>7.5</v>
      </c>
      <c r="E18">
        <f t="shared" si="0"/>
        <v>-7.5</v>
      </c>
      <c r="F18">
        <f t="shared" si="3"/>
        <v>15</v>
      </c>
    </row>
    <row r="19" spans="1:6" x14ac:dyDescent="0.25">
      <c r="B19">
        <f t="shared" si="1"/>
        <v>15</v>
      </c>
      <c r="C19">
        <f t="shared" si="2"/>
        <v>20</v>
      </c>
      <c r="D19">
        <v>7.3</v>
      </c>
      <c r="E19">
        <f t="shared" si="0"/>
        <v>-7.3</v>
      </c>
      <c r="F19">
        <f t="shared" si="3"/>
        <v>14.6</v>
      </c>
    </row>
    <row r="20" spans="1:6" x14ac:dyDescent="0.25">
      <c r="B20">
        <f t="shared" si="1"/>
        <v>14</v>
      </c>
      <c r="C20">
        <f t="shared" si="2"/>
        <v>22</v>
      </c>
      <c r="D20">
        <v>6.9</v>
      </c>
      <c r="E20">
        <f t="shared" si="0"/>
        <v>-6.9</v>
      </c>
      <c r="F20">
        <f t="shared" si="3"/>
        <v>13.8</v>
      </c>
    </row>
    <row r="21" spans="1:6" x14ac:dyDescent="0.25">
      <c r="B21">
        <f t="shared" si="1"/>
        <v>13</v>
      </c>
      <c r="C21">
        <f t="shared" si="2"/>
        <v>24</v>
      </c>
      <c r="D21">
        <v>6.2</v>
      </c>
      <c r="E21">
        <f t="shared" si="0"/>
        <v>-6.2</v>
      </c>
      <c r="F21">
        <f t="shared" si="3"/>
        <v>12.4</v>
      </c>
    </row>
    <row r="22" spans="1:6" x14ac:dyDescent="0.25">
      <c r="B22">
        <f t="shared" si="1"/>
        <v>12</v>
      </c>
      <c r="C22">
        <f t="shared" si="2"/>
        <v>26</v>
      </c>
      <c r="D22">
        <v>5.5</v>
      </c>
      <c r="E22">
        <f t="shared" si="0"/>
        <v>-5.5</v>
      </c>
      <c r="F22">
        <f t="shared" si="3"/>
        <v>11</v>
      </c>
    </row>
    <row r="23" spans="1:6" x14ac:dyDescent="0.25">
      <c r="B23">
        <f t="shared" si="1"/>
        <v>11</v>
      </c>
      <c r="C23">
        <f t="shared" si="2"/>
        <v>28</v>
      </c>
      <c r="D23">
        <v>5.3</v>
      </c>
      <c r="E23">
        <f t="shared" si="0"/>
        <v>-5.3</v>
      </c>
      <c r="F23">
        <f t="shared" si="3"/>
        <v>10.6</v>
      </c>
    </row>
    <row r="24" spans="1:6" x14ac:dyDescent="0.25">
      <c r="B24">
        <f t="shared" si="1"/>
        <v>10</v>
      </c>
      <c r="C24">
        <f t="shared" si="2"/>
        <v>30</v>
      </c>
      <c r="D24">
        <v>5.0999999999999996</v>
      </c>
      <c r="E24">
        <f t="shared" si="0"/>
        <v>-5.0999999999999996</v>
      </c>
      <c r="F24">
        <f t="shared" si="3"/>
        <v>10.199999999999999</v>
      </c>
    </row>
    <row r="25" spans="1:6" x14ac:dyDescent="0.25">
      <c r="B25">
        <f t="shared" si="1"/>
        <v>9</v>
      </c>
      <c r="C25">
        <f t="shared" si="2"/>
        <v>32</v>
      </c>
      <c r="D25">
        <v>4.7</v>
      </c>
      <c r="E25">
        <f t="shared" si="0"/>
        <v>-4.7</v>
      </c>
      <c r="F25">
        <f t="shared" si="3"/>
        <v>9.4</v>
      </c>
    </row>
    <row r="26" spans="1:6" x14ac:dyDescent="0.25">
      <c r="B26">
        <v>7.5</v>
      </c>
      <c r="C26">
        <f>C25+3</f>
        <v>35</v>
      </c>
      <c r="D26">
        <v>4.3</v>
      </c>
      <c r="E26">
        <f t="shared" si="0"/>
        <v>-4.3</v>
      </c>
      <c r="F26">
        <f t="shared" si="3"/>
        <v>12.899999999999999</v>
      </c>
    </row>
    <row r="27" spans="1:6" x14ac:dyDescent="0.25">
      <c r="B27">
        <v>6</v>
      </c>
      <c r="C27">
        <f>C26+3</f>
        <v>38</v>
      </c>
      <c r="D27">
        <v>3.9</v>
      </c>
      <c r="E27">
        <f t="shared" si="0"/>
        <v>-3.9</v>
      </c>
      <c r="F27">
        <f t="shared" si="3"/>
        <v>11.7</v>
      </c>
    </row>
    <row r="28" spans="1:6" x14ac:dyDescent="0.25">
      <c r="B28">
        <f t="shared" si="1"/>
        <v>5</v>
      </c>
      <c r="C28">
        <f>C27+2</f>
        <v>40</v>
      </c>
      <c r="D28">
        <v>2.5</v>
      </c>
      <c r="E28">
        <f t="shared" si="0"/>
        <v>-2.5</v>
      </c>
      <c r="F28">
        <f t="shared" si="3"/>
        <v>5</v>
      </c>
    </row>
    <row r="29" spans="1:6" x14ac:dyDescent="0.25">
      <c r="B29">
        <v>3</v>
      </c>
      <c r="C29">
        <f>C28+4</f>
        <v>44</v>
      </c>
      <c r="D29">
        <v>1.8</v>
      </c>
      <c r="E29">
        <f t="shared" si="0"/>
        <v>-1.8</v>
      </c>
      <c r="F29">
        <f t="shared" si="3"/>
        <v>7.2</v>
      </c>
    </row>
    <row r="30" spans="1:6" x14ac:dyDescent="0.25">
      <c r="B30">
        <f t="shared" si="1"/>
        <v>2</v>
      </c>
      <c r="C30">
        <f t="shared" si="2"/>
        <v>46</v>
      </c>
      <c r="D30">
        <v>0.5</v>
      </c>
      <c r="E30">
        <f t="shared" si="0"/>
        <v>-0.5</v>
      </c>
      <c r="F30">
        <f t="shared" si="3"/>
        <v>1</v>
      </c>
    </row>
    <row r="31" spans="1:6" x14ac:dyDescent="0.25">
      <c r="A31" t="s">
        <v>3</v>
      </c>
      <c r="B31">
        <v>1</v>
      </c>
      <c r="C31">
        <f t="shared" si="2"/>
        <v>48</v>
      </c>
      <c r="D31">
        <v>0</v>
      </c>
      <c r="E31">
        <f t="shared" si="0"/>
        <v>0</v>
      </c>
      <c r="F31">
        <f t="shared" si="3"/>
        <v>0</v>
      </c>
    </row>
    <row r="32" spans="1:6" x14ac:dyDescent="0.25">
      <c r="A32" t="s">
        <v>12</v>
      </c>
      <c r="D32">
        <v>-0.5</v>
      </c>
      <c r="E32">
        <f t="shared" si="0"/>
        <v>0.5</v>
      </c>
    </row>
    <row r="33" spans="1:9" x14ac:dyDescent="0.25">
      <c r="F33" s="3">
        <f>SUM(F10:F31)</f>
        <v>187.59999999999997</v>
      </c>
    </row>
    <row r="36" spans="1:9" ht="45" x14ac:dyDescent="0.25">
      <c r="A36" s="2">
        <v>43402</v>
      </c>
      <c r="B36" s="1" t="s">
        <v>7</v>
      </c>
      <c r="C36">
        <v>1820</v>
      </c>
      <c r="D36" s="3">
        <f>C36*(12^3)*(2.54^3)/(100^3)</f>
        <v>51.536660797439993</v>
      </c>
      <c r="E36" t="s">
        <v>8</v>
      </c>
      <c r="F36" s="1" t="s">
        <v>10</v>
      </c>
      <c r="G36" s="3">
        <f>D36/F65</f>
        <v>0.2911675751267796</v>
      </c>
      <c r="H36" s="1" t="s">
        <v>14</v>
      </c>
      <c r="I36" s="3">
        <f>ABS(C64-C40)</f>
        <v>0</v>
      </c>
    </row>
    <row r="37" spans="1:9" ht="45" x14ac:dyDescent="0.25">
      <c r="A37" t="s">
        <v>18</v>
      </c>
      <c r="B37" s="1" t="s">
        <v>6</v>
      </c>
      <c r="C37">
        <v>5.79</v>
      </c>
      <c r="D37" s="3">
        <f>C37*12*2.54/100</f>
        <v>1.7647920000000001</v>
      </c>
      <c r="E37" t="s">
        <v>9</v>
      </c>
      <c r="F37" s="1" t="s">
        <v>13</v>
      </c>
      <c r="G37" s="3">
        <f>F65/I37</f>
        <v>3.6122448979591835</v>
      </c>
      <c r="H37" s="1" t="s">
        <v>15</v>
      </c>
      <c r="I37" s="3">
        <f>ABS(C41-C63)</f>
        <v>49</v>
      </c>
    </row>
    <row r="39" spans="1:9" ht="60" x14ac:dyDescent="0.25">
      <c r="A39" t="s">
        <v>1</v>
      </c>
      <c r="B39" s="1"/>
      <c r="C39" s="1" t="s">
        <v>28</v>
      </c>
      <c r="D39" s="1" t="s">
        <v>2</v>
      </c>
      <c r="F39" s="1" t="s">
        <v>4</v>
      </c>
    </row>
    <row r="40" spans="1:9" x14ac:dyDescent="0.25">
      <c r="A40" t="s">
        <v>11</v>
      </c>
      <c r="D40">
        <v>-1.3</v>
      </c>
      <c r="E40">
        <f>-D40</f>
        <v>1.3</v>
      </c>
    </row>
    <row r="41" spans="1:9" x14ac:dyDescent="0.25">
      <c r="A41" t="s">
        <v>3</v>
      </c>
      <c r="B41">
        <v>25</v>
      </c>
      <c r="C41">
        <v>0</v>
      </c>
      <c r="D41">
        <v>0.4</v>
      </c>
      <c r="E41">
        <f t="shared" ref="E41:E64" si="4">-D41</f>
        <v>-0.4</v>
      </c>
    </row>
    <row r="42" spans="1:9" x14ac:dyDescent="0.25">
      <c r="B42">
        <f>B41-1</f>
        <v>24</v>
      </c>
      <c r="C42">
        <f>C41+2</f>
        <v>2</v>
      </c>
      <c r="D42">
        <v>1.8</v>
      </c>
      <c r="E42">
        <f t="shared" si="4"/>
        <v>-1.8</v>
      </c>
      <c r="F42">
        <f>ABS(C42-C41)*D42</f>
        <v>3.6</v>
      </c>
    </row>
    <row r="43" spans="1:9" x14ac:dyDescent="0.25">
      <c r="B43">
        <f t="shared" ref="B43:B55" si="5">B42-1</f>
        <v>23</v>
      </c>
      <c r="C43">
        <f t="shared" ref="C43:C55" si="6">C42+2</f>
        <v>4</v>
      </c>
      <c r="D43">
        <v>1.8</v>
      </c>
      <c r="E43">
        <f t="shared" si="4"/>
        <v>-1.8</v>
      </c>
      <c r="F43">
        <f t="shared" ref="F43:F63" si="7">ABS(C43-C42)*D43</f>
        <v>3.6</v>
      </c>
    </row>
    <row r="44" spans="1:9" x14ac:dyDescent="0.25">
      <c r="B44">
        <f t="shared" si="5"/>
        <v>22</v>
      </c>
      <c r="C44">
        <f t="shared" si="6"/>
        <v>6</v>
      </c>
      <c r="D44">
        <v>2.2999999999999998</v>
      </c>
      <c r="E44">
        <f t="shared" si="4"/>
        <v>-2.2999999999999998</v>
      </c>
      <c r="F44">
        <f t="shared" si="7"/>
        <v>4.5999999999999996</v>
      </c>
    </row>
    <row r="45" spans="1:9" x14ac:dyDescent="0.25">
      <c r="B45">
        <f t="shared" si="5"/>
        <v>21</v>
      </c>
      <c r="C45">
        <f t="shared" si="6"/>
        <v>8</v>
      </c>
      <c r="D45">
        <v>2</v>
      </c>
      <c r="E45">
        <f t="shared" si="4"/>
        <v>-2</v>
      </c>
      <c r="F45">
        <f t="shared" si="7"/>
        <v>4</v>
      </c>
    </row>
    <row r="46" spans="1:9" x14ac:dyDescent="0.25">
      <c r="B46">
        <f t="shared" si="5"/>
        <v>20</v>
      </c>
      <c r="C46">
        <f t="shared" si="6"/>
        <v>10</v>
      </c>
      <c r="D46">
        <v>1.2</v>
      </c>
      <c r="E46">
        <f t="shared" si="4"/>
        <v>-1.2</v>
      </c>
      <c r="F46">
        <f t="shared" si="7"/>
        <v>2.4</v>
      </c>
    </row>
    <row r="47" spans="1:9" x14ac:dyDescent="0.25">
      <c r="B47">
        <f t="shared" si="5"/>
        <v>19</v>
      </c>
      <c r="C47">
        <f t="shared" si="6"/>
        <v>12</v>
      </c>
      <c r="D47">
        <v>2</v>
      </c>
      <c r="E47">
        <f t="shared" si="4"/>
        <v>-2</v>
      </c>
      <c r="F47">
        <f t="shared" si="7"/>
        <v>4</v>
      </c>
    </row>
    <row r="48" spans="1:9" x14ac:dyDescent="0.25">
      <c r="B48">
        <f t="shared" si="5"/>
        <v>18</v>
      </c>
      <c r="C48">
        <f t="shared" si="6"/>
        <v>14</v>
      </c>
      <c r="D48">
        <v>2.6</v>
      </c>
      <c r="E48">
        <f t="shared" si="4"/>
        <v>-2.6</v>
      </c>
      <c r="F48">
        <f t="shared" si="7"/>
        <v>5.2</v>
      </c>
    </row>
    <row r="49" spans="1:6" x14ac:dyDescent="0.25">
      <c r="B49">
        <f t="shared" si="5"/>
        <v>17</v>
      </c>
      <c r="C49">
        <f t="shared" si="6"/>
        <v>16</v>
      </c>
      <c r="D49">
        <v>4.9000000000000004</v>
      </c>
      <c r="E49">
        <f t="shared" si="4"/>
        <v>-4.9000000000000004</v>
      </c>
      <c r="F49">
        <f t="shared" si="7"/>
        <v>9.8000000000000007</v>
      </c>
    </row>
    <row r="50" spans="1:6" x14ac:dyDescent="0.25">
      <c r="B50">
        <f t="shared" si="5"/>
        <v>16</v>
      </c>
      <c r="C50">
        <f t="shared" si="6"/>
        <v>18</v>
      </c>
      <c r="D50">
        <v>4.5999999999999996</v>
      </c>
      <c r="E50">
        <f t="shared" si="4"/>
        <v>-4.5999999999999996</v>
      </c>
      <c r="F50">
        <f t="shared" si="7"/>
        <v>9.1999999999999993</v>
      </c>
    </row>
    <row r="51" spans="1:6" x14ac:dyDescent="0.25">
      <c r="B51">
        <f t="shared" si="5"/>
        <v>15</v>
      </c>
      <c r="C51">
        <f t="shared" si="6"/>
        <v>20</v>
      </c>
      <c r="D51">
        <v>6.9</v>
      </c>
      <c r="E51">
        <f t="shared" si="4"/>
        <v>-6.9</v>
      </c>
      <c r="F51">
        <f t="shared" si="7"/>
        <v>13.8</v>
      </c>
    </row>
    <row r="52" spans="1:6" x14ac:dyDescent="0.25">
      <c r="B52">
        <f t="shared" si="5"/>
        <v>14</v>
      </c>
      <c r="C52">
        <f t="shared" si="6"/>
        <v>22</v>
      </c>
      <c r="D52">
        <v>7.4</v>
      </c>
      <c r="E52">
        <f t="shared" si="4"/>
        <v>-7.4</v>
      </c>
      <c r="F52">
        <f t="shared" si="7"/>
        <v>14.8</v>
      </c>
    </row>
    <row r="53" spans="1:6" x14ac:dyDescent="0.25">
      <c r="B53">
        <f t="shared" si="5"/>
        <v>13</v>
      </c>
      <c r="C53">
        <f t="shared" si="6"/>
        <v>24</v>
      </c>
      <c r="D53">
        <v>7.4</v>
      </c>
      <c r="E53">
        <f t="shared" si="4"/>
        <v>-7.4</v>
      </c>
      <c r="F53">
        <f t="shared" si="7"/>
        <v>14.8</v>
      </c>
    </row>
    <row r="54" spans="1:6" x14ac:dyDescent="0.25">
      <c r="B54">
        <f t="shared" si="5"/>
        <v>12</v>
      </c>
      <c r="C54">
        <f t="shared" si="6"/>
        <v>26</v>
      </c>
      <c r="D54">
        <v>7.8</v>
      </c>
      <c r="E54">
        <f t="shared" si="4"/>
        <v>-7.8</v>
      </c>
      <c r="F54">
        <f t="shared" si="7"/>
        <v>15.6</v>
      </c>
    </row>
    <row r="55" spans="1:6" x14ac:dyDescent="0.25">
      <c r="B55">
        <f t="shared" si="5"/>
        <v>11</v>
      </c>
      <c r="C55">
        <f t="shared" si="6"/>
        <v>28</v>
      </c>
      <c r="D55">
        <v>8.8000000000000007</v>
      </c>
      <c r="E55">
        <f t="shared" si="4"/>
        <v>-8.8000000000000007</v>
      </c>
      <c r="F55">
        <f t="shared" si="7"/>
        <v>17.600000000000001</v>
      </c>
    </row>
    <row r="56" spans="1:6" x14ac:dyDescent="0.25">
      <c r="B56">
        <v>9.5</v>
      </c>
      <c r="C56">
        <f>C55+3</f>
        <v>31</v>
      </c>
      <c r="D56">
        <v>7.2</v>
      </c>
      <c r="E56">
        <f t="shared" si="4"/>
        <v>-7.2</v>
      </c>
      <c r="F56">
        <f t="shared" si="7"/>
        <v>21.6</v>
      </c>
    </row>
    <row r="57" spans="1:6" x14ac:dyDescent="0.25">
      <c r="B57">
        <v>8</v>
      </c>
      <c r="C57">
        <f>C56+3</f>
        <v>34</v>
      </c>
      <c r="D57">
        <v>3.3</v>
      </c>
      <c r="E57">
        <f t="shared" si="4"/>
        <v>-3.3</v>
      </c>
      <c r="F57">
        <f t="shared" si="7"/>
        <v>9.8999999999999986</v>
      </c>
    </row>
    <row r="58" spans="1:6" x14ac:dyDescent="0.25">
      <c r="B58">
        <v>6.5</v>
      </c>
      <c r="C58">
        <f>C57+3</f>
        <v>37</v>
      </c>
      <c r="D58">
        <v>2.8</v>
      </c>
      <c r="E58">
        <f t="shared" si="4"/>
        <v>-2.8</v>
      </c>
      <c r="F58">
        <f t="shared" si="7"/>
        <v>8.3999999999999986</v>
      </c>
    </row>
    <row r="59" spans="1:6" x14ac:dyDescent="0.25">
      <c r="B59">
        <v>5</v>
      </c>
      <c r="C59">
        <f t="shared" ref="C59:C60" si="8">C58+3</f>
        <v>40</v>
      </c>
      <c r="D59">
        <v>2.2999999999999998</v>
      </c>
      <c r="E59">
        <f t="shared" si="4"/>
        <v>-2.2999999999999998</v>
      </c>
      <c r="F59">
        <f t="shared" si="7"/>
        <v>6.8999999999999995</v>
      </c>
    </row>
    <row r="60" spans="1:6" x14ac:dyDescent="0.25">
      <c r="B60">
        <f t="shared" ref="B60" si="9">B59-1</f>
        <v>4</v>
      </c>
      <c r="C60">
        <f t="shared" si="8"/>
        <v>43</v>
      </c>
      <c r="D60">
        <v>1.6</v>
      </c>
      <c r="E60">
        <f t="shared" si="4"/>
        <v>-1.6</v>
      </c>
      <c r="F60">
        <f t="shared" si="7"/>
        <v>4.8000000000000007</v>
      </c>
    </row>
    <row r="61" spans="1:6" x14ac:dyDescent="0.25">
      <c r="B61">
        <v>3</v>
      </c>
      <c r="C61">
        <f>C60+2</f>
        <v>45</v>
      </c>
      <c r="D61">
        <v>1.1000000000000001</v>
      </c>
      <c r="E61">
        <f t="shared" si="4"/>
        <v>-1.1000000000000001</v>
      </c>
      <c r="F61">
        <f t="shared" si="7"/>
        <v>2.2000000000000002</v>
      </c>
    </row>
    <row r="62" spans="1:6" x14ac:dyDescent="0.25">
      <c r="B62">
        <f t="shared" ref="B62" si="10">B61-1</f>
        <v>2</v>
      </c>
      <c r="C62">
        <f t="shared" ref="C62:C63" si="11">C61+2</f>
        <v>47</v>
      </c>
      <c r="D62">
        <v>0.1</v>
      </c>
      <c r="E62">
        <f t="shared" si="4"/>
        <v>-0.1</v>
      </c>
      <c r="F62">
        <f t="shared" si="7"/>
        <v>0.2</v>
      </c>
    </row>
    <row r="63" spans="1:6" x14ac:dyDescent="0.25">
      <c r="A63" t="s">
        <v>3</v>
      </c>
      <c r="B63">
        <v>1</v>
      </c>
      <c r="C63">
        <f t="shared" si="11"/>
        <v>49</v>
      </c>
      <c r="D63">
        <v>0</v>
      </c>
      <c r="E63">
        <f t="shared" si="4"/>
        <v>0</v>
      </c>
      <c r="F63">
        <f t="shared" si="7"/>
        <v>0</v>
      </c>
    </row>
    <row r="64" spans="1:6" x14ac:dyDescent="0.25">
      <c r="A64" t="s">
        <v>12</v>
      </c>
      <c r="D64">
        <v>-0.8</v>
      </c>
      <c r="E64">
        <f t="shared" si="4"/>
        <v>0.8</v>
      </c>
    </row>
    <row r="65" spans="1:9" x14ac:dyDescent="0.25">
      <c r="F65" s="3">
        <f>SUM(F42:F63)</f>
        <v>177</v>
      </c>
    </row>
    <row r="68" spans="1:9" ht="45" x14ac:dyDescent="0.25">
      <c r="A68" s="2">
        <v>43402</v>
      </c>
      <c r="B68" s="1" t="s">
        <v>7</v>
      </c>
      <c r="C68">
        <v>1820</v>
      </c>
      <c r="D68" s="3">
        <f>C68*(12^3)*(2.54^3)/(100^3)</f>
        <v>51.536660797439993</v>
      </c>
      <c r="E68" t="s">
        <v>8</v>
      </c>
      <c r="F68" s="1" t="s">
        <v>10</v>
      </c>
      <c r="G68" s="3">
        <f>D68/F94</f>
        <v>0.29567791622168677</v>
      </c>
      <c r="H68" s="1" t="s">
        <v>14</v>
      </c>
      <c r="I68" s="3">
        <f>ABS(C93-C72)</f>
        <v>0</v>
      </c>
    </row>
    <row r="69" spans="1:9" ht="45" x14ac:dyDescent="0.25">
      <c r="A69" t="s">
        <v>17</v>
      </c>
      <c r="B69" s="1" t="s">
        <v>6</v>
      </c>
      <c r="C69">
        <v>5.79</v>
      </c>
      <c r="D69" s="3">
        <f>C69*12*2.54/100</f>
        <v>1.7647920000000001</v>
      </c>
      <c r="E69" t="s">
        <v>9</v>
      </c>
      <c r="F69" s="1" t="s">
        <v>13</v>
      </c>
      <c r="G69" s="3">
        <f>F94/I69</f>
        <v>4.1499999999999986</v>
      </c>
      <c r="H69" s="1" t="s">
        <v>15</v>
      </c>
      <c r="I69" s="3">
        <f>ABS(C73-C92)</f>
        <v>42</v>
      </c>
    </row>
    <row r="71" spans="1:9" ht="60" x14ac:dyDescent="0.25">
      <c r="A71" t="s">
        <v>1</v>
      </c>
      <c r="B71" s="1"/>
      <c r="C71" s="1" t="s">
        <v>28</v>
      </c>
      <c r="D71" s="1" t="s">
        <v>2</v>
      </c>
      <c r="F71" s="1" t="s">
        <v>4</v>
      </c>
    </row>
    <row r="72" spans="1:9" x14ac:dyDescent="0.25">
      <c r="A72" t="s">
        <v>11</v>
      </c>
      <c r="D72">
        <v>-1.8</v>
      </c>
      <c r="E72">
        <f>-D72</f>
        <v>1.8</v>
      </c>
    </row>
    <row r="73" spans="1:9" x14ac:dyDescent="0.25">
      <c r="A73" t="s">
        <v>3</v>
      </c>
      <c r="B73">
        <v>22</v>
      </c>
      <c r="C73">
        <v>0</v>
      </c>
      <c r="D73">
        <v>0.5</v>
      </c>
      <c r="E73">
        <f t="shared" ref="E73:E93" si="12">-D73</f>
        <v>-0.5</v>
      </c>
    </row>
    <row r="74" spans="1:9" x14ac:dyDescent="0.25">
      <c r="B74">
        <f>B73-1</f>
        <v>21</v>
      </c>
      <c r="C74">
        <f>C73+2</f>
        <v>2</v>
      </c>
      <c r="D74">
        <v>1.1000000000000001</v>
      </c>
      <c r="E74">
        <f t="shared" si="12"/>
        <v>-1.1000000000000001</v>
      </c>
      <c r="F74">
        <f>ABS(C74-C73)*D74</f>
        <v>2.2000000000000002</v>
      </c>
    </row>
    <row r="75" spans="1:9" x14ac:dyDescent="0.25">
      <c r="B75">
        <f t="shared" ref="B75:B87" si="13">B74-1</f>
        <v>20</v>
      </c>
      <c r="C75">
        <f t="shared" ref="C75:C87" si="14">C74+2</f>
        <v>4</v>
      </c>
      <c r="D75">
        <v>1.5</v>
      </c>
      <c r="E75">
        <f t="shared" si="12"/>
        <v>-1.5</v>
      </c>
      <c r="F75">
        <f t="shared" ref="F75:F91" si="15">ABS(C75-C74)*D75</f>
        <v>3</v>
      </c>
    </row>
    <row r="76" spans="1:9" x14ac:dyDescent="0.25">
      <c r="B76">
        <f t="shared" si="13"/>
        <v>19</v>
      </c>
      <c r="C76">
        <f t="shared" si="14"/>
        <v>6</v>
      </c>
      <c r="D76">
        <v>1.8</v>
      </c>
      <c r="E76">
        <f t="shared" si="12"/>
        <v>-1.8</v>
      </c>
      <c r="F76">
        <f t="shared" si="15"/>
        <v>3.6</v>
      </c>
    </row>
    <row r="77" spans="1:9" x14ac:dyDescent="0.25">
      <c r="B77">
        <f t="shared" si="13"/>
        <v>18</v>
      </c>
      <c r="C77">
        <f t="shared" si="14"/>
        <v>8</v>
      </c>
      <c r="D77">
        <v>2.5</v>
      </c>
      <c r="E77">
        <f t="shared" si="12"/>
        <v>-2.5</v>
      </c>
      <c r="F77">
        <f t="shared" si="15"/>
        <v>5</v>
      </c>
    </row>
    <row r="78" spans="1:9" x14ac:dyDescent="0.25">
      <c r="B78">
        <v>16</v>
      </c>
      <c r="C78">
        <f>C77+4</f>
        <v>12</v>
      </c>
      <c r="D78">
        <v>3.1</v>
      </c>
      <c r="E78">
        <f t="shared" si="12"/>
        <v>-3.1</v>
      </c>
      <c r="F78">
        <f t="shared" si="15"/>
        <v>12.4</v>
      </c>
    </row>
    <row r="79" spans="1:9" x14ac:dyDescent="0.25">
      <c r="B79">
        <f t="shared" si="13"/>
        <v>15</v>
      </c>
      <c r="C79">
        <f t="shared" si="14"/>
        <v>14</v>
      </c>
      <c r="D79">
        <v>4.9000000000000004</v>
      </c>
      <c r="E79">
        <f t="shared" si="12"/>
        <v>-4.9000000000000004</v>
      </c>
      <c r="F79">
        <f t="shared" si="15"/>
        <v>9.8000000000000007</v>
      </c>
    </row>
    <row r="80" spans="1:9" x14ac:dyDescent="0.25">
      <c r="B80">
        <f t="shared" si="13"/>
        <v>14</v>
      </c>
      <c r="C80">
        <f t="shared" si="14"/>
        <v>16</v>
      </c>
      <c r="D80">
        <v>5.6</v>
      </c>
      <c r="E80">
        <f t="shared" si="12"/>
        <v>-5.6</v>
      </c>
      <c r="F80">
        <f t="shared" si="15"/>
        <v>11.2</v>
      </c>
    </row>
    <row r="81" spans="1:6" x14ac:dyDescent="0.25">
      <c r="B81">
        <f t="shared" si="13"/>
        <v>13</v>
      </c>
      <c r="C81">
        <f t="shared" si="14"/>
        <v>18</v>
      </c>
      <c r="D81">
        <v>6.2</v>
      </c>
      <c r="E81">
        <f t="shared" si="12"/>
        <v>-6.2</v>
      </c>
      <c r="F81">
        <f t="shared" si="15"/>
        <v>12.4</v>
      </c>
    </row>
    <row r="82" spans="1:6" x14ac:dyDescent="0.25">
      <c r="B82">
        <f t="shared" si="13"/>
        <v>12</v>
      </c>
      <c r="C82">
        <f t="shared" si="14"/>
        <v>20</v>
      </c>
      <c r="D82">
        <v>6.6</v>
      </c>
      <c r="E82">
        <f t="shared" si="12"/>
        <v>-6.6</v>
      </c>
      <c r="F82">
        <f t="shared" si="15"/>
        <v>13.2</v>
      </c>
    </row>
    <row r="83" spans="1:6" x14ac:dyDescent="0.25">
      <c r="B83">
        <f t="shared" si="13"/>
        <v>11</v>
      </c>
      <c r="C83">
        <f t="shared" si="14"/>
        <v>22</v>
      </c>
      <c r="D83">
        <v>6.4</v>
      </c>
      <c r="E83">
        <f t="shared" si="12"/>
        <v>-6.4</v>
      </c>
      <c r="F83">
        <f t="shared" si="15"/>
        <v>12.8</v>
      </c>
    </row>
    <row r="84" spans="1:6" x14ac:dyDescent="0.25">
      <c r="B84">
        <f t="shared" si="13"/>
        <v>10</v>
      </c>
      <c r="C84">
        <f t="shared" si="14"/>
        <v>24</v>
      </c>
      <c r="D84">
        <v>5.8</v>
      </c>
      <c r="E84">
        <f t="shared" si="12"/>
        <v>-5.8</v>
      </c>
      <c r="F84">
        <f t="shared" si="15"/>
        <v>11.6</v>
      </c>
    </row>
    <row r="85" spans="1:6" x14ac:dyDescent="0.25">
      <c r="B85">
        <f t="shared" si="13"/>
        <v>9</v>
      </c>
      <c r="C85">
        <f t="shared" si="14"/>
        <v>26</v>
      </c>
      <c r="D85">
        <v>5.8</v>
      </c>
      <c r="E85">
        <f t="shared" si="12"/>
        <v>-5.8</v>
      </c>
      <c r="F85">
        <f t="shared" si="15"/>
        <v>11.6</v>
      </c>
    </row>
    <row r="86" spans="1:6" x14ac:dyDescent="0.25">
      <c r="B86">
        <f t="shared" si="13"/>
        <v>8</v>
      </c>
      <c r="C86">
        <f t="shared" si="14"/>
        <v>28</v>
      </c>
      <c r="D86">
        <v>5.9</v>
      </c>
      <c r="E86">
        <f t="shared" si="12"/>
        <v>-5.9</v>
      </c>
      <c r="F86">
        <f t="shared" si="15"/>
        <v>11.8</v>
      </c>
    </row>
    <row r="87" spans="1:6" x14ac:dyDescent="0.25">
      <c r="B87">
        <f t="shared" si="13"/>
        <v>7</v>
      </c>
      <c r="C87">
        <f t="shared" si="14"/>
        <v>30</v>
      </c>
      <c r="D87">
        <v>5.2</v>
      </c>
      <c r="E87">
        <f t="shared" si="12"/>
        <v>-5.2</v>
      </c>
      <c r="F87">
        <f t="shared" si="15"/>
        <v>10.4</v>
      </c>
    </row>
    <row r="88" spans="1:6" x14ac:dyDescent="0.25">
      <c r="B88">
        <v>5.5</v>
      </c>
      <c r="C88">
        <f>C87+3</f>
        <v>33</v>
      </c>
      <c r="D88">
        <v>5.8</v>
      </c>
      <c r="E88">
        <f t="shared" si="12"/>
        <v>-5.8</v>
      </c>
      <c r="F88">
        <f t="shared" si="15"/>
        <v>17.399999999999999</v>
      </c>
    </row>
    <row r="89" spans="1:6" x14ac:dyDescent="0.25">
      <c r="B89">
        <v>4</v>
      </c>
      <c r="C89">
        <f>C88+3</f>
        <v>36</v>
      </c>
      <c r="D89">
        <v>4.9000000000000004</v>
      </c>
      <c r="E89">
        <f t="shared" si="12"/>
        <v>-4.9000000000000004</v>
      </c>
      <c r="F89">
        <f t="shared" si="15"/>
        <v>14.700000000000001</v>
      </c>
    </row>
    <row r="90" spans="1:6" x14ac:dyDescent="0.25">
      <c r="B90">
        <f>B89-1</f>
        <v>3</v>
      </c>
      <c r="C90">
        <f>C89+2</f>
        <v>38</v>
      </c>
      <c r="D90">
        <v>3.8</v>
      </c>
      <c r="E90">
        <f t="shared" si="12"/>
        <v>-3.8</v>
      </c>
      <c r="F90">
        <f t="shared" si="15"/>
        <v>7.6</v>
      </c>
    </row>
    <row r="91" spans="1:6" x14ac:dyDescent="0.25">
      <c r="B91">
        <f t="shared" ref="B91" si="16">B90-1</f>
        <v>2</v>
      </c>
      <c r="C91">
        <f>C90+2</f>
        <v>40</v>
      </c>
      <c r="D91">
        <v>1.8</v>
      </c>
      <c r="E91">
        <f t="shared" si="12"/>
        <v>-1.8</v>
      </c>
      <c r="F91">
        <f t="shared" si="15"/>
        <v>3.6</v>
      </c>
    </row>
    <row r="92" spans="1:6" x14ac:dyDescent="0.25">
      <c r="A92" t="s">
        <v>3</v>
      </c>
      <c r="B92">
        <v>1</v>
      </c>
      <c r="C92">
        <f>C91+2</f>
        <v>42</v>
      </c>
      <c r="D92">
        <v>0</v>
      </c>
      <c r="E92">
        <f t="shared" si="12"/>
        <v>0</v>
      </c>
      <c r="F92">
        <f>ABS(C92-C91)*D92</f>
        <v>0</v>
      </c>
    </row>
    <row r="93" spans="1:6" x14ac:dyDescent="0.25">
      <c r="A93" t="s">
        <v>12</v>
      </c>
      <c r="D93">
        <v>-1</v>
      </c>
      <c r="E93">
        <f t="shared" si="12"/>
        <v>1</v>
      </c>
    </row>
    <row r="94" spans="1:6" x14ac:dyDescent="0.25">
      <c r="F94" s="3">
        <f>SUM(F74:F92)</f>
        <v>174.29999999999995</v>
      </c>
    </row>
    <row r="97" spans="1:9" ht="45" x14ac:dyDescent="0.25">
      <c r="A97" s="2">
        <v>43402</v>
      </c>
      <c r="B97" s="1" t="s">
        <v>7</v>
      </c>
      <c r="C97">
        <v>1820</v>
      </c>
      <c r="D97" s="3">
        <f>C97*(12^3)*(2.54^3)/(100^3)</f>
        <v>51.536660797439993</v>
      </c>
      <c r="E97" t="s">
        <v>8</v>
      </c>
      <c r="F97" s="1" t="s">
        <v>10</v>
      </c>
      <c r="G97" s="3">
        <f>D97/F126</f>
        <v>0.33400298637355791</v>
      </c>
      <c r="H97" s="1" t="s">
        <v>14</v>
      </c>
      <c r="I97" s="3">
        <f>ABS(C125-C101)</f>
        <v>0</v>
      </c>
    </row>
    <row r="98" spans="1:9" ht="45" x14ac:dyDescent="0.25">
      <c r="A98" t="s">
        <v>5</v>
      </c>
      <c r="B98" s="1" t="s">
        <v>6</v>
      </c>
      <c r="C98">
        <v>5.79</v>
      </c>
      <c r="D98" s="3">
        <f>C98*12*2.54/100</f>
        <v>1.7647920000000001</v>
      </c>
      <c r="E98" t="s">
        <v>9</v>
      </c>
      <c r="F98" s="1" t="s">
        <v>13</v>
      </c>
      <c r="G98" s="3">
        <f>F126/I98</f>
        <v>3.3543478260869568</v>
      </c>
      <c r="H98" s="1" t="s">
        <v>15</v>
      </c>
      <c r="I98" s="3">
        <f>ABS(C102-C124)</f>
        <v>46</v>
      </c>
    </row>
    <row r="100" spans="1:9" ht="60" x14ac:dyDescent="0.25">
      <c r="A100" t="s">
        <v>1</v>
      </c>
      <c r="B100" s="1"/>
      <c r="C100" s="1" t="s">
        <v>28</v>
      </c>
      <c r="D100" s="1" t="s">
        <v>2</v>
      </c>
      <c r="F100" s="1" t="s">
        <v>4</v>
      </c>
    </row>
    <row r="101" spans="1:9" x14ac:dyDescent="0.25">
      <c r="A101" t="s">
        <v>11</v>
      </c>
      <c r="D101">
        <v>-0.8</v>
      </c>
      <c r="E101">
        <f>-D101</f>
        <v>0.8</v>
      </c>
    </row>
    <row r="102" spans="1:9" x14ac:dyDescent="0.25">
      <c r="A102" t="s">
        <v>3</v>
      </c>
      <c r="B102">
        <v>24</v>
      </c>
      <c r="C102">
        <v>0</v>
      </c>
      <c r="D102">
        <v>0.5</v>
      </c>
      <c r="E102">
        <f t="shared" ref="E102:E125" si="17">-D102</f>
        <v>-0.5</v>
      </c>
    </row>
    <row r="103" spans="1:9" x14ac:dyDescent="0.25">
      <c r="B103">
        <f>B102-1</f>
        <v>23</v>
      </c>
      <c r="C103">
        <f>C102+2</f>
        <v>2</v>
      </c>
      <c r="D103">
        <v>0.5</v>
      </c>
      <c r="E103">
        <f t="shared" si="17"/>
        <v>-0.5</v>
      </c>
      <c r="F103">
        <f>ABS(C103-C102)*D103</f>
        <v>1</v>
      </c>
    </row>
    <row r="104" spans="1:9" x14ac:dyDescent="0.25">
      <c r="B104">
        <f t="shared" ref="B104:B124" si="18">B103-1</f>
        <v>22</v>
      </c>
      <c r="C104">
        <f t="shared" ref="C104:C118" si="19">C103+2</f>
        <v>4</v>
      </c>
      <c r="D104">
        <v>1</v>
      </c>
      <c r="E104">
        <f t="shared" si="17"/>
        <v>-1</v>
      </c>
      <c r="F104">
        <f t="shared" ref="F104:F124" si="20">ABS(C104-C103)*D104</f>
        <v>2</v>
      </c>
    </row>
    <row r="105" spans="1:9" x14ac:dyDescent="0.25">
      <c r="B105">
        <f t="shared" si="18"/>
        <v>21</v>
      </c>
      <c r="C105">
        <f t="shared" si="19"/>
        <v>6</v>
      </c>
      <c r="D105">
        <v>2</v>
      </c>
      <c r="E105">
        <f t="shared" si="17"/>
        <v>-2</v>
      </c>
      <c r="F105">
        <f t="shared" si="20"/>
        <v>4</v>
      </c>
    </row>
    <row r="106" spans="1:9" x14ac:dyDescent="0.25">
      <c r="B106">
        <f t="shared" si="18"/>
        <v>20</v>
      </c>
      <c r="C106">
        <f t="shared" si="19"/>
        <v>8</v>
      </c>
      <c r="D106">
        <v>2.5</v>
      </c>
      <c r="E106">
        <f t="shared" si="17"/>
        <v>-2.5</v>
      </c>
      <c r="F106">
        <f t="shared" si="20"/>
        <v>5</v>
      </c>
    </row>
    <row r="107" spans="1:9" x14ac:dyDescent="0.25">
      <c r="B107">
        <f t="shared" si="18"/>
        <v>19</v>
      </c>
      <c r="C107">
        <f t="shared" si="19"/>
        <v>10</v>
      </c>
      <c r="D107">
        <v>1.8</v>
      </c>
      <c r="E107">
        <f t="shared" si="17"/>
        <v>-1.8</v>
      </c>
      <c r="F107">
        <f t="shared" si="20"/>
        <v>3.6</v>
      </c>
    </row>
    <row r="108" spans="1:9" x14ac:dyDescent="0.25">
      <c r="B108">
        <f t="shared" si="18"/>
        <v>18</v>
      </c>
      <c r="C108">
        <f t="shared" si="19"/>
        <v>12</v>
      </c>
      <c r="D108">
        <v>5</v>
      </c>
      <c r="E108">
        <f t="shared" si="17"/>
        <v>-5</v>
      </c>
      <c r="F108">
        <f t="shared" si="20"/>
        <v>10</v>
      </c>
    </row>
    <row r="109" spans="1:9" x14ac:dyDescent="0.25">
      <c r="B109">
        <f t="shared" si="18"/>
        <v>17</v>
      </c>
      <c r="C109">
        <f t="shared" si="19"/>
        <v>14</v>
      </c>
      <c r="D109">
        <v>5.7</v>
      </c>
      <c r="E109">
        <f t="shared" si="17"/>
        <v>-5.7</v>
      </c>
      <c r="F109">
        <f t="shared" si="20"/>
        <v>11.4</v>
      </c>
    </row>
    <row r="110" spans="1:9" x14ac:dyDescent="0.25">
      <c r="B110">
        <f t="shared" si="18"/>
        <v>16</v>
      </c>
      <c r="C110">
        <f t="shared" si="19"/>
        <v>16</v>
      </c>
      <c r="D110">
        <v>5.8</v>
      </c>
      <c r="E110">
        <f t="shared" si="17"/>
        <v>-5.8</v>
      </c>
      <c r="F110">
        <f t="shared" si="20"/>
        <v>11.6</v>
      </c>
    </row>
    <row r="111" spans="1:9" x14ac:dyDescent="0.25">
      <c r="B111">
        <f t="shared" si="18"/>
        <v>15</v>
      </c>
      <c r="C111">
        <f t="shared" si="19"/>
        <v>18</v>
      </c>
      <c r="D111">
        <v>5.8</v>
      </c>
      <c r="E111">
        <f t="shared" si="17"/>
        <v>-5.8</v>
      </c>
      <c r="F111">
        <f t="shared" si="20"/>
        <v>11.6</v>
      </c>
    </row>
    <row r="112" spans="1:9" x14ac:dyDescent="0.25">
      <c r="B112">
        <f t="shared" si="18"/>
        <v>14</v>
      </c>
      <c r="C112">
        <f t="shared" si="19"/>
        <v>20</v>
      </c>
      <c r="D112">
        <v>5.7</v>
      </c>
      <c r="E112">
        <f t="shared" si="17"/>
        <v>-5.7</v>
      </c>
      <c r="F112">
        <f t="shared" si="20"/>
        <v>11.4</v>
      </c>
    </row>
    <row r="113" spans="1:6" x14ac:dyDescent="0.25">
      <c r="B113">
        <f t="shared" si="18"/>
        <v>13</v>
      </c>
      <c r="C113">
        <f t="shared" si="19"/>
        <v>22</v>
      </c>
      <c r="D113">
        <v>4.3</v>
      </c>
      <c r="E113">
        <f t="shared" si="17"/>
        <v>-4.3</v>
      </c>
      <c r="F113">
        <f t="shared" si="20"/>
        <v>8.6</v>
      </c>
    </row>
    <row r="114" spans="1:6" x14ac:dyDescent="0.25">
      <c r="B114">
        <f t="shared" si="18"/>
        <v>12</v>
      </c>
      <c r="C114">
        <f t="shared" si="19"/>
        <v>24</v>
      </c>
      <c r="D114">
        <v>4.4000000000000004</v>
      </c>
      <c r="E114">
        <f t="shared" si="17"/>
        <v>-4.4000000000000004</v>
      </c>
      <c r="F114">
        <f t="shared" si="20"/>
        <v>8.8000000000000007</v>
      </c>
    </row>
    <row r="115" spans="1:6" x14ac:dyDescent="0.25">
      <c r="B115">
        <f t="shared" si="18"/>
        <v>11</v>
      </c>
      <c r="C115">
        <f t="shared" si="19"/>
        <v>26</v>
      </c>
      <c r="D115">
        <v>4.4000000000000004</v>
      </c>
      <c r="E115">
        <f t="shared" si="17"/>
        <v>-4.4000000000000004</v>
      </c>
      <c r="F115">
        <f t="shared" si="20"/>
        <v>8.8000000000000007</v>
      </c>
    </row>
    <row r="116" spans="1:6" x14ac:dyDescent="0.25">
      <c r="B116">
        <f t="shared" si="18"/>
        <v>10</v>
      </c>
      <c r="C116">
        <f t="shared" si="19"/>
        <v>28</v>
      </c>
      <c r="D116">
        <v>4.5</v>
      </c>
      <c r="E116">
        <f t="shared" si="17"/>
        <v>-4.5</v>
      </c>
      <c r="F116">
        <f t="shared" si="20"/>
        <v>9</v>
      </c>
    </row>
    <row r="117" spans="1:6" x14ac:dyDescent="0.25">
      <c r="B117">
        <f t="shared" si="18"/>
        <v>9</v>
      </c>
      <c r="C117">
        <f t="shared" si="19"/>
        <v>30</v>
      </c>
      <c r="D117">
        <v>4.5999999999999996</v>
      </c>
      <c r="E117">
        <f t="shared" si="17"/>
        <v>-4.5999999999999996</v>
      </c>
      <c r="F117">
        <f t="shared" si="20"/>
        <v>9.1999999999999993</v>
      </c>
    </row>
    <row r="118" spans="1:6" x14ac:dyDescent="0.25">
      <c r="B118">
        <f t="shared" si="18"/>
        <v>8</v>
      </c>
      <c r="C118">
        <f t="shared" si="19"/>
        <v>32</v>
      </c>
      <c r="D118">
        <v>4.4000000000000004</v>
      </c>
      <c r="E118">
        <f t="shared" si="17"/>
        <v>-4.4000000000000004</v>
      </c>
      <c r="F118">
        <f t="shared" si="20"/>
        <v>8.8000000000000007</v>
      </c>
    </row>
    <row r="119" spans="1:6" x14ac:dyDescent="0.25">
      <c r="B119">
        <v>6.5</v>
      </c>
      <c r="C119">
        <f>C118+3</f>
        <v>35</v>
      </c>
      <c r="D119">
        <v>3.7</v>
      </c>
      <c r="E119">
        <f t="shared" si="17"/>
        <v>-3.7</v>
      </c>
      <c r="F119">
        <f t="shared" si="20"/>
        <v>11.100000000000001</v>
      </c>
    </row>
    <row r="120" spans="1:6" x14ac:dyDescent="0.25">
      <c r="B120">
        <v>5</v>
      </c>
      <c r="C120">
        <f>C119+3</f>
        <v>38</v>
      </c>
      <c r="D120">
        <v>3</v>
      </c>
      <c r="E120">
        <f t="shared" si="17"/>
        <v>-3</v>
      </c>
      <c r="F120">
        <f t="shared" si="20"/>
        <v>9</v>
      </c>
    </row>
    <row r="121" spans="1:6" x14ac:dyDescent="0.25">
      <c r="B121">
        <f t="shared" si="18"/>
        <v>4</v>
      </c>
      <c r="C121">
        <f>C120+2</f>
        <v>40</v>
      </c>
      <c r="D121">
        <v>2.5</v>
      </c>
      <c r="E121">
        <f t="shared" si="17"/>
        <v>-2.5</v>
      </c>
      <c r="F121">
        <f t="shared" si="20"/>
        <v>5</v>
      </c>
    </row>
    <row r="122" spans="1:6" x14ac:dyDescent="0.25">
      <c r="B122">
        <f t="shared" si="18"/>
        <v>3</v>
      </c>
      <c r="C122">
        <f>C121+2</f>
        <v>42</v>
      </c>
      <c r="D122">
        <v>1.7</v>
      </c>
      <c r="E122">
        <f t="shared" si="17"/>
        <v>-1.7</v>
      </c>
      <c r="F122">
        <f t="shared" si="20"/>
        <v>3.4</v>
      </c>
    </row>
    <row r="123" spans="1:6" x14ac:dyDescent="0.25">
      <c r="B123">
        <f t="shared" si="18"/>
        <v>2</v>
      </c>
      <c r="C123">
        <f t="shared" ref="C123:C124" si="21">C122+2</f>
        <v>44</v>
      </c>
      <c r="D123">
        <v>0.5</v>
      </c>
      <c r="E123">
        <f t="shared" si="17"/>
        <v>-0.5</v>
      </c>
      <c r="F123">
        <f t="shared" si="20"/>
        <v>1</v>
      </c>
    </row>
    <row r="124" spans="1:6" x14ac:dyDescent="0.25">
      <c r="A124" t="s">
        <v>3</v>
      </c>
      <c r="B124">
        <f t="shared" si="18"/>
        <v>1</v>
      </c>
      <c r="C124">
        <f t="shared" si="21"/>
        <v>46</v>
      </c>
      <c r="D124">
        <v>0</v>
      </c>
      <c r="E124">
        <f t="shared" si="17"/>
        <v>0</v>
      </c>
      <c r="F124">
        <f t="shared" si="20"/>
        <v>0</v>
      </c>
    </row>
    <row r="125" spans="1:6" x14ac:dyDescent="0.25">
      <c r="A125" t="s">
        <v>12</v>
      </c>
      <c r="D125">
        <v>-1.4</v>
      </c>
      <c r="E125">
        <f t="shared" si="17"/>
        <v>1.4</v>
      </c>
    </row>
    <row r="126" spans="1:6" x14ac:dyDescent="0.25">
      <c r="F126" s="3">
        <f>SUM(F103:F124)</f>
        <v>154.30000000000001</v>
      </c>
    </row>
    <row r="129" spans="1:9" ht="45" x14ac:dyDescent="0.25">
      <c r="A129" s="2">
        <v>43402</v>
      </c>
      <c r="B129" s="1" t="s">
        <v>7</v>
      </c>
      <c r="C129">
        <v>1820</v>
      </c>
      <c r="D129" s="3">
        <f>C129*(12^3)*(2.54^3)/(100^3)</f>
        <v>51.536660797439993</v>
      </c>
      <c r="E129" t="s">
        <v>8</v>
      </c>
      <c r="F129" s="1" t="s">
        <v>10</v>
      </c>
      <c r="G129" s="3">
        <f>D129/F158</f>
        <v>0.34541997853512058</v>
      </c>
      <c r="H129" s="1" t="s">
        <v>14</v>
      </c>
      <c r="I129" s="3">
        <f>ABS(C157-C133)</f>
        <v>0</v>
      </c>
    </row>
    <row r="130" spans="1:9" ht="45" x14ac:dyDescent="0.25">
      <c r="A130" t="s">
        <v>16</v>
      </c>
      <c r="B130" s="1" t="s">
        <v>6</v>
      </c>
      <c r="C130">
        <v>5.79</v>
      </c>
      <c r="D130" s="3">
        <f>C130*12*2.54/100</f>
        <v>1.7647920000000001</v>
      </c>
      <c r="E130" t="s">
        <v>9</v>
      </c>
      <c r="F130" s="1" t="s">
        <v>13</v>
      </c>
      <c r="G130" s="3">
        <f>F158/I130</f>
        <v>3.1083333333333338</v>
      </c>
      <c r="H130" s="1" t="s">
        <v>15</v>
      </c>
      <c r="I130" s="3">
        <f>ABS(C134-C156)</f>
        <v>48</v>
      </c>
    </row>
    <row r="132" spans="1:9" ht="60" x14ac:dyDescent="0.25">
      <c r="A132" t="s">
        <v>1</v>
      </c>
      <c r="B132" s="1"/>
      <c r="C132" s="1" t="s">
        <v>28</v>
      </c>
      <c r="D132" s="1" t="s">
        <v>2</v>
      </c>
      <c r="F132" s="1" t="s">
        <v>4</v>
      </c>
    </row>
    <row r="133" spans="1:9" x14ac:dyDescent="0.25">
      <c r="A133" t="s">
        <v>11</v>
      </c>
      <c r="D133">
        <v>-2.4</v>
      </c>
      <c r="E133">
        <f>-D133</f>
        <v>2.4</v>
      </c>
    </row>
    <row r="134" spans="1:9" x14ac:dyDescent="0.25">
      <c r="A134" t="s">
        <v>3</v>
      </c>
      <c r="B134">
        <v>25</v>
      </c>
      <c r="C134">
        <v>0</v>
      </c>
      <c r="D134">
        <v>0</v>
      </c>
      <c r="E134">
        <f t="shared" ref="E134:E157" si="22">-D134</f>
        <v>0</v>
      </c>
    </row>
    <row r="135" spans="1:9" x14ac:dyDescent="0.25">
      <c r="B135">
        <f>B134-1</f>
        <v>24</v>
      </c>
      <c r="C135">
        <f>C134+2</f>
        <v>2</v>
      </c>
      <c r="D135">
        <v>0.3</v>
      </c>
      <c r="E135">
        <f t="shared" si="22"/>
        <v>-0.3</v>
      </c>
      <c r="F135">
        <f>ABS(C135-C134)*D135</f>
        <v>0.6</v>
      </c>
    </row>
    <row r="136" spans="1:9" x14ac:dyDescent="0.25">
      <c r="B136">
        <f t="shared" ref="B136:B151" si="23">B135-1</f>
        <v>23</v>
      </c>
      <c r="C136">
        <f t="shared" ref="C136:C156" si="24">C135+2</f>
        <v>4</v>
      </c>
      <c r="D136">
        <v>0.5</v>
      </c>
      <c r="E136">
        <f t="shared" si="22"/>
        <v>-0.5</v>
      </c>
      <c r="F136">
        <f t="shared" ref="F136:F156" si="25">ABS(C136-C135)*D136</f>
        <v>1</v>
      </c>
    </row>
    <row r="137" spans="1:9" x14ac:dyDescent="0.25">
      <c r="B137">
        <f t="shared" si="23"/>
        <v>22</v>
      </c>
      <c r="C137">
        <f t="shared" si="24"/>
        <v>6</v>
      </c>
      <c r="D137">
        <v>0.5</v>
      </c>
      <c r="E137">
        <f t="shared" si="22"/>
        <v>-0.5</v>
      </c>
      <c r="F137">
        <f t="shared" si="25"/>
        <v>1</v>
      </c>
    </row>
    <row r="138" spans="1:9" x14ac:dyDescent="0.25">
      <c r="B138">
        <f t="shared" si="23"/>
        <v>21</v>
      </c>
      <c r="C138">
        <f t="shared" si="24"/>
        <v>8</v>
      </c>
      <c r="D138">
        <v>0.9</v>
      </c>
      <c r="E138">
        <f t="shared" si="22"/>
        <v>-0.9</v>
      </c>
      <c r="F138">
        <f t="shared" si="25"/>
        <v>1.8</v>
      </c>
    </row>
    <row r="139" spans="1:9" x14ac:dyDescent="0.25">
      <c r="B139">
        <f t="shared" si="23"/>
        <v>20</v>
      </c>
      <c r="C139">
        <f t="shared" si="24"/>
        <v>10</v>
      </c>
      <c r="D139">
        <v>1.3</v>
      </c>
      <c r="E139">
        <f t="shared" si="22"/>
        <v>-1.3</v>
      </c>
      <c r="F139">
        <f t="shared" si="25"/>
        <v>2.6</v>
      </c>
    </row>
    <row r="140" spans="1:9" x14ac:dyDescent="0.25">
      <c r="B140">
        <f t="shared" si="23"/>
        <v>19</v>
      </c>
      <c r="C140">
        <f t="shared" si="24"/>
        <v>12</v>
      </c>
      <c r="D140">
        <v>1.7</v>
      </c>
      <c r="E140">
        <f t="shared" si="22"/>
        <v>-1.7</v>
      </c>
      <c r="F140">
        <f t="shared" si="25"/>
        <v>3.4</v>
      </c>
    </row>
    <row r="141" spans="1:9" x14ac:dyDescent="0.25">
      <c r="B141">
        <f t="shared" si="23"/>
        <v>18</v>
      </c>
      <c r="C141">
        <f t="shared" si="24"/>
        <v>14</v>
      </c>
      <c r="D141">
        <v>3.3</v>
      </c>
      <c r="E141">
        <f t="shared" si="22"/>
        <v>-3.3</v>
      </c>
      <c r="F141">
        <f t="shared" si="25"/>
        <v>6.6</v>
      </c>
    </row>
    <row r="142" spans="1:9" x14ac:dyDescent="0.25">
      <c r="B142">
        <f t="shared" si="23"/>
        <v>17</v>
      </c>
      <c r="C142">
        <f t="shared" si="24"/>
        <v>16</v>
      </c>
      <c r="D142">
        <v>3.9</v>
      </c>
      <c r="E142">
        <f t="shared" si="22"/>
        <v>-3.9</v>
      </c>
      <c r="F142">
        <f t="shared" si="25"/>
        <v>7.8</v>
      </c>
    </row>
    <row r="143" spans="1:9" x14ac:dyDescent="0.25">
      <c r="B143">
        <f t="shared" si="23"/>
        <v>16</v>
      </c>
      <c r="C143">
        <f t="shared" si="24"/>
        <v>18</v>
      </c>
      <c r="D143">
        <v>5.7</v>
      </c>
      <c r="E143">
        <f t="shared" si="22"/>
        <v>-5.7</v>
      </c>
      <c r="F143">
        <f t="shared" si="25"/>
        <v>11.4</v>
      </c>
    </row>
    <row r="144" spans="1:9" x14ac:dyDescent="0.25">
      <c r="B144">
        <f t="shared" si="23"/>
        <v>15</v>
      </c>
      <c r="C144">
        <f t="shared" si="24"/>
        <v>20</v>
      </c>
      <c r="D144">
        <v>5.6</v>
      </c>
      <c r="E144">
        <f t="shared" si="22"/>
        <v>-5.6</v>
      </c>
      <c r="F144">
        <f t="shared" si="25"/>
        <v>11.2</v>
      </c>
    </row>
    <row r="145" spans="1:6" x14ac:dyDescent="0.25">
      <c r="B145">
        <f t="shared" si="23"/>
        <v>14</v>
      </c>
      <c r="C145">
        <f t="shared" si="24"/>
        <v>22</v>
      </c>
      <c r="D145">
        <v>6.4</v>
      </c>
      <c r="E145">
        <f t="shared" si="22"/>
        <v>-6.4</v>
      </c>
      <c r="F145">
        <f t="shared" si="25"/>
        <v>12.8</v>
      </c>
    </row>
    <row r="146" spans="1:6" x14ac:dyDescent="0.25">
      <c r="B146">
        <f t="shared" si="23"/>
        <v>13</v>
      </c>
      <c r="C146">
        <f t="shared" si="24"/>
        <v>24</v>
      </c>
      <c r="D146">
        <v>5.9</v>
      </c>
      <c r="E146">
        <f t="shared" si="22"/>
        <v>-5.9</v>
      </c>
      <c r="F146">
        <f t="shared" si="25"/>
        <v>11.8</v>
      </c>
    </row>
    <row r="147" spans="1:6" x14ac:dyDescent="0.25">
      <c r="B147">
        <f t="shared" si="23"/>
        <v>12</v>
      </c>
      <c r="C147">
        <f t="shared" si="24"/>
        <v>26</v>
      </c>
      <c r="D147">
        <v>4.8</v>
      </c>
      <c r="E147">
        <f t="shared" si="22"/>
        <v>-4.8</v>
      </c>
      <c r="F147">
        <f t="shared" si="25"/>
        <v>9.6</v>
      </c>
    </row>
    <row r="148" spans="1:6" x14ac:dyDescent="0.25">
      <c r="B148">
        <v>10</v>
      </c>
      <c r="C148">
        <f>C147+4</f>
        <v>30</v>
      </c>
      <c r="D148">
        <v>4.5999999999999996</v>
      </c>
      <c r="E148">
        <f t="shared" si="22"/>
        <v>-4.5999999999999996</v>
      </c>
      <c r="F148">
        <f t="shared" si="25"/>
        <v>18.399999999999999</v>
      </c>
    </row>
    <row r="149" spans="1:6" x14ac:dyDescent="0.25">
      <c r="B149">
        <f t="shared" si="23"/>
        <v>9</v>
      </c>
      <c r="C149">
        <f t="shared" si="24"/>
        <v>32</v>
      </c>
      <c r="D149">
        <v>4.2</v>
      </c>
      <c r="E149">
        <f t="shared" si="22"/>
        <v>-4.2</v>
      </c>
      <c r="F149">
        <f t="shared" si="25"/>
        <v>8.4</v>
      </c>
    </row>
    <row r="150" spans="1:6" x14ac:dyDescent="0.25">
      <c r="B150">
        <f t="shared" si="23"/>
        <v>8</v>
      </c>
      <c r="C150">
        <f t="shared" si="24"/>
        <v>34</v>
      </c>
      <c r="D150">
        <v>3.7</v>
      </c>
      <c r="E150">
        <f t="shared" si="22"/>
        <v>-3.7</v>
      </c>
      <c r="F150">
        <f t="shared" si="25"/>
        <v>7.4</v>
      </c>
    </row>
    <row r="151" spans="1:6" x14ac:dyDescent="0.25">
      <c r="B151">
        <f t="shared" si="23"/>
        <v>7</v>
      </c>
      <c r="C151">
        <f t="shared" si="24"/>
        <v>36</v>
      </c>
      <c r="D151">
        <v>3.5</v>
      </c>
      <c r="E151">
        <f t="shared" si="22"/>
        <v>-3.5</v>
      </c>
      <c r="F151">
        <f t="shared" si="25"/>
        <v>7</v>
      </c>
    </row>
    <row r="152" spans="1:6" x14ac:dyDescent="0.25">
      <c r="B152">
        <v>5</v>
      </c>
      <c r="C152">
        <f>C151+4</f>
        <v>40</v>
      </c>
      <c r="D152">
        <v>3</v>
      </c>
      <c r="E152">
        <f t="shared" si="22"/>
        <v>-3</v>
      </c>
      <c r="F152">
        <f t="shared" si="25"/>
        <v>12</v>
      </c>
    </row>
    <row r="153" spans="1:6" x14ac:dyDescent="0.25">
      <c r="B153">
        <f t="shared" ref="B153:B156" si="26">B152-1</f>
        <v>4</v>
      </c>
      <c r="C153">
        <f t="shared" si="24"/>
        <v>42</v>
      </c>
      <c r="D153">
        <v>2.7</v>
      </c>
      <c r="E153">
        <f t="shared" si="22"/>
        <v>-2.7</v>
      </c>
      <c r="F153">
        <f t="shared" si="25"/>
        <v>5.4</v>
      </c>
    </row>
    <row r="154" spans="1:6" x14ac:dyDescent="0.25">
      <c r="B154">
        <f t="shared" si="26"/>
        <v>3</v>
      </c>
      <c r="C154">
        <f t="shared" si="24"/>
        <v>44</v>
      </c>
      <c r="D154">
        <v>2.2999999999999998</v>
      </c>
      <c r="E154">
        <f t="shared" si="22"/>
        <v>-2.2999999999999998</v>
      </c>
      <c r="F154">
        <f t="shared" si="25"/>
        <v>4.5999999999999996</v>
      </c>
    </row>
    <row r="155" spans="1:6" x14ac:dyDescent="0.25">
      <c r="B155">
        <f t="shared" si="26"/>
        <v>2</v>
      </c>
      <c r="C155">
        <f t="shared" si="24"/>
        <v>46</v>
      </c>
      <c r="D155">
        <v>1.8</v>
      </c>
      <c r="E155">
        <f t="shared" si="22"/>
        <v>-1.8</v>
      </c>
      <c r="F155">
        <f t="shared" si="25"/>
        <v>3.6</v>
      </c>
    </row>
    <row r="156" spans="1:6" x14ac:dyDescent="0.25">
      <c r="A156" t="s">
        <v>3</v>
      </c>
      <c r="B156">
        <f t="shared" si="26"/>
        <v>1</v>
      </c>
      <c r="C156">
        <f t="shared" si="24"/>
        <v>48</v>
      </c>
      <c r="D156">
        <v>0.4</v>
      </c>
      <c r="E156">
        <f t="shared" si="22"/>
        <v>-0.4</v>
      </c>
      <c r="F156">
        <f t="shared" si="25"/>
        <v>0.8</v>
      </c>
    </row>
    <row r="157" spans="1:6" x14ac:dyDescent="0.25">
      <c r="A157" t="s">
        <v>12</v>
      </c>
      <c r="D157">
        <v>-1.4</v>
      </c>
      <c r="E157">
        <f t="shared" si="22"/>
        <v>1.4</v>
      </c>
    </row>
    <row r="158" spans="1:6" x14ac:dyDescent="0.25">
      <c r="F158" s="3">
        <f>SUM(F135:F156)</f>
        <v>149.20000000000002</v>
      </c>
    </row>
    <row r="161" spans="1:9" ht="45" x14ac:dyDescent="0.25">
      <c r="A161" s="2">
        <v>43403</v>
      </c>
      <c r="B161" s="1" t="s">
        <v>7</v>
      </c>
      <c r="C161">
        <v>1850</v>
      </c>
      <c r="D161" s="3">
        <f>C161*(12^3)*(2.54^3)/(100^3)</f>
        <v>52.386166195199998</v>
      </c>
      <c r="E161" t="s">
        <v>8</v>
      </c>
      <c r="F161" s="1" t="s">
        <v>10</v>
      </c>
      <c r="G161" s="3">
        <f>D161/F189</f>
        <v>0.34464583023157891</v>
      </c>
      <c r="H161" s="1" t="s">
        <v>14</v>
      </c>
      <c r="I161" s="3">
        <f>ABS(C188-C165)</f>
        <v>0</v>
      </c>
    </row>
    <row r="162" spans="1:9" ht="45" x14ac:dyDescent="0.25">
      <c r="A162" t="s">
        <v>20</v>
      </c>
      <c r="B162" s="1" t="s">
        <v>6</v>
      </c>
      <c r="C162">
        <v>5.72</v>
      </c>
      <c r="D162" s="3">
        <f>C162*12*2.54/100</f>
        <v>1.7434559999999999</v>
      </c>
      <c r="E162" t="s">
        <v>9</v>
      </c>
      <c r="F162" s="1" t="s">
        <v>13</v>
      </c>
      <c r="G162" s="3">
        <f>F189/I162</f>
        <v>3.3043478260869565</v>
      </c>
      <c r="H162" s="1" t="s">
        <v>15</v>
      </c>
      <c r="I162" s="3">
        <f>ABS(C166-C187)</f>
        <v>46</v>
      </c>
    </row>
    <row r="164" spans="1:9" ht="60" x14ac:dyDescent="0.25">
      <c r="A164" t="s">
        <v>1</v>
      </c>
      <c r="B164" s="1"/>
      <c r="C164" s="1" t="s">
        <v>28</v>
      </c>
      <c r="D164" s="1" t="s">
        <v>2</v>
      </c>
      <c r="F164" s="1" t="s">
        <v>4</v>
      </c>
    </row>
    <row r="165" spans="1:9" x14ac:dyDescent="0.25">
      <c r="A165" t="s">
        <v>11</v>
      </c>
      <c r="D165">
        <v>-1.2</v>
      </c>
      <c r="E165">
        <f>-D165</f>
        <v>1.2</v>
      </c>
    </row>
    <row r="166" spans="1:9" x14ac:dyDescent="0.25">
      <c r="A166" t="s">
        <v>3</v>
      </c>
      <c r="B166">
        <v>24</v>
      </c>
      <c r="C166">
        <v>0</v>
      </c>
      <c r="D166">
        <v>0.5</v>
      </c>
      <c r="E166">
        <f t="shared" ref="E166:E188" si="27">-D166</f>
        <v>-0.5</v>
      </c>
    </row>
    <row r="167" spans="1:9" x14ac:dyDescent="0.25">
      <c r="B167">
        <f>B166-1</f>
        <v>23</v>
      </c>
      <c r="C167">
        <f>C166+2</f>
        <v>2</v>
      </c>
      <c r="D167">
        <v>0.8</v>
      </c>
      <c r="E167">
        <f t="shared" si="27"/>
        <v>-0.8</v>
      </c>
      <c r="F167">
        <f>ABS(C167-C166)*D167</f>
        <v>1.6</v>
      </c>
    </row>
    <row r="168" spans="1:9" x14ac:dyDescent="0.25">
      <c r="B168">
        <f t="shared" ref="B168:B179" si="28">B167-1</f>
        <v>22</v>
      </c>
      <c r="C168">
        <f t="shared" ref="C168:C187" si="29">C167+2</f>
        <v>4</v>
      </c>
      <c r="D168">
        <v>1.8</v>
      </c>
      <c r="E168">
        <f t="shared" si="27"/>
        <v>-1.8</v>
      </c>
      <c r="F168">
        <f t="shared" ref="F168:F186" si="30">ABS(C168-C167)*D168</f>
        <v>3.6</v>
      </c>
    </row>
    <row r="169" spans="1:9" x14ac:dyDescent="0.25">
      <c r="B169">
        <f t="shared" si="28"/>
        <v>21</v>
      </c>
      <c r="C169">
        <f t="shared" si="29"/>
        <v>6</v>
      </c>
      <c r="D169">
        <v>1.8</v>
      </c>
      <c r="E169">
        <f t="shared" si="27"/>
        <v>-1.8</v>
      </c>
      <c r="F169">
        <f t="shared" si="30"/>
        <v>3.6</v>
      </c>
    </row>
    <row r="170" spans="1:9" x14ac:dyDescent="0.25">
      <c r="B170">
        <f t="shared" si="28"/>
        <v>20</v>
      </c>
      <c r="C170">
        <f t="shared" si="29"/>
        <v>8</v>
      </c>
      <c r="D170">
        <v>2.5</v>
      </c>
      <c r="E170">
        <f t="shared" si="27"/>
        <v>-2.5</v>
      </c>
      <c r="F170">
        <f t="shared" si="30"/>
        <v>5</v>
      </c>
    </row>
    <row r="171" spans="1:9" x14ac:dyDescent="0.25">
      <c r="B171">
        <f t="shared" si="28"/>
        <v>19</v>
      </c>
      <c r="C171">
        <f t="shared" si="29"/>
        <v>10</v>
      </c>
      <c r="D171">
        <v>3.1</v>
      </c>
      <c r="E171">
        <f t="shared" si="27"/>
        <v>-3.1</v>
      </c>
      <c r="F171">
        <f t="shared" si="30"/>
        <v>6.2</v>
      </c>
    </row>
    <row r="172" spans="1:9" x14ac:dyDescent="0.25">
      <c r="B172">
        <f t="shared" si="28"/>
        <v>18</v>
      </c>
      <c r="C172">
        <f t="shared" si="29"/>
        <v>12</v>
      </c>
      <c r="D172">
        <v>4.3</v>
      </c>
      <c r="E172">
        <f t="shared" si="27"/>
        <v>-4.3</v>
      </c>
      <c r="F172">
        <f t="shared" si="30"/>
        <v>8.6</v>
      </c>
    </row>
    <row r="173" spans="1:9" x14ac:dyDescent="0.25">
      <c r="B173">
        <f t="shared" si="28"/>
        <v>17</v>
      </c>
      <c r="C173">
        <f t="shared" si="29"/>
        <v>14</v>
      </c>
      <c r="D173">
        <v>4.5</v>
      </c>
      <c r="E173">
        <f t="shared" si="27"/>
        <v>-4.5</v>
      </c>
      <c r="F173">
        <f t="shared" si="30"/>
        <v>9</v>
      </c>
    </row>
    <row r="174" spans="1:9" x14ac:dyDescent="0.25">
      <c r="B174">
        <f t="shared" si="28"/>
        <v>16</v>
      </c>
      <c r="C174">
        <f t="shared" si="29"/>
        <v>16</v>
      </c>
      <c r="D174">
        <v>5</v>
      </c>
      <c r="E174">
        <f t="shared" si="27"/>
        <v>-5</v>
      </c>
      <c r="F174">
        <f t="shared" si="30"/>
        <v>10</v>
      </c>
    </row>
    <row r="175" spans="1:9" x14ac:dyDescent="0.25">
      <c r="B175">
        <f t="shared" si="28"/>
        <v>15</v>
      </c>
      <c r="C175">
        <f t="shared" si="29"/>
        <v>18</v>
      </c>
      <c r="D175">
        <v>5</v>
      </c>
      <c r="E175">
        <f t="shared" si="27"/>
        <v>-5</v>
      </c>
      <c r="F175">
        <f t="shared" si="30"/>
        <v>10</v>
      </c>
    </row>
    <row r="176" spans="1:9" x14ac:dyDescent="0.25">
      <c r="B176">
        <f t="shared" si="28"/>
        <v>14</v>
      </c>
      <c r="C176">
        <f t="shared" si="29"/>
        <v>20</v>
      </c>
      <c r="D176">
        <v>5</v>
      </c>
      <c r="E176">
        <f t="shared" si="27"/>
        <v>-5</v>
      </c>
      <c r="F176">
        <f t="shared" si="30"/>
        <v>10</v>
      </c>
    </row>
    <row r="177" spans="1:9" x14ac:dyDescent="0.25">
      <c r="B177">
        <f t="shared" si="28"/>
        <v>13</v>
      </c>
      <c r="C177">
        <f t="shared" si="29"/>
        <v>22</v>
      </c>
      <c r="D177">
        <v>5</v>
      </c>
      <c r="E177">
        <f t="shared" si="27"/>
        <v>-5</v>
      </c>
      <c r="F177">
        <f t="shared" si="30"/>
        <v>10</v>
      </c>
    </row>
    <row r="178" spans="1:9" x14ac:dyDescent="0.25">
      <c r="B178">
        <f t="shared" si="28"/>
        <v>12</v>
      </c>
      <c r="C178">
        <f t="shared" si="29"/>
        <v>24</v>
      </c>
      <c r="D178">
        <v>5</v>
      </c>
      <c r="E178">
        <f t="shared" si="27"/>
        <v>-5</v>
      </c>
      <c r="F178">
        <f t="shared" si="30"/>
        <v>10</v>
      </c>
    </row>
    <row r="179" spans="1:9" x14ac:dyDescent="0.25">
      <c r="B179">
        <f t="shared" si="28"/>
        <v>11</v>
      </c>
      <c r="C179">
        <f t="shared" si="29"/>
        <v>26</v>
      </c>
      <c r="D179">
        <v>5</v>
      </c>
      <c r="E179">
        <f t="shared" si="27"/>
        <v>-5</v>
      </c>
      <c r="F179">
        <f t="shared" si="30"/>
        <v>10</v>
      </c>
    </row>
    <row r="180" spans="1:9" x14ac:dyDescent="0.25">
      <c r="B180">
        <v>10</v>
      </c>
      <c r="C180">
        <f t="shared" si="29"/>
        <v>28</v>
      </c>
      <c r="D180">
        <v>5</v>
      </c>
      <c r="E180">
        <f t="shared" si="27"/>
        <v>-5</v>
      </c>
      <c r="F180">
        <f t="shared" si="30"/>
        <v>10</v>
      </c>
    </row>
    <row r="181" spans="1:9" x14ac:dyDescent="0.25">
      <c r="B181">
        <v>8</v>
      </c>
      <c r="C181">
        <f>C180+4</f>
        <v>32</v>
      </c>
      <c r="D181">
        <v>4.4000000000000004</v>
      </c>
      <c r="E181">
        <f t="shared" si="27"/>
        <v>-4.4000000000000004</v>
      </c>
      <c r="F181">
        <f t="shared" si="30"/>
        <v>17.600000000000001</v>
      </c>
    </row>
    <row r="182" spans="1:9" x14ac:dyDescent="0.25">
      <c r="B182">
        <f t="shared" ref="B182:B183" si="31">B181-1</f>
        <v>7</v>
      </c>
      <c r="C182">
        <f t="shared" si="29"/>
        <v>34</v>
      </c>
      <c r="D182">
        <v>3.5</v>
      </c>
      <c r="E182">
        <f t="shared" si="27"/>
        <v>-3.5</v>
      </c>
      <c r="F182">
        <f t="shared" si="30"/>
        <v>7</v>
      </c>
    </row>
    <row r="183" spans="1:9" x14ac:dyDescent="0.25">
      <c r="B183">
        <f t="shared" si="31"/>
        <v>6</v>
      </c>
      <c r="C183">
        <f t="shared" si="29"/>
        <v>36</v>
      </c>
      <c r="D183">
        <v>3.2</v>
      </c>
      <c r="E183">
        <f t="shared" si="27"/>
        <v>-3.2</v>
      </c>
      <c r="F183">
        <f t="shared" si="30"/>
        <v>6.4</v>
      </c>
    </row>
    <row r="184" spans="1:9" x14ac:dyDescent="0.25">
      <c r="B184">
        <v>5</v>
      </c>
      <c r="C184">
        <f t="shared" si="29"/>
        <v>38</v>
      </c>
      <c r="D184">
        <v>2.2999999999999998</v>
      </c>
      <c r="E184">
        <f t="shared" si="27"/>
        <v>-2.2999999999999998</v>
      </c>
      <c r="F184">
        <f t="shared" si="30"/>
        <v>4.5999999999999996</v>
      </c>
    </row>
    <row r="185" spans="1:9" x14ac:dyDescent="0.25">
      <c r="B185">
        <v>3</v>
      </c>
      <c r="C185">
        <f>C184+4</f>
        <v>42</v>
      </c>
      <c r="D185">
        <v>1.5</v>
      </c>
      <c r="E185">
        <f t="shared" si="27"/>
        <v>-1.5</v>
      </c>
      <c r="F185">
        <f t="shared" si="30"/>
        <v>6</v>
      </c>
    </row>
    <row r="186" spans="1:9" x14ac:dyDescent="0.25">
      <c r="B186">
        <f t="shared" ref="B186:B187" si="32">B185-1</f>
        <v>2</v>
      </c>
      <c r="C186">
        <f t="shared" si="29"/>
        <v>44</v>
      </c>
      <c r="D186">
        <v>1</v>
      </c>
      <c r="E186">
        <f t="shared" si="27"/>
        <v>-1</v>
      </c>
      <c r="F186">
        <f t="shared" si="30"/>
        <v>2</v>
      </c>
    </row>
    <row r="187" spans="1:9" x14ac:dyDescent="0.25">
      <c r="A187" t="s">
        <v>3</v>
      </c>
      <c r="B187">
        <f t="shared" si="32"/>
        <v>1</v>
      </c>
      <c r="C187">
        <f t="shared" si="29"/>
        <v>46</v>
      </c>
      <c r="D187">
        <v>0.4</v>
      </c>
      <c r="E187">
        <f t="shared" si="27"/>
        <v>-0.4</v>
      </c>
      <c r="F187">
        <f>ABS(C187-C186)*D187</f>
        <v>0.8</v>
      </c>
    </row>
    <row r="188" spans="1:9" x14ac:dyDescent="0.25">
      <c r="A188" t="s">
        <v>12</v>
      </c>
      <c r="D188">
        <v>-1.9</v>
      </c>
      <c r="E188">
        <f t="shared" si="27"/>
        <v>1.9</v>
      </c>
    </row>
    <row r="189" spans="1:9" x14ac:dyDescent="0.25">
      <c r="F189" s="3">
        <f>SUM(F167:F187)</f>
        <v>152</v>
      </c>
    </row>
    <row r="192" spans="1:9" ht="45" x14ac:dyDescent="0.25">
      <c r="A192" s="2">
        <v>43403</v>
      </c>
      <c r="B192" s="1" t="s">
        <v>7</v>
      </c>
      <c r="C192">
        <v>1850</v>
      </c>
      <c r="D192" s="3">
        <f>C192*(12^3)*(2.54^3)/(100^3)</f>
        <v>52.386166195199998</v>
      </c>
      <c r="E192" t="s">
        <v>8</v>
      </c>
      <c r="F192" s="1" t="s">
        <v>10</v>
      </c>
      <c r="G192" s="3">
        <f>D192/F222</f>
        <v>0.29168243983964365</v>
      </c>
      <c r="H192" s="1" t="s">
        <v>14</v>
      </c>
      <c r="I192" s="3">
        <f>ABS(C221-C196)</f>
        <v>0</v>
      </c>
    </row>
    <row r="193" spans="1:9" ht="45" x14ac:dyDescent="0.25">
      <c r="A193" t="s">
        <v>21</v>
      </c>
      <c r="B193" s="1" t="s">
        <v>6</v>
      </c>
      <c r="C193">
        <v>5.72</v>
      </c>
      <c r="D193" s="3">
        <f>C193*12*2.54/100</f>
        <v>1.7434559999999999</v>
      </c>
      <c r="E193" t="s">
        <v>9</v>
      </c>
      <c r="F193" s="1" t="s">
        <v>13</v>
      </c>
      <c r="G193" s="3">
        <f>F222/I193</f>
        <v>3.9043478260869562</v>
      </c>
      <c r="H193" s="1" t="s">
        <v>15</v>
      </c>
      <c r="I193" s="3">
        <f>ABS(C197-C220)</f>
        <v>46</v>
      </c>
    </row>
    <row r="195" spans="1:9" ht="60" x14ac:dyDescent="0.25">
      <c r="A195" t="s">
        <v>1</v>
      </c>
      <c r="B195" s="1"/>
      <c r="C195" s="1" t="s">
        <v>28</v>
      </c>
      <c r="D195" s="1" t="s">
        <v>2</v>
      </c>
      <c r="F195" s="1" t="s">
        <v>4</v>
      </c>
    </row>
    <row r="196" spans="1:9" x14ac:dyDescent="0.25">
      <c r="A196" t="s">
        <v>11</v>
      </c>
      <c r="D196">
        <v>-1.5</v>
      </c>
      <c r="E196">
        <f>-D196</f>
        <v>1.5</v>
      </c>
    </row>
    <row r="197" spans="1:9" x14ac:dyDescent="0.25">
      <c r="A197" t="s">
        <v>3</v>
      </c>
      <c r="B197">
        <v>24</v>
      </c>
      <c r="C197">
        <v>0</v>
      </c>
      <c r="D197">
        <v>0.5</v>
      </c>
      <c r="E197">
        <f t="shared" ref="E197:E221" si="33">-D197</f>
        <v>-0.5</v>
      </c>
    </row>
    <row r="198" spans="1:9" x14ac:dyDescent="0.25">
      <c r="B198">
        <f>B197-1</f>
        <v>23</v>
      </c>
      <c r="C198">
        <f>C197+2</f>
        <v>2</v>
      </c>
      <c r="D198">
        <v>1.3</v>
      </c>
      <c r="E198">
        <f t="shared" si="33"/>
        <v>-1.3</v>
      </c>
      <c r="F198">
        <f>ABS(C198-C197)*D198</f>
        <v>2.6</v>
      </c>
    </row>
    <row r="199" spans="1:9" x14ac:dyDescent="0.25">
      <c r="B199">
        <f t="shared" ref="B199:B217" si="34">B198-1</f>
        <v>22</v>
      </c>
      <c r="C199">
        <f t="shared" ref="C199:C217" si="35">C198+2</f>
        <v>4</v>
      </c>
      <c r="D199">
        <v>3</v>
      </c>
      <c r="E199">
        <f t="shared" si="33"/>
        <v>-3</v>
      </c>
      <c r="F199">
        <f t="shared" ref="F199:F217" si="36">ABS(C199-C198)*D199</f>
        <v>6</v>
      </c>
    </row>
    <row r="200" spans="1:9" x14ac:dyDescent="0.25">
      <c r="B200">
        <f t="shared" si="34"/>
        <v>21</v>
      </c>
      <c r="C200">
        <f t="shared" si="35"/>
        <v>6</v>
      </c>
      <c r="D200">
        <v>3</v>
      </c>
      <c r="E200">
        <f t="shared" si="33"/>
        <v>-3</v>
      </c>
      <c r="F200">
        <f t="shared" si="36"/>
        <v>6</v>
      </c>
    </row>
    <row r="201" spans="1:9" x14ac:dyDescent="0.25">
      <c r="B201">
        <f t="shared" si="34"/>
        <v>20</v>
      </c>
      <c r="C201">
        <f t="shared" si="35"/>
        <v>8</v>
      </c>
      <c r="D201">
        <v>4.5</v>
      </c>
      <c r="E201">
        <f t="shared" si="33"/>
        <v>-4.5</v>
      </c>
      <c r="F201">
        <f t="shared" si="36"/>
        <v>9</v>
      </c>
    </row>
    <row r="202" spans="1:9" x14ac:dyDescent="0.25">
      <c r="B202">
        <f t="shared" si="34"/>
        <v>19</v>
      </c>
      <c r="C202">
        <f t="shared" si="35"/>
        <v>10</v>
      </c>
      <c r="D202">
        <v>5.3</v>
      </c>
      <c r="E202">
        <f t="shared" si="33"/>
        <v>-5.3</v>
      </c>
      <c r="F202">
        <f t="shared" si="36"/>
        <v>10.6</v>
      </c>
    </row>
    <row r="203" spans="1:9" x14ac:dyDescent="0.25">
      <c r="B203">
        <f t="shared" si="34"/>
        <v>18</v>
      </c>
      <c r="C203">
        <f t="shared" si="35"/>
        <v>12</v>
      </c>
      <c r="D203">
        <v>6.2</v>
      </c>
      <c r="E203">
        <f t="shared" si="33"/>
        <v>-6.2</v>
      </c>
      <c r="F203">
        <f t="shared" si="36"/>
        <v>12.4</v>
      </c>
    </row>
    <row r="204" spans="1:9" x14ac:dyDescent="0.25">
      <c r="B204">
        <f t="shared" si="34"/>
        <v>17</v>
      </c>
      <c r="C204">
        <f t="shared" si="35"/>
        <v>14</v>
      </c>
      <c r="D204">
        <v>5.6</v>
      </c>
      <c r="E204">
        <f t="shared" si="33"/>
        <v>-5.6</v>
      </c>
      <c r="F204">
        <f t="shared" si="36"/>
        <v>11.2</v>
      </c>
    </row>
    <row r="205" spans="1:9" x14ac:dyDescent="0.25">
      <c r="B205">
        <f t="shared" si="34"/>
        <v>16</v>
      </c>
      <c r="C205">
        <f t="shared" si="35"/>
        <v>16</v>
      </c>
      <c r="D205">
        <v>5.4</v>
      </c>
      <c r="E205">
        <f t="shared" si="33"/>
        <v>-5.4</v>
      </c>
      <c r="F205">
        <f t="shared" si="36"/>
        <v>10.8</v>
      </c>
    </row>
    <row r="206" spans="1:9" x14ac:dyDescent="0.25">
      <c r="B206">
        <f t="shared" si="34"/>
        <v>15</v>
      </c>
      <c r="C206">
        <f t="shared" si="35"/>
        <v>18</v>
      </c>
      <c r="D206">
        <v>5.2</v>
      </c>
      <c r="E206">
        <f t="shared" si="33"/>
        <v>-5.2</v>
      </c>
      <c r="F206">
        <f t="shared" si="36"/>
        <v>10.4</v>
      </c>
    </row>
    <row r="207" spans="1:9" x14ac:dyDescent="0.25">
      <c r="B207">
        <f t="shared" si="34"/>
        <v>14</v>
      </c>
      <c r="C207">
        <f t="shared" si="35"/>
        <v>20</v>
      </c>
      <c r="D207">
        <v>4.9000000000000004</v>
      </c>
      <c r="E207">
        <f t="shared" si="33"/>
        <v>-4.9000000000000004</v>
      </c>
      <c r="F207">
        <f t="shared" si="36"/>
        <v>9.8000000000000007</v>
      </c>
    </row>
    <row r="208" spans="1:9" x14ac:dyDescent="0.25">
      <c r="B208">
        <f t="shared" si="34"/>
        <v>13</v>
      </c>
      <c r="C208">
        <f t="shared" si="35"/>
        <v>22</v>
      </c>
      <c r="D208">
        <v>4.7</v>
      </c>
      <c r="E208">
        <f t="shared" si="33"/>
        <v>-4.7</v>
      </c>
      <c r="F208">
        <f t="shared" si="36"/>
        <v>9.4</v>
      </c>
    </row>
    <row r="209" spans="1:6" x14ac:dyDescent="0.25">
      <c r="B209">
        <f t="shared" si="34"/>
        <v>12</v>
      </c>
      <c r="C209">
        <f t="shared" si="35"/>
        <v>24</v>
      </c>
      <c r="D209">
        <v>4.4000000000000004</v>
      </c>
      <c r="E209">
        <f t="shared" si="33"/>
        <v>-4.4000000000000004</v>
      </c>
      <c r="F209">
        <f t="shared" si="36"/>
        <v>8.8000000000000007</v>
      </c>
    </row>
    <row r="210" spans="1:6" x14ac:dyDescent="0.25">
      <c r="B210">
        <f t="shared" si="34"/>
        <v>11</v>
      </c>
      <c r="C210">
        <f t="shared" si="35"/>
        <v>26</v>
      </c>
      <c r="D210">
        <v>4.5</v>
      </c>
      <c r="E210">
        <f t="shared" si="33"/>
        <v>-4.5</v>
      </c>
      <c r="F210">
        <f t="shared" si="36"/>
        <v>9</v>
      </c>
    </row>
    <row r="211" spans="1:6" x14ac:dyDescent="0.25">
      <c r="B211">
        <f t="shared" si="34"/>
        <v>10</v>
      </c>
      <c r="C211">
        <f t="shared" si="35"/>
        <v>28</v>
      </c>
      <c r="D211">
        <v>4.3</v>
      </c>
      <c r="E211">
        <f t="shared" si="33"/>
        <v>-4.3</v>
      </c>
      <c r="F211">
        <f t="shared" si="36"/>
        <v>8.6</v>
      </c>
    </row>
    <row r="212" spans="1:6" x14ac:dyDescent="0.25">
      <c r="B212">
        <f t="shared" si="34"/>
        <v>9</v>
      </c>
      <c r="C212">
        <f t="shared" si="35"/>
        <v>30</v>
      </c>
      <c r="D212">
        <v>4.3</v>
      </c>
      <c r="E212">
        <f t="shared" si="33"/>
        <v>-4.3</v>
      </c>
      <c r="F212">
        <f t="shared" si="36"/>
        <v>8.6</v>
      </c>
    </row>
    <row r="213" spans="1:6" x14ac:dyDescent="0.25">
      <c r="B213">
        <f t="shared" si="34"/>
        <v>8</v>
      </c>
      <c r="C213">
        <f t="shared" si="35"/>
        <v>32</v>
      </c>
      <c r="D213">
        <v>4.2</v>
      </c>
      <c r="E213">
        <f t="shared" si="33"/>
        <v>-4.2</v>
      </c>
      <c r="F213">
        <f t="shared" si="36"/>
        <v>8.4</v>
      </c>
    </row>
    <row r="214" spans="1:6" x14ac:dyDescent="0.25">
      <c r="B214">
        <f t="shared" si="34"/>
        <v>7</v>
      </c>
      <c r="C214">
        <f t="shared" si="35"/>
        <v>34</v>
      </c>
      <c r="D214">
        <v>4</v>
      </c>
      <c r="E214">
        <f t="shared" si="33"/>
        <v>-4</v>
      </c>
      <c r="F214">
        <f t="shared" si="36"/>
        <v>8</v>
      </c>
    </row>
    <row r="215" spans="1:6" x14ac:dyDescent="0.25">
      <c r="B215">
        <f t="shared" si="34"/>
        <v>6</v>
      </c>
      <c r="C215">
        <f t="shared" si="35"/>
        <v>36</v>
      </c>
      <c r="D215">
        <v>3.7</v>
      </c>
      <c r="E215">
        <f t="shared" si="33"/>
        <v>-3.7</v>
      </c>
      <c r="F215">
        <f t="shared" si="36"/>
        <v>7.4</v>
      </c>
    </row>
    <row r="216" spans="1:6" x14ac:dyDescent="0.25">
      <c r="B216">
        <f t="shared" si="34"/>
        <v>5</v>
      </c>
      <c r="C216">
        <f t="shared" si="35"/>
        <v>38</v>
      </c>
      <c r="D216">
        <v>3.2</v>
      </c>
      <c r="E216">
        <f t="shared" si="33"/>
        <v>-3.2</v>
      </c>
      <c r="F216">
        <f t="shared" si="36"/>
        <v>6.4</v>
      </c>
    </row>
    <row r="217" spans="1:6" x14ac:dyDescent="0.25">
      <c r="B217">
        <f t="shared" si="34"/>
        <v>4</v>
      </c>
      <c r="C217">
        <f t="shared" si="35"/>
        <v>40</v>
      </c>
      <c r="D217">
        <v>2.8</v>
      </c>
      <c r="E217">
        <f t="shared" si="33"/>
        <v>-2.8</v>
      </c>
      <c r="F217">
        <f t="shared" si="36"/>
        <v>5.6</v>
      </c>
    </row>
    <row r="218" spans="1:6" x14ac:dyDescent="0.25">
      <c r="B218">
        <f t="shared" ref="B218:B220" si="37">B217-1</f>
        <v>3</v>
      </c>
      <c r="C218">
        <f t="shared" ref="C218:C220" si="38">C217+2</f>
        <v>42</v>
      </c>
      <c r="D218">
        <v>2.2000000000000002</v>
      </c>
      <c r="E218">
        <f t="shared" si="33"/>
        <v>-2.2000000000000002</v>
      </c>
      <c r="F218">
        <f t="shared" ref="F218:F219" si="39">ABS(C218-C217)*D218</f>
        <v>4.4000000000000004</v>
      </c>
    </row>
    <row r="219" spans="1:6" x14ac:dyDescent="0.25">
      <c r="B219">
        <f t="shared" si="37"/>
        <v>2</v>
      </c>
      <c r="C219">
        <f t="shared" si="38"/>
        <v>44</v>
      </c>
      <c r="D219">
        <v>1.6</v>
      </c>
      <c r="E219">
        <f t="shared" si="33"/>
        <v>-1.6</v>
      </c>
      <c r="F219">
        <f t="shared" si="39"/>
        <v>3.2</v>
      </c>
    </row>
    <row r="220" spans="1:6" x14ac:dyDescent="0.25">
      <c r="A220" t="s">
        <v>3</v>
      </c>
      <c r="B220">
        <f t="shared" si="37"/>
        <v>1</v>
      </c>
      <c r="C220">
        <f t="shared" si="38"/>
        <v>46</v>
      </c>
      <c r="D220">
        <v>0.5</v>
      </c>
      <c r="E220">
        <f t="shared" si="33"/>
        <v>-0.5</v>
      </c>
      <c r="F220">
        <f>ABS(C220-C217)*D220</f>
        <v>3</v>
      </c>
    </row>
    <row r="221" spans="1:6" x14ac:dyDescent="0.25">
      <c r="A221" t="s">
        <v>12</v>
      </c>
      <c r="D221">
        <v>-1</v>
      </c>
      <c r="E221">
        <f t="shared" si="33"/>
        <v>1</v>
      </c>
    </row>
    <row r="222" spans="1:6" x14ac:dyDescent="0.25">
      <c r="F222" s="3">
        <f>SUM(F198:F220)</f>
        <v>179.6</v>
      </c>
    </row>
    <row r="225" spans="1:9" ht="45" x14ac:dyDescent="0.25">
      <c r="A225" s="2">
        <v>43403</v>
      </c>
      <c r="B225" s="1" t="s">
        <v>7</v>
      </c>
      <c r="C225">
        <v>1850</v>
      </c>
      <c r="D225" s="3">
        <f>C225*(12^3)*(2.54^3)/(100^3)</f>
        <v>52.386166195199998</v>
      </c>
      <c r="E225" t="s">
        <v>8</v>
      </c>
      <c r="F225" s="1" t="s">
        <v>10</v>
      </c>
      <c r="G225" s="3">
        <f>D225/F256</f>
        <v>0.27398622487029289</v>
      </c>
      <c r="H225" s="1" t="s">
        <v>14</v>
      </c>
      <c r="I225" s="3">
        <f>ABS(C255-C229)</f>
        <v>0</v>
      </c>
    </row>
    <row r="226" spans="1:9" ht="45" x14ac:dyDescent="0.25">
      <c r="A226" t="s">
        <v>22</v>
      </c>
      <c r="B226" s="1" t="s">
        <v>6</v>
      </c>
      <c r="C226">
        <v>5.72</v>
      </c>
      <c r="D226" s="3">
        <f>C226*12*2.54/100</f>
        <v>1.7434559999999999</v>
      </c>
      <c r="E226" t="s">
        <v>9</v>
      </c>
      <c r="F226" s="1" t="s">
        <v>13</v>
      </c>
      <c r="G226" s="3">
        <f>F256/I226</f>
        <v>3.9833333333333329</v>
      </c>
      <c r="H226" s="1" t="s">
        <v>15</v>
      </c>
      <c r="I226" s="3">
        <f>ABS(C230-C254)</f>
        <v>48</v>
      </c>
    </row>
    <row r="228" spans="1:9" ht="60" x14ac:dyDescent="0.25">
      <c r="A228" t="s">
        <v>1</v>
      </c>
      <c r="B228" s="1"/>
      <c r="C228" s="1" t="s">
        <v>28</v>
      </c>
      <c r="D228" s="1" t="s">
        <v>2</v>
      </c>
      <c r="F228" s="1" t="s">
        <v>4</v>
      </c>
    </row>
    <row r="229" spans="1:9" x14ac:dyDescent="0.25">
      <c r="A229" t="s">
        <v>11</v>
      </c>
      <c r="D229">
        <v>-2.7</v>
      </c>
      <c r="E229">
        <f>-D229</f>
        <v>2.7</v>
      </c>
    </row>
    <row r="230" spans="1:9" x14ac:dyDescent="0.25">
      <c r="A230" t="s">
        <v>3</v>
      </c>
      <c r="B230">
        <v>24</v>
      </c>
      <c r="C230">
        <v>0</v>
      </c>
      <c r="D230">
        <v>0.5</v>
      </c>
      <c r="E230">
        <f t="shared" ref="E230:E255" si="40">-D230</f>
        <v>-0.5</v>
      </c>
    </row>
    <row r="231" spans="1:9" x14ac:dyDescent="0.25">
      <c r="B231">
        <f>B230-1</f>
        <v>23</v>
      </c>
      <c r="C231">
        <f>C230+2</f>
        <v>2</v>
      </c>
      <c r="D231">
        <v>0.5</v>
      </c>
      <c r="E231">
        <f t="shared" si="40"/>
        <v>-0.5</v>
      </c>
      <c r="F231">
        <f>ABS(C231-C230)*D231</f>
        <v>1</v>
      </c>
    </row>
    <row r="232" spans="1:9" x14ac:dyDescent="0.25">
      <c r="B232">
        <f t="shared" ref="B232:B254" si="41">B231-1</f>
        <v>22</v>
      </c>
      <c r="C232">
        <f t="shared" ref="C232:C254" si="42">C231+2</f>
        <v>4</v>
      </c>
      <c r="D232">
        <v>2.5</v>
      </c>
      <c r="E232">
        <f t="shared" si="40"/>
        <v>-2.5</v>
      </c>
      <c r="F232">
        <f t="shared" ref="F232:F254" si="43">ABS(C232-C231)*D232</f>
        <v>5</v>
      </c>
    </row>
    <row r="233" spans="1:9" x14ac:dyDescent="0.25">
      <c r="B233">
        <f t="shared" si="41"/>
        <v>21</v>
      </c>
      <c r="C233">
        <f t="shared" si="42"/>
        <v>6</v>
      </c>
      <c r="D233">
        <v>2.2000000000000002</v>
      </c>
      <c r="E233">
        <f t="shared" si="40"/>
        <v>-2.2000000000000002</v>
      </c>
      <c r="F233">
        <f t="shared" si="43"/>
        <v>4.4000000000000004</v>
      </c>
    </row>
    <row r="234" spans="1:9" x14ac:dyDescent="0.25">
      <c r="B234">
        <f t="shared" si="41"/>
        <v>20</v>
      </c>
      <c r="C234">
        <f t="shared" si="42"/>
        <v>8</v>
      </c>
      <c r="D234">
        <v>2.8</v>
      </c>
      <c r="E234">
        <f t="shared" si="40"/>
        <v>-2.8</v>
      </c>
      <c r="F234">
        <f t="shared" si="43"/>
        <v>5.6</v>
      </c>
    </row>
    <row r="235" spans="1:9" x14ac:dyDescent="0.25">
      <c r="B235">
        <f t="shared" si="41"/>
        <v>19</v>
      </c>
      <c r="C235">
        <f t="shared" si="42"/>
        <v>10</v>
      </c>
      <c r="D235">
        <v>3.1</v>
      </c>
      <c r="E235">
        <f t="shared" si="40"/>
        <v>-3.1</v>
      </c>
      <c r="F235">
        <f t="shared" si="43"/>
        <v>6.2</v>
      </c>
    </row>
    <row r="236" spans="1:9" x14ac:dyDescent="0.25">
      <c r="B236">
        <f t="shared" si="41"/>
        <v>18</v>
      </c>
      <c r="C236">
        <f t="shared" si="42"/>
        <v>12</v>
      </c>
      <c r="D236">
        <v>3.4</v>
      </c>
      <c r="E236">
        <f t="shared" si="40"/>
        <v>-3.4</v>
      </c>
      <c r="F236">
        <f t="shared" si="43"/>
        <v>6.8</v>
      </c>
    </row>
    <row r="237" spans="1:9" x14ac:dyDescent="0.25">
      <c r="B237">
        <f t="shared" si="41"/>
        <v>17</v>
      </c>
      <c r="C237">
        <f t="shared" si="42"/>
        <v>14</v>
      </c>
      <c r="D237">
        <v>3.5</v>
      </c>
      <c r="E237">
        <f t="shared" si="40"/>
        <v>-3.5</v>
      </c>
      <c r="F237">
        <f t="shared" si="43"/>
        <v>7</v>
      </c>
    </row>
    <row r="238" spans="1:9" x14ac:dyDescent="0.25">
      <c r="B238">
        <f t="shared" si="41"/>
        <v>16</v>
      </c>
      <c r="C238">
        <f t="shared" si="42"/>
        <v>16</v>
      </c>
      <c r="D238">
        <v>3.7</v>
      </c>
      <c r="E238">
        <f t="shared" si="40"/>
        <v>-3.7</v>
      </c>
      <c r="F238">
        <f t="shared" si="43"/>
        <v>7.4</v>
      </c>
    </row>
    <row r="239" spans="1:9" x14ac:dyDescent="0.25">
      <c r="B239">
        <f t="shared" si="41"/>
        <v>15</v>
      </c>
      <c r="C239">
        <f t="shared" si="42"/>
        <v>18</v>
      </c>
      <c r="D239">
        <v>3.9</v>
      </c>
      <c r="E239">
        <f t="shared" si="40"/>
        <v>-3.9</v>
      </c>
      <c r="F239">
        <f t="shared" si="43"/>
        <v>7.8</v>
      </c>
    </row>
    <row r="240" spans="1:9" x14ac:dyDescent="0.25">
      <c r="B240">
        <f t="shared" si="41"/>
        <v>14</v>
      </c>
      <c r="C240">
        <f t="shared" si="42"/>
        <v>20</v>
      </c>
      <c r="D240">
        <v>4.0999999999999996</v>
      </c>
      <c r="E240">
        <f t="shared" si="40"/>
        <v>-4.0999999999999996</v>
      </c>
      <c r="F240">
        <f t="shared" si="43"/>
        <v>8.1999999999999993</v>
      </c>
    </row>
    <row r="241" spans="1:6" x14ac:dyDescent="0.25">
      <c r="B241">
        <f t="shared" si="41"/>
        <v>13</v>
      </c>
      <c r="C241">
        <f t="shared" si="42"/>
        <v>22</v>
      </c>
      <c r="D241">
        <v>4.2</v>
      </c>
      <c r="E241">
        <f t="shared" si="40"/>
        <v>-4.2</v>
      </c>
      <c r="F241">
        <f t="shared" si="43"/>
        <v>8.4</v>
      </c>
    </row>
    <row r="242" spans="1:6" x14ac:dyDescent="0.25">
      <c r="B242">
        <f t="shared" si="41"/>
        <v>12</v>
      </c>
      <c r="C242">
        <f t="shared" si="42"/>
        <v>24</v>
      </c>
      <c r="D242">
        <v>4.5</v>
      </c>
      <c r="E242">
        <f t="shared" si="40"/>
        <v>-4.5</v>
      </c>
      <c r="F242">
        <f t="shared" si="43"/>
        <v>9</v>
      </c>
    </row>
    <row r="243" spans="1:6" x14ac:dyDescent="0.25">
      <c r="B243">
        <f t="shared" si="41"/>
        <v>11</v>
      </c>
      <c r="C243">
        <f t="shared" si="42"/>
        <v>26</v>
      </c>
      <c r="D243">
        <v>5.0999999999999996</v>
      </c>
      <c r="E243">
        <f t="shared" si="40"/>
        <v>-5.0999999999999996</v>
      </c>
      <c r="F243">
        <f t="shared" si="43"/>
        <v>10.199999999999999</v>
      </c>
    </row>
    <row r="244" spans="1:6" x14ac:dyDescent="0.25">
      <c r="B244">
        <f t="shared" si="41"/>
        <v>10</v>
      </c>
      <c r="C244">
        <f t="shared" si="42"/>
        <v>28</v>
      </c>
      <c r="D244">
        <v>5.2</v>
      </c>
      <c r="E244">
        <f t="shared" si="40"/>
        <v>-5.2</v>
      </c>
      <c r="F244">
        <f t="shared" si="43"/>
        <v>10.4</v>
      </c>
    </row>
    <row r="245" spans="1:6" x14ac:dyDescent="0.25">
      <c r="B245">
        <f t="shared" si="41"/>
        <v>9</v>
      </c>
      <c r="C245">
        <f t="shared" si="42"/>
        <v>30</v>
      </c>
      <c r="D245">
        <v>5.2</v>
      </c>
      <c r="E245">
        <f t="shared" si="40"/>
        <v>-5.2</v>
      </c>
      <c r="F245">
        <f t="shared" si="43"/>
        <v>10.4</v>
      </c>
    </row>
    <row r="246" spans="1:6" x14ac:dyDescent="0.25">
      <c r="B246">
        <f t="shared" si="41"/>
        <v>8</v>
      </c>
      <c r="C246">
        <f t="shared" si="42"/>
        <v>32</v>
      </c>
      <c r="D246">
        <v>5.0999999999999996</v>
      </c>
      <c r="E246">
        <f t="shared" si="40"/>
        <v>-5.0999999999999996</v>
      </c>
      <c r="F246">
        <f t="shared" si="43"/>
        <v>10.199999999999999</v>
      </c>
    </row>
    <row r="247" spans="1:6" x14ac:dyDescent="0.25">
      <c r="B247">
        <f t="shared" si="41"/>
        <v>7</v>
      </c>
      <c r="C247">
        <f t="shared" si="42"/>
        <v>34</v>
      </c>
      <c r="D247">
        <v>5.4</v>
      </c>
      <c r="E247">
        <f t="shared" si="40"/>
        <v>-5.4</v>
      </c>
      <c r="F247">
        <f t="shared" si="43"/>
        <v>10.8</v>
      </c>
    </row>
    <row r="248" spans="1:6" x14ac:dyDescent="0.25">
      <c r="B248">
        <f t="shared" si="41"/>
        <v>6</v>
      </c>
      <c r="C248">
        <f t="shared" si="42"/>
        <v>36</v>
      </c>
      <c r="D248">
        <v>5.6</v>
      </c>
      <c r="E248">
        <f t="shared" si="40"/>
        <v>-5.6</v>
      </c>
      <c r="F248">
        <f t="shared" si="43"/>
        <v>11.2</v>
      </c>
    </row>
    <row r="249" spans="1:6" x14ac:dyDescent="0.25">
      <c r="B249">
        <f t="shared" si="41"/>
        <v>5</v>
      </c>
      <c r="C249">
        <f t="shared" si="42"/>
        <v>38</v>
      </c>
      <c r="D249">
        <v>5.8</v>
      </c>
      <c r="E249">
        <f t="shared" si="40"/>
        <v>-5.8</v>
      </c>
      <c r="F249">
        <f t="shared" si="43"/>
        <v>11.6</v>
      </c>
    </row>
    <row r="250" spans="1:6" x14ac:dyDescent="0.25">
      <c r="B250">
        <f t="shared" si="41"/>
        <v>4</v>
      </c>
      <c r="C250">
        <f t="shared" si="42"/>
        <v>40</v>
      </c>
      <c r="D250">
        <v>6.2</v>
      </c>
      <c r="E250">
        <f t="shared" si="40"/>
        <v>-6.2</v>
      </c>
      <c r="F250">
        <f t="shared" si="43"/>
        <v>12.4</v>
      </c>
    </row>
    <row r="251" spans="1:6" x14ac:dyDescent="0.25">
      <c r="B251">
        <f t="shared" si="41"/>
        <v>3</v>
      </c>
      <c r="C251">
        <f t="shared" si="42"/>
        <v>42</v>
      </c>
      <c r="D251">
        <v>5.8</v>
      </c>
      <c r="E251">
        <f t="shared" si="40"/>
        <v>-5.8</v>
      </c>
      <c r="F251">
        <f t="shared" si="43"/>
        <v>11.6</v>
      </c>
    </row>
    <row r="252" spans="1:6" x14ac:dyDescent="0.25">
      <c r="B252">
        <f t="shared" si="41"/>
        <v>2</v>
      </c>
      <c r="C252">
        <f t="shared" si="42"/>
        <v>44</v>
      </c>
      <c r="D252">
        <v>4.5999999999999996</v>
      </c>
      <c r="E252">
        <f t="shared" si="40"/>
        <v>-4.5999999999999996</v>
      </c>
      <c r="F252">
        <f t="shared" si="43"/>
        <v>9.1999999999999993</v>
      </c>
    </row>
    <row r="253" spans="1:6" x14ac:dyDescent="0.25">
      <c r="B253">
        <f t="shared" si="41"/>
        <v>1</v>
      </c>
      <c r="C253">
        <f t="shared" si="42"/>
        <v>46</v>
      </c>
      <c r="D253">
        <v>2.2999999999999998</v>
      </c>
      <c r="E253">
        <f t="shared" si="40"/>
        <v>-2.2999999999999998</v>
      </c>
      <c r="F253">
        <f t="shared" si="43"/>
        <v>4.5999999999999996</v>
      </c>
    </row>
    <row r="254" spans="1:6" x14ac:dyDescent="0.25">
      <c r="A254" t="s">
        <v>3</v>
      </c>
      <c r="B254">
        <f t="shared" si="41"/>
        <v>0</v>
      </c>
      <c r="C254">
        <f t="shared" si="42"/>
        <v>48</v>
      </c>
      <c r="D254">
        <v>0.9</v>
      </c>
      <c r="E254">
        <f t="shared" si="40"/>
        <v>-0.9</v>
      </c>
      <c r="F254">
        <f t="shared" si="43"/>
        <v>1.8</v>
      </c>
    </row>
    <row r="255" spans="1:6" x14ac:dyDescent="0.25">
      <c r="A255" t="s">
        <v>12</v>
      </c>
      <c r="D255">
        <v>-1.5</v>
      </c>
      <c r="E255">
        <f t="shared" si="40"/>
        <v>1.5</v>
      </c>
    </row>
    <row r="256" spans="1:6" x14ac:dyDescent="0.25">
      <c r="F256" s="3">
        <f>SUM(F231:F254)</f>
        <v>191.2</v>
      </c>
    </row>
    <row r="259" spans="1:9" ht="45" x14ac:dyDescent="0.25">
      <c r="A259" s="2">
        <v>43403</v>
      </c>
      <c r="B259" s="1" t="s">
        <v>7</v>
      </c>
      <c r="C259">
        <v>1850</v>
      </c>
      <c r="D259" s="3">
        <f>C259*(12^3)*(2.54^3)/(100^3)</f>
        <v>52.386166195199998</v>
      </c>
      <c r="E259" t="s">
        <v>8</v>
      </c>
      <c r="F259" s="1" t="s">
        <v>10</v>
      </c>
      <c r="G259" s="3">
        <f>D259/F289</f>
        <v>0.26919920963617672</v>
      </c>
      <c r="H259" s="1" t="s">
        <v>14</v>
      </c>
      <c r="I259" s="3">
        <f>ABS(C288-C263)</f>
        <v>0</v>
      </c>
    </row>
    <row r="260" spans="1:9" ht="45" x14ac:dyDescent="0.25">
      <c r="A260" t="s">
        <v>23</v>
      </c>
      <c r="B260" s="1" t="s">
        <v>6</v>
      </c>
      <c r="C260">
        <v>5.72</v>
      </c>
      <c r="D260" s="3">
        <f>C260*12*2.54/100</f>
        <v>1.7434559999999999</v>
      </c>
      <c r="E260" t="s">
        <v>9</v>
      </c>
      <c r="F260" s="1" t="s">
        <v>13</v>
      </c>
      <c r="G260" s="3">
        <f>F289/I260</f>
        <v>4.2304347826086959</v>
      </c>
      <c r="H260" s="1" t="s">
        <v>15</v>
      </c>
      <c r="I260" s="3">
        <f>ABS(C264-C287)</f>
        <v>46</v>
      </c>
    </row>
    <row r="262" spans="1:9" ht="60" x14ac:dyDescent="0.25">
      <c r="A262" t="s">
        <v>1</v>
      </c>
      <c r="B262" s="1"/>
      <c r="C262" s="1" t="s">
        <v>28</v>
      </c>
      <c r="D262" s="1" t="s">
        <v>2</v>
      </c>
      <c r="F262" s="1" t="s">
        <v>4</v>
      </c>
    </row>
    <row r="263" spans="1:9" x14ac:dyDescent="0.25">
      <c r="A263" t="s">
        <v>11</v>
      </c>
      <c r="D263">
        <v>-2</v>
      </c>
      <c r="E263">
        <f>-D263</f>
        <v>2</v>
      </c>
    </row>
    <row r="264" spans="1:9" x14ac:dyDescent="0.25">
      <c r="A264" t="s">
        <v>3</v>
      </c>
      <c r="B264">
        <v>24</v>
      </c>
      <c r="C264">
        <v>0</v>
      </c>
      <c r="D264">
        <v>0.5</v>
      </c>
      <c r="E264">
        <f t="shared" ref="E264:E288" si="44">-D264</f>
        <v>-0.5</v>
      </c>
    </row>
    <row r="265" spans="1:9" x14ac:dyDescent="0.25">
      <c r="B265">
        <f>B264-1</f>
        <v>23</v>
      </c>
      <c r="C265">
        <f>C264+2</f>
        <v>2</v>
      </c>
      <c r="D265">
        <v>2.5</v>
      </c>
      <c r="E265">
        <f t="shared" si="44"/>
        <v>-2.5</v>
      </c>
      <c r="F265">
        <f>ABS(C265-C264)*D265</f>
        <v>5</v>
      </c>
    </row>
    <row r="266" spans="1:9" x14ac:dyDescent="0.25">
      <c r="B266">
        <f t="shared" ref="B266:B287" si="45">B265-1</f>
        <v>22</v>
      </c>
      <c r="C266">
        <f t="shared" ref="C266:C287" si="46">C265+2</f>
        <v>4</v>
      </c>
      <c r="D266">
        <v>7.9</v>
      </c>
      <c r="E266">
        <f t="shared" si="44"/>
        <v>-7.9</v>
      </c>
      <c r="F266">
        <f t="shared" ref="F266:F287" si="47">ABS(C266-C265)*D266</f>
        <v>15.8</v>
      </c>
    </row>
    <row r="267" spans="1:9" x14ac:dyDescent="0.25">
      <c r="B267">
        <f t="shared" si="45"/>
        <v>21</v>
      </c>
      <c r="C267">
        <f t="shared" si="46"/>
        <v>6</v>
      </c>
      <c r="D267">
        <v>7.7</v>
      </c>
      <c r="E267">
        <f t="shared" si="44"/>
        <v>-7.7</v>
      </c>
      <c r="F267">
        <f t="shared" si="47"/>
        <v>15.4</v>
      </c>
    </row>
    <row r="268" spans="1:9" x14ac:dyDescent="0.25">
      <c r="B268">
        <f t="shared" si="45"/>
        <v>20</v>
      </c>
      <c r="C268">
        <f t="shared" si="46"/>
        <v>8</v>
      </c>
      <c r="D268">
        <v>7</v>
      </c>
      <c r="E268">
        <f t="shared" si="44"/>
        <v>-7</v>
      </c>
      <c r="F268">
        <f t="shared" si="47"/>
        <v>14</v>
      </c>
    </row>
    <row r="269" spans="1:9" x14ac:dyDescent="0.25">
      <c r="B269">
        <f t="shared" si="45"/>
        <v>19</v>
      </c>
      <c r="C269">
        <f t="shared" si="46"/>
        <v>10</v>
      </c>
      <c r="D269">
        <v>7.2</v>
      </c>
      <c r="E269">
        <f t="shared" si="44"/>
        <v>-7.2</v>
      </c>
      <c r="F269">
        <f t="shared" si="47"/>
        <v>14.4</v>
      </c>
    </row>
    <row r="270" spans="1:9" x14ac:dyDescent="0.25">
      <c r="B270">
        <f t="shared" si="45"/>
        <v>18</v>
      </c>
      <c r="C270">
        <f t="shared" si="46"/>
        <v>12</v>
      </c>
      <c r="D270">
        <v>6.9</v>
      </c>
      <c r="E270">
        <f t="shared" si="44"/>
        <v>-6.9</v>
      </c>
      <c r="F270">
        <f t="shared" si="47"/>
        <v>13.8</v>
      </c>
    </row>
    <row r="271" spans="1:9" x14ac:dyDescent="0.25">
      <c r="B271">
        <f t="shared" si="45"/>
        <v>17</v>
      </c>
      <c r="C271">
        <f t="shared" si="46"/>
        <v>14</v>
      </c>
      <c r="D271">
        <v>6.6</v>
      </c>
      <c r="E271">
        <f t="shared" si="44"/>
        <v>-6.6</v>
      </c>
      <c r="F271">
        <f t="shared" si="47"/>
        <v>13.2</v>
      </c>
    </row>
    <row r="272" spans="1:9" x14ac:dyDescent="0.25">
      <c r="B272">
        <f t="shared" si="45"/>
        <v>16</v>
      </c>
      <c r="C272">
        <f t="shared" si="46"/>
        <v>16</v>
      </c>
      <c r="D272">
        <v>6.6</v>
      </c>
      <c r="E272">
        <f t="shared" si="44"/>
        <v>-6.6</v>
      </c>
      <c r="F272">
        <f t="shared" si="47"/>
        <v>13.2</v>
      </c>
    </row>
    <row r="273" spans="1:6" x14ac:dyDescent="0.25">
      <c r="B273">
        <f t="shared" si="45"/>
        <v>15</v>
      </c>
      <c r="C273">
        <f t="shared" si="46"/>
        <v>18</v>
      </c>
      <c r="D273">
        <v>6</v>
      </c>
      <c r="E273">
        <f t="shared" si="44"/>
        <v>-6</v>
      </c>
      <c r="F273">
        <f t="shared" si="47"/>
        <v>12</v>
      </c>
    </row>
    <row r="274" spans="1:6" x14ac:dyDescent="0.25">
      <c r="B274">
        <f t="shared" si="45"/>
        <v>14</v>
      </c>
      <c r="C274">
        <f t="shared" si="46"/>
        <v>20</v>
      </c>
      <c r="D274">
        <v>5</v>
      </c>
      <c r="E274">
        <f t="shared" si="44"/>
        <v>-5</v>
      </c>
      <c r="F274">
        <f t="shared" si="47"/>
        <v>10</v>
      </c>
    </row>
    <row r="275" spans="1:6" x14ac:dyDescent="0.25">
      <c r="B275">
        <f t="shared" si="45"/>
        <v>13</v>
      </c>
      <c r="C275">
        <f t="shared" si="46"/>
        <v>22</v>
      </c>
      <c r="D275">
        <v>4.7</v>
      </c>
      <c r="E275">
        <f t="shared" si="44"/>
        <v>-4.7</v>
      </c>
      <c r="F275">
        <f t="shared" si="47"/>
        <v>9.4</v>
      </c>
    </row>
    <row r="276" spans="1:6" x14ac:dyDescent="0.25">
      <c r="B276">
        <f t="shared" si="45"/>
        <v>12</v>
      </c>
      <c r="C276">
        <f t="shared" si="46"/>
        <v>24</v>
      </c>
      <c r="D276">
        <v>4.3</v>
      </c>
      <c r="E276">
        <f t="shared" si="44"/>
        <v>-4.3</v>
      </c>
      <c r="F276">
        <f t="shared" si="47"/>
        <v>8.6</v>
      </c>
    </row>
    <row r="277" spans="1:6" x14ac:dyDescent="0.25">
      <c r="B277">
        <f t="shared" si="45"/>
        <v>11</v>
      </c>
      <c r="C277">
        <f t="shared" si="46"/>
        <v>26</v>
      </c>
      <c r="D277">
        <v>4.2</v>
      </c>
      <c r="E277">
        <f t="shared" si="44"/>
        <v>-4.2</v>
      </c>
      <c r="F277">
        <f t="shared" si="47"/>
        <v>8.4</v>
      </c>
    </row>
    <row r="278" spans="1:6" x14ac:dyDescent="0.25">
      <c r="B278">
        <f t="shared" si="45"/>
        <v>10</v>
      </c>
      <c r="C278">
        <f t="shared" si="46"/>
        <v>28</v>
      </c>
      <c r="D278">
        <v>3.4</v>
      </c>
      <c r="E278">
        <f t="shared" si="44"/>
        <v>-3.4</v>
      </c>
      <c r="F278">
        <f t="shared" si="47"/>
        <v>6.8</v>
      </c>
    </row>
    <row r="279" spans="1:6" x14ac:dyDescent="0.25">
      <c r="B279">
        <f t="shared" si="45"/>
        <v>9</v>
      </c>
      <c r="C279">
        <f t="shared" si="46"/>
        <v>30</v>
      </c>
      <c r="D279">
        <v>3</v>
      </c>
      <c r="E279">
        <f t="shared" si="44"/>
        <v>-3</v>
      </c>
      <c r="F279">
        <f t="shared" si="47"/>
        <v>6</v>
      </c>
    </row>
    <row r="280" spans="1:6" x14ac:dyDescent="0.25">
      <c r="B280">
        <f t="shared" si="45"/>
        <v>8</v>
      </c>
      <c r="C280">
        <f t="shared" si="46"/>
        <v>32</v>
      </c>
      <c r="D280">
        <v>2.8</v>
      </c>
      <c r="E280">
        <f t="shared" si="44"/>
        <v>-2.8</v>
      </c>
      <c r="F280">
        <f t="shared" si="47"/>
        <v>5.6</v>
      </c>
    </row>
    <row r="281" spans="1:6" x14ac:dyDescent="0.25">
      <c r="B281">
        <f t="shared" si="45"/>
        <v>7</v>
      </c>
      <c r="C281">
        <f t="shared" si="46"/>
        <v>34</v>
      </c>
      <c r="D281">
        <v>2.7</v>
      </c>
      <c r="E281">
        <f t="shared" si="44"/>
        <v>-2.7</v>
      </c>
      <c r="F281">
        <f t="shared" si="47"/>
        <v>5.4</v>
      </c>
    </row>
    <row r="282" spans="1:6" x14ac:dyDescent="0.25">
      <c r="B282">
        <f t="shared" si="45"/>
        <v>6</v>
      </c>
      <c r="C282">
        <f t="shared" si="46"/>
        <v>36</v>
      </c>
      <c r="D282">
        <v>2.5</v>
      </c>
      <c r="E282">
        <f t="shared" si="44"/>
        <v>-2.5</v>
      </c>
      <c r="F282">
        <f t="shared" si="47"/>
        <v>5</v>
      </c>
    </row>
    <row r="283" spans="1:6" x14ac:dyDescent="0.25">
      <c r="B283">
        <f t="shared" si="45"/>
        <v>5</v>
      </c>
      <c r="C283">
        <f t="shared" si="46"/>
        <v>38</v>
      </c>
      <c r="D283">
        <v>2.2999999999999998</v>
      </c>
      <c r="E283">
        <f t="shared" si="44"/>
        <v>-2.2999999999999998</v>
      </c>
      <c r="F283">
        <f t="shared" si="47"/>
        <v>4.5999999999999996</v>
      </c>
    </row>
    <row r="284" spans="1:6" x14ac:dyDescent="0.25">
      <c r="B284">
        <f t="shared" si="45"/>
        <v>4</v>
      </c>
      <c r="C284">
        <f t="shared" si="46"/>
        <v>40</v>
      </c>
      <c r="D284">
        <v>2</v>
      </c>
      <c r="E284">
        <f t="shared" si="44"/>
        <v>-2</v>
      </c>
      <c r="F284">
        <f t="shared" si="47"/>
        <v>4</v>
      </c>
    </row>
    <row r="285" spans="1:6" x14ac:dyDescent="0.25">
      <c r="B285">
        <f t="shared" si="45"/>
        <v>3</v>
      </c>
      <c r="C285">
        <f t="shared" si="46"/>
        <v>42</v>
      </c>
      <c r="D285">
        <v>1.5</v>
      </c>
      <c r="E285">
        <f t="shared" si="44"/>
        <v>-1.5</v>
      </c>
      <c r="F285">
        <f t="shared" si="47"/>
        <v>3</v>
      </c>
    </row>
    <row r="286" spans="1:6" x14ac:dyDescent="0.25">
      <c r="B286">
        <f t="shared" si="45"/>
        <v>2</v>
      </c>
      <c r="C286">
        <f t="shared" si="46"/>
        <v>44</v>
      </c>
      <c r="D286">
        <v>0.5</v>
      </c>
      <c r="E286">
        <f t="shared" si="44"/>
        <v>-0.5</v>
      </c>
      <c r="F286">
        <f t="shared" si="47"/>
        <v>1</v>
      </c>
    </row>
    <row r="287" spans="1:6" x14ac:dyDescent="0.25">
      <c r="A287" t="s">
        <v>3</v>
      </c>
      <c r="B287">
        <f t="shared" si="45"/>
        <v>1</v>
      </c>
      <c r="C287">
        <f t="shared" si="46"/>
        <v>46</v>
      </c>
      <c r="D287">
        <v>0</v>
      </c>
      <c r="E287">
        <f t="shared" si="44"/>
        <v>0</v>
      </c>
      <c r="F287">
        <f t="shared" si="47"/>
        <v>0</v>
      </c>
    </row>
    <row r="288" spans="1:6" x14ac:dyDescent="0.25">
      <c r="A288" t="s">
        <v>12</v>
      </c>
      <c r="D288">
        <v>-3</v>
      </c>
      <c r="E288">
        <f t="shared" si="44"/>
        <v>3</v>
      </c>
    </row>
    <row r="289" spans="1:9" x14ac:dyDescent="0.25">
      <c r="F289" s="3">
        <f>SUM(F265:F287)</f>
        <v>194.60000000000002</v>
      </c>
    </row>
    <row r="292" spans="1:9" ht="45" x14ac:dyDescent="0.25">
      <c r="A292" s="2">
        <v>43403</v>
      </c>
      <c r="B292" s="1" t="s">
        <v>7</v>
      </c>
      <c r="C292">
        <v>1850</v>
      </c>
      <c r="D292" s="3">
        <f>C292*(12^3)*(2.54^3)/(100^3)</f>
        <v>52.386166195199998</v>
      </c>
      <c r="E292" t="s">
        <v>8</v>
      </c>
      <c r="F292" s="1" t="s">
        <v>10</v>
      </c>
      <c r="G292" s="3">
        <f>D292/F322</f>
        <v>0.33972870424902724</v>
      </c>
      <c r="H292" s="1" t="s">
        <v>14</v>
      </c>
      <c r="I292" s="3">
        <f>ABS(C321-C296)</f>
        <v>0</v>
      </c>
    </row>
    <row r="293" spans="1:9" ht="45" x14ac:dyDescent="0.25">
      <c r="A293" t="s">
        <v>24</v>
      </c>
      <c r="B293" s="1" t="s">
        <v>6</v>
      </c>
      <c r="C293">
        <v>5.72</v>
      </c>
      <c r="D293" s="3">
        <f>C293*12*2.54/100</f>
        <v>1.7434559999999999</v>
      </c>
      <c r="E293" t="s">
        <v>9</v>
      </c>
      <c r="F293" s="1" t="s">
        <v>13</v>
      </c>
      <c r="G293" s="3">
        <f>F322/I293</f>
        <v>3.3521739130434782</v>
      </c>
      <c r="H293" s="1" t="s">
        <v>15</v>
      </c>
      <c r="I293" s="3">
        <f>ABS(C297-C320)</f>
        <v>46</v>
      </c>
    </row>
    <row r="295" spans="1:9" ht="60" x14ac:dyDescent="0.25">
      <c r="A295" t="s">
        <v>1</v>
      </c>
      <c r="B295" s="1"/>
      <c r="C295" s="1" t="s">
        <v>28</v>
      </c>
      <c r="D295" s="1" t="s">
        <v>2</v>
      </c>
      <c r="F295" s="1" t="s">
        <v>4</v>
      </c>
    </row>
    <row r="296" spans="1:9" x14ac:dyDescent="0.25">
      <c r="A296" t="s">
        <v>11</v>
      </c>
      <c r="D296">
        <v>-2.5</v>
      </c>
      <c r="E296">
        <f>-D296</f>
        <v>2.5</v>
      </c>
    </row>
    <row r="297" spans="1:9" x14ac:dyDescent="0.25">
      <c r="A297" t="s">
        <v>3</v>
      </c>
      <c r="B297">
        <v>24</v>
      </c>
      <c r="C297">
        <v>0</v>
      </c>
      <c r="D297">
        <v>0</v>
      </c>
      <c r="E297">
        <f t="shared" ref="E297:E321" si="48">-D297</f>
        <v>0</v>
      </c>
    </row>
    <row r="298" spans="1:9" x14ac:dyDescent="0.25">
      <c r="B298">
        <f>B297-1</f>
        <v>23</v>
      </c>
      <c r="C298">
        <f>C297+2</f>
        <v>2</v>
      </c>
      <c r="D298">
        <v>0.5</v>
      </c>
      <c r="E298">
        <f t="shared" si="48"/>
        <v>-0.5</v>
      </c>
      <c r="F298">
        <f>ABS(C298-C297)*D298</f>
        <v>1</v>
      </c>
    </row>
    <row r="299" spans="1:9" x14ac:dyDescent="0.25">
      <c r="B299">
        <f t="shared" ref="B299:B320" si="49">B298-1</f>
        <v>22</v>
      </c>
      <c r="C299">
        <f t="shared" ref="C299:C320" si="50">C298+2</f>
        <v>4</v>
      </c>
      <c r="D299">
        <v>0.5</v>
      </c>
      <c r="E299">
        <f t="shared" si="48"/>
        <v>-0.5</v>
      </c>
      <c r="F299">
        <f t="shared" ref="F299:F320" si="51">ABS(C299-C298)*D299</f>
        <v>1</v>
      </c>
    </row>
    <row r="300" spans="1:9" x14ac:dyDescent="0.25">
      <c r="B300">
        <f t="shared" si="49"/>
        <v>21</v>
      </c>
      <c r="C300">
        <f t="shared" si="50"/>
        <v>6</v>
      </c>
      <c r="D300">
        <v>0.9</v>
      </c>
      <c r="E300">
        <f t="shared" si="48"/>
        <v>-0.9</v>
      </c>
      <c r="F300">
        <f t="shared" si="51"/>
        <v>1.8</v>
      </c>
    </row>
    <row r="301" spans="1:9" x14ac:dyDescent="0.25">
      <c r="B301">
        <f t="shared" si="49"/>
        <v>20</v>
      </c>
      <c r="C301">
        <f t="shared" si="50"/>
        <v>8</v>
      </c>
      <c r="D301">
        <v>1.2</v>
      </c>
      <c r="E301">
        <f t="shared" si="48"/>
        <v>-1.2</v>
      </c>
      <c r="F301">
        <f t="shared" si="51"/>
        <v>2.4</v>
      </c>
    </row>
    <row r="302" spans="1:9" x14ac:dyDescent="0.25">
      <c r="B302">
        <f t="shared" si="49"/>
        <v>19</v>
      </c>
      <c r="C302">
        <f t="shared" si="50"/>
        <v>10</v>
      </c>
      <c r="D302">
        <v>1.3</v>
      </c>
      <c r="E302">
        <f t="shared" si="48"/>
        <v>-1.3</v>
      </c>
      <c r="F302">
        <f t="shared" si="51"/>
        <v>2.6</v>
      </c>
    </row>
    <row r="303" spans="1:9" x14ac:dyDescent="0.25">
      <c r="B303">
        <f t="shared" si="49"/>
        <v>18</v>
      </c>
      <c r="C303">
        <f t="shared" si="50"/>
        <v>12</v>
      </c>
      <c r="D303">
        <v>1.8</v>
      </c>
      <c r="E303">
        <f t="shared" si="48"/>
        <v>-1.8</v>
      </c>
      <c r="F303">
        <f t="shared" si="51"/>
        <v>3.6</v>
      </c>
    </row>
    <row r="304" spans="1:9" x14ac:dyDescent="0.25">
      <c r="B304">
        <f t="shared" si="49"/>
        <v>17</v>
      </c>
      <c r="C304">
        <f t="shared" si="50"/>
        <v>14</v>
      </c>
      <c r="D304">
        <v>2.5</v>
      </c>
      <c r="E304">
        <f t="shared" si="48"/>
        <v>-2.5</v>
      </c>
      <c r="F304">
        <f t="shared" si="51"/>
        <v>5</v>
      </c>
    </row>
    <row r="305" spans="1:6" x14ac:dyDescent="0.25">
      <c r="B305">
        <f t="shared" si="49"/>
        <v>16</v>
      </c>
      <c r="C305">
        <f t="shared" si="50"/>
        <v>16</v>
      </c>
      <c r="D305">
        <v>3.1</v>
      </c>
      <c r="E305">
        <f t="shared" si="48"/>
        <v>-3.1</v>
      </c>
      <c r="F305">
        <f t="shared" si="51"/>
        <v>6.2</v>
      </c>
    </row>
    <row r="306" spans="1:6" x14ac:dyDescent="0.25">
      <c r="B306">
        <f t="shared" si="49"/>
        <v>15</v>
      </c>
      <c r="C306">
        <f t="shared" si="50"/>
        <v>18</v>
      </c>
      <c r="D306">
        <v>3.8</v>
      </c>
      <c r="E306">
        <f t="shared" si="48"/>
        <v>-3.8</v>
      </c>
      <c r="F306">
        <f t="shared" si="51"/>
        <v>7.6</v>
      </c>
    </row>
    <row r="307" spans="1:6" x14ac:dyDescent="0.25">
      <c r="B307">
        <f t="shared" si="49"/>
        <v>14</v>
      </c>
      <c r="C307">
        <f t="shared" si="50"/>
        <v>20</v>
      </c>
      <c r="D307">
        <v>3.8</v>
      </c>
      <c r="E307">
        <f t="shared" si="48"/>
        <v>-3.8</v>
      </c>
      <c r="F307">
        <f t="shared" si="51"/>
        <v>7.6</v>
      </c>
    </row>
    <row r="308" spans="1:6" x14ac:dyDescent="0.25">
      <c r="B308">
        <f t="shared" si="49"/>
        <v>13</v>
      </c>
      <c r="C308">
        <f t="shared" si="50"/>
        <v>22</v>
      </c>
      <c r="D308">
        <v>3.9</v>
      </c>
      <c r="E308">
        <f t="shared" si="48"/>
        <v>-3.9</v>
      </c>
      <c r="F308">
        <f t="shared" si="51"/>
        <v>7.8</v>
      </c>
    </row>
    <row r="309" spans="1:6" x14ac:dyDescent="0.25">
      <c r="B309">
        <f t="shared" si="49"/>
        <v>12</v>
      </c>
      <c r="C309">
        <f t="shared" si="50"/>
        <v>24</v>
      </c>
      <c r="D309">
        <v>4.2</v>
      </c>
      <c r="E309">
        <f t="shared" si="48"/>
        <v>-4.2</v>
      </c>
      <c r="F309">
        <f t="shared" si="51"/>
        <v>8.4</v>
      </c>
    </row>
    <row r="310" spans="1:6" x14ac:dyDescent="0.25">
      <c r="B310">
        <f t="shared" si="49"/>
        <v>11</v>
      </c>
      <c r="C310">
        <f t="shared" si="50"/>
        <v>26</v>
      </c>
      <c r="D310">
        <v>4.3</v>
      </c>
      <c r="E310">
        <f t="shared" si="48"/>
        <v>-4.3</v>
      </c>
      <c r="F310">
        <f t="shared" si="51"/>
        <v>8.6</v>
      </c>
    </row>
    <row r="311" spans="1:6" x14ac:dyDescent="0.25">
      <c r="B311">
        <f t="shared" si="49"/>
        <v>10</v>
      </c>
      <c r="C311">
        <f t="shared" si="50"/>
        <v>28</v>
      </c>
      <c r="D311">
        <v>4.3</v>
      </c>
      <c r="E311">
        <f t="shared" si="48"/>
        <v>-4.3</v>
      </c>
      <c r="F311">
        <f t="shared" si="51"/>
        <v>8.6</v>
      </c>
    </row>
    <row r="312" spans="1:6" x14ac:dyDescent="0.25">
      <c r="B312">
        <f t="shared" si="49"/>
        <v>9</v>
      </c>
      <c r="C312">
        <f t="shared" si="50"/>
        <v>30</v>
      </c>
      <c r="D312">
        <v>4.5</v>
      </c>
      <c r="E312">
        <f t="shared" si="48"/>
        <v>-4.5</v>
      </c>
      <c r="F312">
        <f t="shared" si="51"/>
        <v>9</v>
      </c>
    </row>
    <row r="313" spans="1:6" x14ac:dyDescent="0.25">
      <c r="B313">
        <f t="shared" si="49"/>
        <v>8</v>
      </c>
      <c r="C313">
        <f t="shared" si="50"/>
        <v>32</v>
      </c>
      <c r="D313">
        <v>4.5999999999999996</v>
      </c>
      <c r="E313">
        <f t="shared" si="48"/>
        <v>-4.5999999999999996</v>
      </c>
      <c r="F313">
        <f t="shared" si="51"/>
        <v>9.1999999999999993</v>
      </c>
    </row>
    <row r="314" spans="1:6" x14ac:dyDescent="0.25">
      <c r="B314">
        <f t="shared" si="49"/>
        <v>7</v>
      </c>
      <c r="C314">
        <f t="shared" si="50"/>
        <v>34</v>
      </c>
      <c r="D314">
        <v>4.9000000000000004</v>
      </c>
      <c r="E314">
        <f t="shared" si="48"/>
        <v>-4.9000000000000004</v>
      </c>
      <c r="F314">
        <f t="shared" si="51"/>
        <v>9.8000000000000007</v>
      </c>
    </row>
    <row r="315" spans="1:6" x14ac:dyDescent="0.25">
      <c r="B315">
        <f t="shared" si="49"/>
        <v>6</v>
      </c>
      <c r="C315">
        <f t="shared" si="50"/>
        <v>36</v>
      </c>
      <c r="D315">
        <v>5.2</v>
      </c>
      <c r="E315">
        <f t="shared" si="48"/>
        <v>-5.2</v>
      </c>
      <c r="F315">
        <f t="shared" si="51"/>
        <v>10.4</v>
      </c>
    </row>
    <row r="316" spans="1:6" x14ac:dyDescent="0.25">
      <c r="B316">
        <f t="shared" si="49"/>
        <v>5</v>
      </c>
      <c r="C316">
        <f t="shared" si="50"/>
        <v>38</v>
      </c>
      <c r="D316">
        <v>5.5</v>
      </c>
      <c r="E316">
        <f t="shared" si="48"/>
        <v>-5.5</v>
      </c>
      <c r="F316">
        <f t="shared" si="51"/>
        <v>11</v>
      </c>
    </row>
    <row r="317" spans="1:6" x14ac:dyDescent="0.25">
      <c r="B317">
        <f t="shared" si="49"/>
        <v>4</v>
      </c>
      <c r="C317">
        <f t="shared" si="50"/>
        <v>40</v>
      </c>
      <c r="D317">
        <v>5.6</v>
      </c>
      <c r="E317">
        <f t="shared" si="48"/>
        <v>-5.6</v>
      </c>
      <c r="F317">
        <f t="shared" si="51"/>
        <v>11.2</v>
      </c>
    </row>
    <row r="318" spans="1:6" x14ac:dyDescent="0.25">
      <c r="B318">
        <f t="shared" si="49"/>
        <v>3</v>
      </c>
      <c r="C318">
        <f t="shared" si="50"/>
        <v>42</v>
      </c>
      <c r="D318">
        <v>6</v>
      </c>
      <c r="E318">
        <f t="shared" si="48"/>
        <v>-6</v>
      </c>
      <c r="F318">
        <f t="shared" si="51"/>
        <v>12</v>
      </c>
    </row>
    <row r="319" spans="1:6" x14ac:dyDescent="0.25">
      <c r="B319">
        <f t="shared" si="49"/>
        <v>2</v>
      </c>
      <c r="C319">
        <f t="shared" si="50"/>
        <v>44</v>
      </c>
      <c r="D319">
        <v>3.2</v>
      </c>
      <c r="E319">
        <f t="shared" si="48"/>
        <v>-3.2</v>
      </c>
      <c r="F319">
        <f t="shared" si="51"/>
        <v>6.4</v>
      </c>
    </row>
    <row r="320" spans="1:6" x14ac:dyDescent="0.25">
      <c r="A320" t="s">
        <v>3</v>
      </c>
      <c r="B320">
        <f t="shared" si="49"/>
        <v>1</v>
      </c>
      <c r="C320">
        <f t="shared" si="50"/>
        <v>46</v>
      </c>
      <c r="D320">
        <v>1.5</v>
      </c>
      <c r="E320">
        <f t="shared" si="48"/>
        <v>-1.5</v>
      </c>
      <c r="F320">
        <f t="shared" si="51"/>
        <v>3</v>
      </c>
    </row>
    <row r="321" spans="1:6" x14ac:dyDescent="0.25">
      <c r="A321" t="s">
        <v>12</v>
      </c>
      <c r="D321">
        <v>-3.5</v>
      </c>
      <c r="E321">
        <f t="shared" si="48"/>
        <v>3.5</v>
      </c>
    </row>
    <row r="322" spans="1:6" x14ac:dyDescent="0.25">
      <c r="F322" s="3">
        <f>SUM(F298:F320)</f>
        <v>154.19999999999999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workbookViewId="0">
      <selection activeCell="K3" sqref="K3"/>
    </sheetView>
  </sheetViews>
  <sheetFormatPr defaultRowHeight="15" x14ac:dyDescent="0.25"/>
  <cols>
    <col min="1" max="1" width="11" customWidth="1"/>
    <col min="2" max="2" width="9.5703125" customWidth="1"/>
    <col min="3" max="3" width="10.7109375" customWidth="1"/>
  </cols>
  <sheetData>
    <row r="1" spans="1:11" ht="45" x14ac:dyDescent="0.25">
      <c r="A1" t="s">
        <v>30</v>
      </c>
      <c r="B1" s="1"/>
      <c r="C1" s="1" t="s">
        <v>25</v>
      </c>
      <c r="D1" s="3">
        <f>AVERAGE(D4,D25,D51,D73,D94,D111,D131)</f>
        <v>3.5719679343908575</v>
      </c>
      <c r="F1" s="1" t="s">
        <v>10</v>
      </c>
      <c r="G1" s="3">
        <f>AVERAGE(G4,G25,G51,G73,G94,G111,G131)</f>
        <v>0.1310837366971043</v>
      </c>
      <c r="H1" s="1" t="s">
        <v>14</v>
      </c>
      <c r="I1" s="3">
        <f>AVERAGE(I4,I25,I51,I73,I94,I111,I131)</f>
        <v>22.457142857142859</v>
      </c>
    </row>
    <row r="2" spans="1:11" ht="60" x14ac:dyDescent="0.25">
      <c r="B2" s="1"/>
      <c r="C2" s="1" t="s">
        <v>26</v>
      </c>
      <c r="D2" s="3">
        <f>AVERAGE(D5,D26,D52,D74,D95,D112,D132)</f>
        <v>3.1755805714285716</v>
      </c>
      <c r="F2" s="1" t="s">
        <v>13</v>
      </c>
      <c r="G2" s="3">
        <f>AVERAGE(G5,G26,G52,G74,G95,G112,G132)</f>
        <v>1.6287772941344369</v>
      </c>
      <c r="H2" s="1" t="s">
        <v>15</v>
      </c>
      <c r="I2" s="3">
        <f>AVERAGE(I5,I26,I52,I74,I95,I112,I132)</f>
        <v>21.714285714285715</v>
      </c>
      <c r="J2" s="1" t="s">
        <v>4</v>
      </c>
      <c r="K2" s="3">
        <f>AVERAGE(F22,F48,F70,F91,F108,F128,F146)</f>
        <v>38.01428571428572</v>
      </c>
    </row>
    <row r="4" spans="1:11" ht="45" x14ac:dyDescent="0.25">
      <c r="A4" s="2">
        <v>43432</v>
      </c>
      <c r="B4" s="1" t="s">
        <v>7</v>
      </c>
      <c r="C4">
        <v>127</v>
      </c>
      <c r="D4" s="3">
        <f>C4*(12^3)*(2.54^3)/(100^3)</f>
        <v>3.5962395171839994</v>
      </c>
      <c r="E4" t="s">
        <v>8</v>
      </c>
      <c r="F4" s="1" t="s">
        <v>10</v>
      </c>
      <c r="G4" s="3">
        <f>D4/F22</f>
        <v>9.1044038409721487E-2</v>
      </c>
      <c r="H4" s="1" t="s">
        <v>14</v>
      </c>
      <c r="I4" s="3">
        <v>23.8</v>
      </c>
    </row>
    <row r="5" spans="1:11" ht="45" x14ac:dyDescent="0.25">
      <c r="A5" t="s">
        <v>19</v>
      </c>
      <c r="B5" s="1" t="s">
        <v>6</v>
      </c>
      <c r="C5">
        <v>10.43</v>
      </c>
      <c r="D5" s="3">
        <f>C5*12*2.54/100</f>
        <v>3.1790640000000003</v>
      </c>
      <c r="E5" t="s">
        <v>9</v>
      </c>
      <c r="F5" s="1" t="s">
        <v>13</v>
      </c>
      <c r="G5" s="3">
        <f>F22/I5</f>
        <v>1.7954545454545459</v>
      </c>
      <c r="H5" s="1" t="s">
        <v>15</v>
      </c>
      <c r="I5" s="3">
        <f>ABS(C9-C20)</f>
        <v>22</v>
      </c>
    </row>
    <row r="7" spans="1:11" ht="60" x14ac:dyDescent="0.25">
      <c r="A7" t="s">
        <v>1</v>
      </c>
      <c r="B7" s="1"/>
      <c r="C7" s="1" t="s">
        <v>28</v>
      </c>
      <c r="D7" s="1" t="s">
        <v>2</v>
      </c>
      <c r="F7" s="1" t="s">
        <v>4</v>
      </c>
    </row>
    <row r="8" spans="1:11" x14ac:dyDescent="0.25">
      <c r="A8" t="s">
        <v>11</v>
      </c>
      <c r="D8">
        <v>-3.05</v>
      </c>
      <c r="E8">
        <f>-D8</f>
        <v>3.05</v>
      </c>
    </row>
    <row r="9" spans="1:11" x14ac:dyDescent="0.25">
      <c r="A9" t="s">
        <v>3</v>
      </c>
      <c r="C9">
        <v>0</v>
      </c>
      <c r="D9">
        <v>1.3</v>
      </c>
      <c r="E9">
        <f t="shared" ref="E9:E21" si="0">-D9</f>
        <v>-1.3</v>
      </c>
    </row>
    <row r="10" spans="1:11" x14ac:dyDescent="0.25">
      <c r="C10">
        <f>C9+2</f>
        <v>2</v>
      </c>
      <c r="D10">
        <v>1.5</v>
      </c>
      <c r="E10">
        <f t="shared" si="0"/>
        <v>-1.5</v>
      </c>
      <c r="F10">
        <f>ABS(C10-C9)*D10</f>
        <v>3</v>
      </c>
    </row>
    <row r="11" spans="1:11" x14ac:dyDescent="0.25">
      <c r="C11">
        <f t="shared" ref="C11:C20" si="1">C10+2</f>
        <v>4</v>
      </c>
      <c r="D11">
        <v>1.5</v>
      </c>
      <c r="E11">
        <f t="shared" si="0"/>
        <v>-1.5</v>
      </c>
      <c r="F11">
        <f t="shared" ref="F11:F20" si="2">ABS(C11-C10)*D11</f>
        <v>3</v>
      </c>
    </row>
    <row r="12" spans="1:11" x14ac:dyDescent="0.25">
      <c r="C12">
        <f t="shared" si="1"/>
        <v>6</v>
      </c>
      <c r="D12">
        <v>2.2999999999999998</v>
      </c>
      <c r="E12">
        <f t="shared" si="0"/>
        <v>-2.2999999999999998</v>
      </c>
      <c r="F12">
        <f t="shared" si="2"/>
        <v>4.5999999999999996</v>
      </c>
    </row>
    <row r="13" spans="1:11" x14ac:dyDescent="0.25">
      <c r="C13">
        <f t="shared" si="1"/>
        <v>8</v>
      </c>
      <c r="D13">
        <v>2.2999999999999998</v>
      </c>
      <c r="E13">
        <f t="shared" si="0"/>
        <v>-2.2999999999999998</v>
      </c>
      <c r="F13">
        <f t="shared" si="2"/>
        <v>4.5999999999999996</v>
      </c>
    </row>
    <row r="14" spans="1:11" x14ac:dyDescent="0.25">
      <c r="C14">
        <f t="shared" si="1"/>
        <v>10</v>
      </c>
      <c r="D14">
        <v>2.5</v>
      </c>
      <c r="E14">
        <f t="shared" si="0"/>
        <v>-2.5</v>
      </c>
      <c r="F14">
        <f t="shared" si="2"/>
        <v>5</v>
      </c>
    </row>
    <row r="15" spans="1:11" x14ac:dyDescent="0.25">
      <c r="C15">
        <f t="shared" si="1"/>
        <v>12</v>
      </c>
      <c r="D15">
        <v>2.5</v>
      </c>
      <c r="E15">
        <f t="shared" si="0"/>
        <v>-2.5</v>
      </c>
      <c r="F15">
        <f t="shared" si="2"/>
        <v>5</v>
      </c>
    </row>
    <row r="16" spans="1:11" x14ac:dyDescent="0.25">
      <c r="C16">
        <f t="shared" si="1"/>
        <v>14</v>
      </c>
      <c r="D16">
        <v>2.5</v>
      </c>
      <c r="E16">
        <f t="shared" si="0"/>
        <v>-2.5</v>
      </c>
      <c r="F16">
        <f t="shared" si="2"/>
        <v>5</v>
      </c>
    </row>
    <row r="17" spans="1:9" x14ac:dyDescent="0.25">
      <c r="C17">
        <f t="shared" si="1"/>
        <v>16</v>
      </c>
      <c r="D17">
        <v>2.2000000000000002</v>
      </c>
      <c r="E17">
        <f t="shared" si="0"/>
        <v>-2.2000000000000002</v>
      </c>
      <c r="F17">
        <f t="shared" si="2"/>
        <v>4.4000000000000004</v>
      </c>
    </row>
    <row r="18" spans="1:9" x14ac:dyDescent="0.25">
      <c r="C18">
        <f t="shared" si="1"/>
        <v>18</v>
      </c>
      <c r="D18">
        <v>1.6</v>
      </c>
      <c r="E18">
        <f t="shared" si="0"/>
        <v>-1.6</v>
      </c>
      <c r="F18">
        <f t="shared" si="2"/>
        <v>3.2</v>
      </c>
    </row>
    <row r="19" spans="1:9" x14ac:dyDescent="0.25">
      <c r="C19">
        <f t="shared" si="1"/>
        <v>20</v>
      </c>
      <c r="D19">
        <v>0.8</v>
      </c>
      <c r="E19">
        <f t="shared" si="0"/>
        <v>-0.8</v>
      </c>
      <c r="F19">
        <f t="shared" si="2"/>
        <v>1.6</v>
      </c>
    </row>
    <row r="20" spans="1:9" x14ac:dyDescent="0.25">
      <c r="A20" t="s">
        <v>3</v>
      </c>
      <c r="C20">
        <f t="shared" si="1"/>
        <v>22</v>
      </c>
      <c r="D20">
        <v>0.05</v>
      </c>
      <c r="E20">
        <f t="shared" si="0"/>
        <v>-0.05</v>
      </c>
      <c r="F20">
        <f t="shared" si="2"/>
        <v>0.1</v>
      </c>
    </row>
    <row r="21" spans="1:9" x14ac:dyDescent="0.25">
      <c r="A21" t="s">
        <v>12</v>
      </c>
      <c r="D21">
        <v>-1.52</v>
      </c>
      <c r="E21">
        <f t="shared" si="0"/>
        <v>1.52</v>
      </c>
    </row>
    <row r="22" spans="1:9" x14ac:dyDescent="0.25">
      <c r="F22" s="3">
        <f>SUM(F10:F20)</f>
        <v>39.500000000000007</v>
      </c>
    </row>
    <row r="25" spans="1:9" ht="45" x14ac:dyDescent="0.25">
      <c r="A25" s="2">
        <v>43432</v>
      </c>
      <c r="B25" s="1" t="s">
        <v>7</v>
      </c>
      <c r="C25">
        <v>126</v>
      </c>
      <c r="D25" s="3">
        <f>C25*(12^3)*(2.54^3)/(100^3)</f>
        <v>3.567922670592</v>
      </c>
      <c r="E25" t="s">
        <v>8</v>
      </c>
      <c r="F25" s="1" t="s">
        <v>10</v>
      </c>
      <c r="G25" s="3">
        <f>D25/F48</f>
        <v>4.9554481535999999E-2</v>
      </c>
      <c r="H25" s="1" t="s">
        <v>14</v>
      </c>
      <c r="I25" s="3">
        <v>32.4</v>
      </c>
    </row>
    <row r="26" spans="1:9" ht="45" x14ac:dyDescent="0.25">
      <c r="A26" t="s">
        <v>18</v>
      </c>
      <c r="B26" s="1" t="s">
        <v>6</v>
      </c>
      <c r="C26">
        <v>10.42</v>
      </c>
      <c r="D26" s="3">
        <f>C26*12*2.54/100</f>
        <v>3.1760159999999997</v>
      </c>
      <c r="E26" t="s">
        <v>9</v>
      </c>
      <c r="F26" s="1" t="s">
        <v>13</v>
      </c>
      <c r="G26" s="3">
        <f>F48/I26</f>
        <v>2.25</v>
      </c>
      <c r="H26" s="1" t="s">
        <v>15</v>
      </c>
      <c r="I26" s="3">
        <f>ABS(C30-C46)</f>
        <v>32</v>
      </c>
    </row>
    <row r="28" spans="1:9" ht="60" x14ac:dyDescent="0.25">
      <c r="A28" t="s">
        <v>1</v>
      </c>
      <c r="B28" s="1"/>
      <c r="C28" s="1" t="s">
        <v>28</v>
      </c>
      <c r="D28" s="1" t="s">
        <v>2</v>
      </c>
      <c r="F28" s="1" t="s">
        <v>4</v>
      </c>
    </row>
    <row r="29" spans="1:9" x14ac:dyDescent="0.25">
      <c r="A29" t="s">
        <v>11</v>
      </c>
      <c r="D29">
        <v>-2</v>
      </c>
      <c r="E29">
        <f>-D29</f>
        <v>2</v>
      </c>
    </row>
    <row r="30" spans="1:9" x14ac:dyDescent="0.25">
      <c r="A30" t="s">
        <v>3</v>
      </c>
      <c r="C30">
        <v>0</v>
      </c>
      <c r="D30">
        <v>0.2</v>
      </c>
      <c r="E30">
        <f t="shared" ref="E30:E47" si="3">-D30</f>
        <v>-0.2</v>
      </c>
    </row>
    <row r="31" spans="1:9" x14ac:dyDescent="0.25">
      <c r="C31">
        <f>C30+2</f>
        <v>2</v>
      </c>
      <c r="D31">
        <v>1.5</v>
      </c>
      <c r="E31">
        <f t="shared" si="3"/>
        <v>-1.5</v>
      </c>
      <c r="F31">
        <f>ABS(C31-C30)*D31</f>
        <v>3</v>
      </c>
    </row>
    <row r="32" spans="1:9" x14ac:dyDescent="0.25">
      <c r="C32">
        <f t="shared" ref="C32:C46" si="4">C31+2</f>
        <v>4</v>
      </c>
      <c r="D32">
        <v>1.8</v>
      </c>
      <c r="E32">
        <f t="shared" si="3"/>
        <v>-1.8</v>
      </c>
      <c r="F32">
        <f t="shared" ref="F32:F46" si="5">ABS(C32-C31)*D32</f>
        <v>3.6</v>
      </c>
    </row>
    <row r="33" spans="1:6" x14ac:dyDescent="0.25">
      <c r="C33">
        <f t="shared" si="4"/>
        <v>6</v>
      </c>
      <c r="D33">
        <v>2</v>
      </c>
      <c r="E33">
        <f t="shared" si="3"/>
        <v>-2</v>
      </c>
      <c r="F33">
        <f t="shared" si="5"/>
        <v>4</v>
      </c>
    </row>
    <row r="34" spans="1:6" x14ac:dyDescent="0.25">
      <c r="C34">
        <f t="shared" si="4"/>
        <v>8</v>
      </c>
      <c r="D34">
        <v>2.5</v>
      </c>
      <c r="E34">
        <f t="shared" si="3"/>
        <v>-2.5</v>
      </c>
      <c r="F34">
        <f t="shared" si="5"/>
        <v>5</v>
      </c>
    </row>
    <row r="35" spans="1:6" x14ac:dyDescent="0.25">
      <c r="C35">
        <f t="shared" si="4"/>
        <v>10</v>
      </c>
      <c r="D35">
        <v>2.9</v>
      </c>
      <c r="E35">
        <f t="shared" si="3"/>
        <v>-2.9</v>
      </c>
      <c r="F35">
        <f t="shared" si="5"/>
        <v>5.8</v>
      </c>
    </row>
    <row r="36" spans="1:6" x14ac:dyDescent="0.25">
      <c r="C36">
        <f t="shared" si="4"/>
        <v>12</v>
      </c>
      <c r="D36">
        <v>3</v>
      </c>
      <c r="E36">
        <f t="shared" si="3"/>
        <v>-3</v>
      </c>
      <c r="F36">
        <f t="shared" si="5"/>
        <v>6</v>
      </c>
    </row>
    <row r="37" spans="1:6" x14ac:dyDescent="0.25">
      <c r="C37">
        <f t="shared" si="4"/>
        <v>14</v>
      </c>
      <c r="D37">
        <v>2.7</v>
      </c>
      <c r="E37">
        <f t="shared" si="3"/>
        <v>-2.7</v>
      </c>
      <c r="F37">
        <f t="shared" si="5"/>
        <v>5.4</v>
      </c>
    </row>
    <row r="38" spans="1:6" x14ac:dyDescent="0.25">
      <c r="C38">
        <f t="shared" si="4"/>
        <v>16</v>
      </c>
      <c r="D38">
        <v>2.6</v>
      </c>
      <c r="E38">
        <f t="shared" si="3"/>
        <v>-2.6</v>
      </c>
      <c r="F38">
        <f t="shared" si="5"/>
        <v>5.2</v>
      </c>
    </row>
    <row r="39" spans="1:6" x14ac:dyDescent="0.25">
      <c r="C39">
        <f t="shared" si="4"/>
        <v>18</v>
      </c>
      <c r="D39">
        <v>2.6</v>
      </c>
      <c r="E39">
        <f t="shared" si="3"/>
        <v>-2.6</v>
      </c>
      <c r="F39">
        <f t="shared" si="5"/>
        <v>5.2</v>
      </c>
    </row>
    <row r="40" spans="1:6" x14ac:dyDescent="0.25">
      <c r="C40">
        <f t="shared" si="4"/>
        <v>20</v>
      </c>
      <c r="D40">
        <v>2.5</v>
      </c>
      <c r="E40">
        <f t="shared" si="3"/>
        <v>-2.5</v>
      </c>
      <c r="F40">
        <f t="shared" si="5"/>
        <v>5</v>
      </c>
    </row>
    <row r="41" spans="1:6" x14ac:dyDescent="0.25">
      <c r="C41">
        <f t="shared" si="4"/>
        <v>22</v>
      </c>
      <c r="D41">
        <v>2.4</v>
      </c>
      <c r="E41">
        <f t="shared" si="3"/>
        <v>-2.4</v>
      </c>
      <c r="F41">
        <f t="shared" si="5"/>
        <v>4.8</v>
      </c>
    </row>
    <row r="42" spans="1:6" x14ac:dyDescent="0.25">
      <c r="C42">
        <f t="shared" si="4"/>
        <v>24</v>
      </c>
      <c r="D42">
        <v>2.5</v>
      </c>
      <c r="E42">
        <f t="shared" si="3"/>
        <v>-2.5</v>
      </c>
      <c r="F42">
        <f t="shared" si="5"/>
        <v>5</v>
      </c>
    </row>
    <row r="43" spans="1:6" x14ac:dyDescent="0.25">
      <c r="C43">
        <f t="shared" si="4"/>
        <v>26</v>
      </c>
      <c r="D43">
        <v>2.2000000000000002</v>
      </c>
      <c r="E43">
        <f t="shared" si="3"/>
        <v>-2.2000000000000002</v>
      </c>
      <c r="F43">
        <f t="shared" si="5"/>
        <v>4.4000000000000004</v>
      </c>
    </row>
    <row r="44" spans="1:6" x14ac:dyDescent="0.25">
      <c r="C44">
        <f t="shared" si="4"/>
        <v>28</v>
      </c>
      <c r="D44">
        <v>1.9</v>
      </c>
      <c r="E44">
        <f t="shared" si="3"/>
        <v>-1.9</v>
      </c>
      <c r="F44">
        <f t="shared" si="5"/>
        <v>3.8</v>
      </c>
    </row>
    <row r="45" spans="1:6" x14ac:dyDescent="0.25">
      <c r="C45">
        <f t="shared" si="4"/>
        <v>30</v>
      </c>
      <c r="D45">
        <v>1.6</v>
      </c>
      <c r="E45">
        <f t="shared" si="3"/>
        <v>-1.6</v>
      </c>
      <c r="F45">
        <f t="shared" si="5"/>
        <v>3.2</v>
      </c>
    </row>
    <row r="46" spans="1:6" x14ac:dyDescent="0.25">
      <c r="A46" t="s">
        <v>3</v>
      </c>
      <c r="C46">
        <f t="shared" si="4"/>
        <v>32</v>
      </c>
      <c r="D46">
        <v>1.3</v>
      </c>
      <c r="E46">
        <f t="shared" si="3"/>
        <v>-1.3</v>
      </c>
      <c r="F46">
        <f t="shared" si="5"/>
        <v>2.6</v>
      </c>
    </row>
    <row r="47" spans="1:6" x14ac:dyDescent="0.25">
      <c r="A47" t="s">
        <v>12</v>
      </c>
      <c r="D47">
        <v>-2.2000000000000002</v>
      </c>
      <c r="E47">
        <f t="shared" si="3"/>
        <v>2.2000000000000002</v>
      </c>
    </row>
    <row r="48" spans="1:6" x14ac:dyDescent="0.25">
      <c r="F48" s="3">
        <f>SUM(F31:F46)</f>
        <v>72</v>
      </c>
    </row>
    <row r="51" spans="1:9" ht="45" x14ac:dyDescent="0.25">
      <c r="A51" s="2">
        <v>43432</v>
      </c>
      <c r="B51" s="1" t="s">
        <v>7</v>
      </c>
      <c r="C51">
        <v>126</v>
      </c>
      <c r="D51" s="3">
        <f>C51*(12^3)*(2.54^3)/(100^3)</f>
        <v>3.567922670592</v>
      </c>
      <c r="E51" t="s">
        <v>8</v>
      </c>
      <c r="F51" s="1" t="s">
        <v>10</v>
      </c>
      <c r="G51" s="3">
        <f>D51/F70</f>
        <v>6.0678956982857135E-2</v>
      </c>
      <c r="H51" s="1" t="s">
        <v>14</v>
      </c>
      <c r="I51" s="3">
        <v>27</v>
      </c>
    </row>
    <row r="52" spans="1:9" ht="45" x14ac:dyDescent="0.25">
      <c r="A52" t="s">
        <v>17</v>
      </c>
      <c r="B52" s="1" t="s">
        <v>6</v>
      </c>
      <c r="C52">
        <v>10.42</v>
      </c>
      <c r="D52" s="3">
        <f>C52*12*2.54/100</f>
        <v>3.1760159999999997</v>
      </c>
      <c r="E52" t="s">
        <v>9</v>
      </c>
      <c r="F52" s="1" t="s">
        <v>13</v>
      </c>
      <c r="G52" s="3">
        <f>F70/I52</f>
        <v>2.2615384615384615</v>
      </c>
      <c r="H52" s="1" t="s">
        <v>15</v>
      </c>
      <c r="I52" s="3">
        <f>ABS(C56-C68)</f>
        <v>26</v>
      </c>
    </row>
    <row r="54" spans="1:9" ht="60" x14ac:dyDescent="0.25">
      <c r="A54" t="s">
        <v>1</v>
      </c>
      <c r="B54" s="1"/>
      <c r="C54" s="1" t="s">
        <v>28</v>
      </c>
      <c r="D54" s="1" t="s">
        <v>2</v>
      </c>
      <c r="F54" s="1" t="s">
        <v>4</v>
      </c>
    </row>
    <row r="55" spans="1:9" x14ac:dyDescent="0.25">
      <c r="A55" t="s">
        <v>11</v>
      </c>
      <c r="D55">
        <v>-2.8</v>
      </c>
      <c r="E55">
        <f>-D55</f>
        <v>2.8</v>
      </c>
    </row>
    <row r="56" spans="1:9" x14ac:dyDescent="0.25">
      <c r="A56" t="s">
        <v>3</v>
      </c>
      <c r="C56">
        <v>0</v>
      </c>
      <c r="D56">
        <v>1</v>
      </c>
      <c r="E56">
        <f t="shared" ref="E56:E69" si="6">-D56</f>
        <v>-1</v>
      </c>
    </row>
    <row r="57" spans="1:9" x14ac:dyDescent="0.25">
      <c r="C57">
        <f>C56+2</f>
        <v>2</v>
      </c>
      <c r="D57">
        <v>1.9</v>
      </c>
      <c r="E57">
        <f t="shared" si="6"/>
        <v>-1.9</v>
      </c>
      <c r="F57">
        <f>ABS(C57-C56)*D57</f>
        <v>3.8</v>
      </c>
    </row>
    <row r="58" spans="1:9" x14ac:dyDescent="0.25">
      <c r="C58">
        <f t="shared" ref="C58:C68" si="7">C57+2</f>
        <v>4</v>
      </c>
      <c r="D58">
        <v>1.9</v>
      </c>
      <c r="E58">
        <f t="shared" si="6"/>
        <v>-1.9</v>
      </c>
      <c r="F58">
        <f t="shared" ref="F58:F68" si="8">ABS(C58-C57)*D58</f>
        <v>3.8</v>
      </c>
    </row>
    <row r="59" spans="1:9" x14ac:dyDescent="0.25">
      <c r="C59">
        <f t="shared" si="7"/>
        <v>6</v>
      </c>
      <c r="D59">
        <v>2.5</v>
      </c>
      <c r="E59">
        <f t="shared" si="6"/>
        <v>-2.5</v>
      </c>
      <c r="F59">
        <f t="shared" si="8"/>
        <v>5</v>
      </c>
    </row>
    <row r="60" spans="1:9" x14ac:dyDescent="0.25">
      <c r="C60">
        <f t="shared" si="7"/>
        <v>8</v>
      </c>
      <c r="D60">
        <v>2.5</v>
      </c>
      <c r="E60">
        <f t="shared" si="6"/>
        <v>-2.5</v>
      </c>
      <c r="F60">
        <f t="shared" si="8"/>
        <v>5</v>
      </c>
    </row>
    <row r="61" spans="1:9" x14ac:dyDescent="0.25">
      <c r="C61">
        <f t="shared" si="7"/>
        <v>10</v>
      </c>
      <c r="D61">
        <v>2.2999999999999998</v>
      </c>
      <c r="E61">
        <f t="shared" si="6"/>
        <v>-2.2999999999999998</v>
      </c>
      <c r="F61">
        <f t="shared" si="8"/>
        <v>4.5999999999999996</v>
      </c>
    </row>
    <row r="62" spans="1:9" x14ac:dyDescent="0.25">
      <c r="C62">
        <f t="shared" si="7"/>
        <v>12</v>
      </c>
      <c r="D62">
        <v>2.2999999999999998</v>
      </c>
      <c r="E62">
        <f t="shared" si="6"/>
        <v>-2.2999999999999998</v>
      </c>
      <c r="F62">
        <f t="shared" si="8"/>
        <v>4.5999999999999996</v>
      </c>
    </row>
    <row r="63" spans="1:9" x14ac:dyDescent="0.25">
      <c r="C63">
        <f t="shared" si="7"/>
        <v>14</v>
      </c>
      <c r="D63">
        <v>2.5</v>
      </c>
      <c r="E63">
        <f t="shared" si="6"/>
        <v>-2.5</v>
      </c>
      <c r="F63">
        <f t="shared" si="8"/>
        <v>5</v>
      </c>
    </row>
    <row r="64" spans="1:9" x14ac:dyDescent="0.25">
      <c r="C64">
        <f t="shared" si="7"/>
        <v>16</v>
      </c>
      <c r="D64">
        <v>2.5</v>
      </c>
      <c r="E64">
        <f t="shared" si="6"/>
        <v>-2.5</v>
      </c>
      <c r="F64">
        <f t="shared" si="8"/>
        <v>5</v>
      </c>
    </row>
    <row r="65" spans="1:9" x14ac:dyDescent="0.25">
      <c r="C65">
        <f t="shared" si="7"/>
        <v>18</v>
      </c>
      <c r="D65">
        <v>2.5</v>
      </c>
      <c r="E65">
        <f t="shared" si="6"/>
        <v>-2.5</v>
      </c>
      <c r="F65">
        <f t="shared" si="8"/>
        <v>5</v>
      </c>
    </row>
    <row r="66" spans="1:9" x14ac:dyDescent="0.25">
      <c r="C66">
        <f>C65+4</f>
        <v>22</v>
      </c>
      <c r="D66">
        <v>2.6</v>
      </c>
      <c r="E66">
        <f t="shared" si="6"/>
        <v>-2.6</v>
      </c>
      <c r="F66">
        <f t="shared" si="8"/>
        <v>10.4</v>
      </c>
    </row>
    <row r="67" spans="1:9" x14ac:dyDescent="0.25">
      <c r="C67">
        <f>C66+2</f>
        <v>24</v>
      </c>
      <c r="D67">
        <v>1.8</v>
      </c>
      <c r="E67">
        <f t="shared" si="6"/>
        <v>-1.8</v>
      </c>
      <c r="F67">
        <f t="shared" si="8"/>
        <v>3.6</v>
      </c>
    </row>
    <row r="68" spans="1:9" x14ac:dyDescent="0.25">
      <c r="A68" t="s">
        <v>3</v>
      </c>
      <c r="C68">
        <f t="shared" si="7"/>
        <v>26</v>
      </c>
      <c r="D68">
        <v>1.5</v>
      </c>
      <c r="E68">
        <f t="shared" si="6"/>
        <v>-1.5</v>
      </c>
      <c r="F68">
        <f t="shared" si="8"/>
        <v>3</v>
      </c>
    </row>
    <row r="69" spans="1:9" x14ac:dyDescent="0.25">
      <c r="A69" t="s">
        <v>12</v>
      </c>
      <c r="D69">
        <v>-1.8</v>
      </c>
      <c r="E69">
        <f t="shared" si="6"/>
        <v>1.8</v>
      </c>
    </row>
    <row r="70" spans="1:9" x14ac:dyDescent="0.25">
      <c r="F70" s="3">
        <f>SUM(F57:F68)</f>
        <v>58.800000000000004</v>
      </c>
    </row>
    <row r="73" spans="1:9" ht="45" x14ac:dyDescent="0.25">
      <c r="A73" s="2">
        <v>43432</v>
      </c>
      <c r="B73" s="1" t="s">
        <v>7</v>
      </c>
      <c r="C73">
        <v>126</v>
      </c>
      <c r="D73" s="3">
        <f>C73*(12^3)*(2.54^3)/(100^3)</f>
        <v>3.567922670592</v>
      </c>
      <c r="E73" t="s">
        <v>8</v>
      </c>
      <c r="F73" s="1" t="s">
        <v>10</v>
      </c>
      <c r="G73" s="3">
        <f>D73/F91</f>
        <v>8.495053977600002E-2</v>
      </c>
      <c r="H73" s="1" t="s">
        <v>14</v>
      </c>
      <c r="I73" s="3">
        <v>22.4</v>
      </c>
    </row>
    <row r="74" spans="1:9" ht="45" x14ac:dyDescent="0.25">
      <c r="A74" t="s">
        <v>5</v>
      </c>
      <c r="B74" s="1" t="s">
        <v>6</v>
      </c>
      <c r="C74">
        <v>10.42</v>
      </c>
      <c r="D74" s="3">
        <f>C74*12*2.54/100</f>
        <v>3.1760159999999997</v>
      </c>
      <c r="E74" t="s">
        <v>9</v>
      </c>
      <c r="F74" s="1" t="s">
        <v>13</v>
      </c>
      <c r="G74" s="3">
        <f>F91/I74</f>
        <v>1.9090909090909087</v>
      </c>
      <c r="H74" s="1" t="s">
        <v>15</v>
      </c>
      <c r="I74" s="3">
        <f>ABS(C78-C89)</f>
        <v>22</v>
      </c>
    </row>
    <row r="76" spans="1:9" ht="60" x14ac:dyDescent="0.25">
      <c r="A76" t="s">
        <v>1</v>
      </c>
      <c r="B76" s="1"/>
      <c r="C76" s="1" t="s">
        <v>28</v>
      </c>
      <c r="D76" s="1" t="s">
        <v>2</v>
      </c>
      <c r="F76" s="1" t="s">
        <v>4</v>
      </c>
    </row>
    <row r="77" spans="1:9" x14ac:dyDescent="0.25">
      <c r="A77" t="s">
        <v>11</v>
      </c>
      <c r="D77">
        <v>-2</v>
      </c>
      <c r="E77">
        <f>-D77</f>
        <v>2</v>
      </c>
    </row>
    <row r="78" spans="1:9" x14ac:dyDescent="0.25">
      <c r="A78" t="s">
        <v>3</v>
      </c>
      <c r="C78">
        <v>0</v>
      </c>
      <c r="D78">
        <v>1.3</v>
      </c>
      <c r="E78">
        <f t="shared" ref="E78:E90" si="9">-D78</f>
        <v>-1.3</v>
      </c>
    </row>
    <row r="79" spans="1:9" x14ac:dyDescent="0.25">
      <c r="C79">
        <f>C78+2</f>
        <v>2</v>
      </c>
      <c r="D79">
        <v>1.8</v>
      </c>
      <c r="E79">
        <f t="shared" si="9"/>
        <v>-1.8</v>
      </c>
      <c r="F79">
        <f>ABS(C79-C78)*D79</f>
        <v>3.6</v>
      </c>
    </row>
    <row r="80" spans="1:9" x14ac:dyDescent="0.25">
      <c r="C80">
        <f t="shared" ref="C80:C89" si="10">C79+2</f>
        <v>4</v>
      </c>
      <c r="D80">
        <v>2</v>
      </c>
      <c r="E80">
        <f t="shared" si="9"/>
        <v>-2</v>
      </c>
      <c r="F80">
        <f t="shared" ref="F80:F89" si="11">ABS(C80-C79)*D80</f>
        <v>4</v>
      </c>
    </row>
    <row r="81" spans="1:9" x14ac:dyDescent="0.25">
      <c r="C81">
        <f t="shared" si="10"/>
        <v>6</v>
      </c>
      <c r="D81">
        <v>2.2000000000000002</v>
      </c>
      <c r="E81">
        <f t="shared" si="9"/>
        <v>-2.2000000000000002</v>
      </c>
      <c r="F81">
        <f t="shared" si="11"/>
        <v>4.4000000000000004</v>
      </c>
    </row>
    <row r="82" spans="1:9" x14ac:dyDescent="0.25">
      <c r="C82">
        <f t="shared" si="10"/>
        <v>8</v>
      </c>
      <c r="D82">
        <v>2.2000000000000002</v>
      </c>
      <c r="E82">
        <f t="shared" si="9"/>
        <v>-2.2000000000000002</v>
      </c>
      <c r="F82">
        <f t="shared" si="11"/>
        <v>4.4000000000000004</v>
      </c>
    </row>
    <row r="83" spans="1:9" x14ac:dyDescent="0.25">
      <c r="C83">
        <f t="shared" si="10"/>
        <v>10</v>
      </c>
      <c r="D83">
        <v>2.2000000000000002</v>
      </c>
      <c r="E83">
        <f t="shared" si="9"/>
        <v>-2.2000000000000002</v>
      </c>
      <c r="F83">
        <f t="shared" si="11"/>
        <v>4.4000000000000004</v>
      </c>
    </row>
    <row r="84" spans="1:9" x14ac:dyDescent="0.25">
      <c r="C84">
        <f t="shared" si="10"/>
        <v>12</v>
      </c>
      <c r="D84">
        <v>2.2000000000000002</v>
      </c>
      <c r="E84">
        <f t="shared" si="9"/>
        <v>-2.2000000000000002</v>
      </c>
      <c r="F84">
        <f t="shared" si="11"/>
        <v>4.4000000000000004</v>
      </c>
    </row>
    <row r="85" spans="1:9" x14ac:dyDescent="0.25">
      <c r="C85">
        <f t="shared" si="10"/>
        <v>14</v>
      </c>
      <c r="D85">
        <v>2.1</v>
      </c>
      <c r="E85">
        <f t="shared" si="9"/>
        <v>-2.1</v>
      </c>
      <c r="F85">
        <f t="shared" si="11"/>
        <v>4.2</v>
      </c>
    </row>
    <row r="86" spans="1:9" x14ac:dyDescent="0.25">
      <c r="C86">
        <f t="shared" si="10"/>
        <v>16</v>
      </c>
      <c r="D86">
        <v>2</v>
      </c>
      <c r="E86">
        <f t="shared" si="9"/>
        <v>-2</v>
      </c>
      <c r="F86">
        <f t="shared" si="11"/>
        <v>4</v>
      </c>
    </row>
    <row r="87" spans="1:9" x14ac:dyDescent="0.25">
      <c r="C87">
        <f t="shared" si="10"/>
        <v>18</v>
      </c>
      <c r="D87">
        <v>1.8</v>
      </c>
      <c r="E87">
        <f t="shared" si="9"/>
        <v>-1.8</v>
      </c>
      <c r="F87">
        <f t="shared" si="11"/>
        <v>3.6</v>
      </c>
    </row>
    <row r="88" spans="1:9" x14ac:dyDescent="0.25">
      <c r="C88">
        <f t="shared" si="10"/>
        <v>20</v>
      </c>
      <c r="D88">
        <v>1.6</v>
      </c>
      <c r="E88">
        <f t="shared" si="9"/>
        <v>-1.6</v>
      </c>
      <c r="F88">
        <f t="shared" si="11"/>
        <v>3.2</v>
      </c>
    </row>
    <row r="89" spans="1:9" x14ac:dyDescent="0.25">
      <c r="A89" t="s">
        <v>3</v>
      </c>
      <c r="C89">
        <f t="shared" si="10"/>
        <v>22</v>
      </c>
      <c r="D89">
        <v>0.9</v>
      </c>
      <c r="E89">
        <f t="shared" si="9"/>
        <v>-0.9</v>
      </c>
      <c r="F89">
        <f t="shared" si="11"/>
        <v>1.8</v>
      </c>
    </row>
    <row r="90" spans="1:9" x14ac:dyDescent="0.25">
      <c r="A90" t="s">
        <v>12</v>
      </c>
      <c r="D90">
        <v>-2.4</v>
      </c>
      <c r="E90">
        <f t="shared" si="9"/>
        <v>2.4</v>
      </c>
    </row>
    <row r="91" spans="1:9" x14ac:dyDescent="0.25">
      <c r="F91" s="3">
        <f>SUM(F79:F89)</f>
        <v>41.999999999999993</v>
      </c>
    </row>
    <row r="94" spans="1:9" ht="45" x14ac:dyDescent="0.25">
      <c r="A94" s="2">
        <v>43432</v>
      </c>
      <c r="B94" s="1" t="s">
        <v>7</v>
      </c>
      <c r="C94">
        <v>126</v>
      </c>
      <c r="D94" s="3">
        <f>C94*(12^3)*(2.54^3)/(100^3)</f>
        <v>3.567922670592</v>
      </c>
      <c r="E94" t="s">
        <v>8</v>
      </c>
      <c r="F94" s="1" t="s">
        <v>10</v>
      </c>
      <c r="G94" s="3">
        <f>D94/F108</f>
        <v>0.27029717201454545</v>
      </c>
      <c r="H94" s="1" t="s">
        <v>14</v>
      </c>
      <c r="I94" s="3">
        <v>14.4</v>
      </c>
    </row>
    <row r="95" spans="1:9" ht="45" x14ac:dyDescent="0.25">
      <c r="A95" t="s">
        <v>16</v>
      </c>
      <c r="B95" s="1" t="s">
        <v>6</v>
      </c>
      <c r="C95">
        <v>10.42</v>
      </c>
      <c r="D95" s="3">
        <f>C95*12*2.54/100</f>
        <v>3.1760159999999997</v>
      </c>
      <c r="E95" t="s">
        <v>9</v>
      </c>
      <c r="F95" s="1" t="s">
        <v>13</v>
      </c>
      <c r="G95" s="3">
        <f>F108/I95</f>
        <v>0.94285714285714295</v>
      </c>
      <c r="H95" s="1" t="s">
        <v>15</v>
      </c>
      <c r="I95" s="3">
        <f>ABS(C99-C106)</f>
        <v>14</v>
      </c>
    </row>
    <row r="97" spans="1:9" ht="60" x14ac:dyDescent="0.25">
      <c r="A97" t="s">
        <v>1</v>
      </c>
      <c r="B97" s="1"/>
      <c r="C97" s="1" t="s">
        <v>28</v>
      </c>
      <c r="D97" s="1" t="s">
        <v>2</v>
      </c>
      <c r="F97" s="1" t="s">
        <v>4</v>
      </c>
    </row>
    <row r="98" spans="1:9" x14ac:dyDescent="0.25">
      <c r="A98" t="s">
        <v>11</v>
      </c>
      <c r="D98">
        <v>-1.6</v>
      </c>
      <c r="E98">
        <f>-D98</f>
        <v>1.6</v>
      </c>
    </row>
    <row r="99" spans="1:9" x14ac:dyDescent="0.25">
      <c r="A99" t="s">
        <v>3</v>
      </c>
      <c r="C99">
        <v>0</v>
      </c>
      <c r="D99">
        <v>0.25</v>
      </c>
      <c r="E99">
        <f t="shared" ref="E99:E107" si="12">-D99</f>
        <v>-0.25</v>
      </c>
    </row>
    <row r="100" spans="1:9" x14ac:dyDescent="0.25">
      <c r="C100">
        <f>C99+2</f>
        <v>2</v>
      </c>
      <c r="D100">
        <v>0.5</v>
      </c>
      <c r="E100">
        <f t="shared" si="12"/>
        <v>-0.5</v>
      </c>
      <c r="F100">
        <f>ABS(C100-C99)*D100</f>
        <v>1</v>
      </c>
    </row>
    <row r="101" spans="1:9" x14ac:dyDescent="0.25">
      <c r="C101">
        <f t="shared" ref="C101:C106" si="13">C100+2</f>
        <v>4</v>
      </c>
      <c r="D101">
        <v>1</v>
      </c>
      <c r="E101">
        <f t="shared" si="12"/>
        <v>-1</v>
      </c>
      <c r="F101">
        <f t="shared" ref="F101:F106" si="14">ABS(C101-C100)*D101</f>
        <v>2</v>
      </c>
    </row>
    <row r="102" spans="1:9" x14ac:dyDescent="0.25">
      <c r="C102">
        <f t="shared" si="13"/>
        <v>6</v>
      </c>
      <c r="D102">
        <v>1.7</v>
      </c>
      <c r="E102">
        <f t="shared" si="12"/>
        <v>-1.7</v>
      </c>
      <c r="F102">
        <f t="shared" si="14"/>
        <v>3.4</v>
      </c>
    </row>
    <row r="103" spans="1:9" x14ac:dyDescent="0.25">
      <c r="C103">
        <f t="shared" si="13"/>
        <v>8</v>
      </c>
      <c r="D103">
        <v>1.1000000000000001</v>
      </c>
      <c r="E103">
        <f t="shared" si="12"/>
        <v>-1.1000000000000001</v>
      </c>
      <c r="F103">
        <f t="shared" si="14"/>
        <v>2.2000000000000002</v>
      </c>
    </row>
    <row r="104" spans="1:9" x14ac:dyDescent="0.25">
      <c r="C104">
        <f t="shared" si="13"/>
        <v>10</v>
      </c>
      <c r="D104">
        <v>0.7</v>
      </c>
      <c r="E104">
        <f t="shared" si="12"/>
        <v>-0.7</v>
      </c>
      <c r="F104">
        <f t="shared" si="14"/>
        <v>1.4</v>
      </c>
    </row>
    <row r="105" spans="1:9" x14ac:dyDescent="0.25">
      <c r="C105">
        <f t="shared" si="13"/>
        <v>12</v>
      </c>
      <c r="D105">
        <v>0.8</v>
      </c>
      <c r="E105">
        <f t="shared" si="12"/>
        <v>-0.8</v>
      </c>
      <c r="F105">
        <f t="shared" si="14"/>
        <v>1.6</v>
      </c>
    </row>
    <row r="106" spans="1:9" x14ac:dyDescent="0.25">
      <c r="A106" t="s">
        <v>3</v>
      </c>
      <c r="C106">
        <f t="shared" si="13"/>
        <v>14</v>
      </c>
      <c r="D106">
        <v>0.8</v>
      </c>
      <c r="E106">
        <f t="shared" si="12"/>
        <v>-0.8</v>
      </c>
      <c r="F106">
        <f t="shared" si="14"/>
        <v>1.6</v>
      </c>
    </row>
    <row r="107" spans="1:9" x14ac:dyDescent="0.25">
      <c r="A107" t="s">
        <v>12</v>
      </c>
      <c r="D107">
        <v>-2.8</v>
      </c>
      <c r="E107">
        <f t="shared" si="12"/>
        <v>2.8</v>
      </c>
    </row>
    <row r="108" spans="1:9" x14ac:dyDescent="0.25">
      <c r="F108" s="3">
        <f>SUM(F100:F106)</f>
        <v>13.200000000000001</v>
      </c>
    </row>
    <row r="111" spans="1:9" ht="45" x14ac:dyDescent="0.25">
      <c r="A111" s="2">
        <v>43433</v>
      </c>
      <c r="B111" s="1" t="s">
        <v>7</v>
      </c>
      <c r="C111">
        <v>126</v>
      </c>
      <c r="D111" s="3">
        <f>C111*(12^3)*(2.54^3)/(100^3)</f>
        <v>3.567922670592</v>
      </c>
      <c r="E111" t="s">
        <v>8</v>
      </c>
      <c r="F111" s="1" t="s">
        <v>10</v>
      </c>
      <c r="G111" s="3">
        <f>D111/F128</f>
        <v>0.15118316400813558</v>
      </c>
      <c r="H111" s="1" t="s">
        <v>14</v>
      </c>
      <c r="I111" s="3">
        <v>20.399999999999999</v>
      </c>
    </row>
    <row r="112" spans="1:9" ht="45" x14ac:dyDescent="0.25">
      <c r="A112" t="s">
        <v>20</v>
      </c>
      <c r="B112" s="1" t="s">
        <v>6</v>
      </c>
      <c r="C112">
        <v>10.41</v>
      </c>
      <c r="D112" s="3">
        <f>C112*12*2.54/100</f>
        <v>3.172968</v>
      </c>
      <c r="E112" t="s">
        <v>9</v>
      </c>
      <c r="F112" s="1" t="s">
        <v>13</v>
      </c>
      <c r="G112" s="3">
        <f>F128/I112</f>
        <v>1.1800000000000002</v>
      </c>
      <c r="H112" s="1" t="s">
        <v>15</v>
      </c>
      <c r="I112" s="3">
        <f>ABS(C116-C126)</f>
        <v>20</v>
      </c>
    </row>
    <row r="114" spans="1:6" ht="60" x14ac:dyDescent="0.25">
      <c r="A114" t="s">
        <v>1</v>
      </c>
      <c r="B114" s="1"/>
      <c r="C114" s="1" t="s">
        <v>28</v>
      </c>
      <c r="D114" s="1" t="s">
        <v>2</v>
      </c>
      <c r="F114" s="1" t="s">
        <v>4</v>
      </c>
    </row>
    <row r="115" spans="1:6" x14ac:dyDescent="0.25">
      <c r="A115" t="s">
        <v>11</v>
      </c>
      <c r="D115">
        <v>-0.8</v>
      </c>
      <c r="E115">
        <f>-D115</f>
        <v>0.8</v>
      </c>
    </row>
    <row r="116" spans="1:6" x14ac:dyDescent="0.25">
      <c r="A116" t="s">
        <v>3</v>
      </c>
      <c r="C116">
        <v>0</v>
      </c>
      <c r="D116">
        <v>0.5</v>
      </c>
      <c r="E116">
        <f t="shared" ref="E116:E127" si="15">-D116</f>
        <v>-0.5</v>
      </c>
    </row>
    <row r="117" spans="1:6" x14ac:dyDescent="0.25">
      <c r="C117">
        <f>C116+2</f>
        <v>2</v>
      </c>
      <c r="D117">
        <v>1.1000000000000001</v>
      </c>
      <c r="E117">
        <f t="shared" si="15"/>
        <v>-1.1000000000000001</v>
      </c>
      <c r="F117">
        <f>ABS(C117-C116)*D117</f>
        <v>2.2000000000000002</v>
      </c>
    </row>
    <row r="118" spans="1:6" x14ac:dyDescent="0.25">
      <c r="C118">
        <f t="shared" ref="C118:C126" si="16">C117+2</f>
        <v>4</v>
      </c>
      <c r="D118">
        <v>1.1000000000000001</v>
      </c>
      <c r="E118">
        <f t="shared" si="15"/>
        <v>-1.1000000000000001</v>
      </c>
      <c r="F118">
        <f t="shared" ref="F118:F126" si="17">ABS(C118-C117)*D118</f>
        <v>2.2000000000000002</v>
      </c>
    </row>
    <row r="119" spans="1:6" x14ac:dyDescent="0.25">
      <c r="C119">
        <f t="shared" si="16"/>
        <v>6</v>
      </c>
      <c r="D119">
        <v>0.8</v>
      </c>
      <c r="E119">
        <f t="shared" si="15"/>
        <v>-0.8</v>
      </c>
      <c r="F119">
        <f t="shared" si="17"/>
        <v>1.6</v>
      </c>
    </row>
    <row r="120" spans="1:6" x14ac:dyDescent="0.25">
      <c r="C120">
        <f t="shared" si="16"/>
        <v>8</v>
      </c>
      <c r="D120">
        <v>0.8</v>
      </c>
      <c r="E120">
        <f t="shared" si="15"/>
        <v>-0.8</v>
      </c>
      <c r="F120">
        <f t="shared" si="17"/>
        <v>1.6</v>
      </c>
    </row>
    <row r="121" spans="1:6" x14ac:dyDescent="0.25">
      <c r="C121">
        <f t="shared" si="16"/>
        <v>10</v>
      </c>
      <c r="D121">
        <v>1</v>
      </c>
      <c r="E121">
        <f t="shared" si="15"/>
        <v>-1</v>
      </c>
      <c r="F121">
        <f t="shared" si="17"/>
        <v>2</v>
      </c>
    </row>
    <row r="122" spans="1:6" x14ac:dyDescent="0.25">
      <c r="C122">
        <f t="shared" si="16"/>
        <v>12</v>
      </c>
      <c r="D122">
        <v>1.1000000000000001</v>
      </c>
      <c r="E122">
        <f t="shared" si="15"/>
        <v>-1.1000000000000001</v>
      </c>
      <c r="F122">
        <f t="shared" si="17"/>
        <v>2.2000000000000002</v>
      </c>
    </row>
    <row r="123" spans="1:6" x14ac:dyDescent="0.25">
      <c r="C123">
        <f t="shared" si="16"/>
        <v>14</v>
      </c>
      <c r="D123">
        <v>1.2</v>
      </c>
      <c r="E123">
        <f t="shared" si="15"/>
        <v>-1.2</v>
      </c>
      <c r="F123">
        <f t="shared" si="17"/>
        <v>2.4</v>
      </c>
    </row>
    <row r="124" spans="1:6" x14ac:dyDescent="0.25">
      <c r="C124">
        <f t="shared" si="16"/>
        <v>16</v>
      </c>
      <c r="D124">
        <v>1.4</v>
      </c>
      <c r="E124">
        <f t="shared" si="15"/>
        <v>-1.4</v>
      </c>
      <c r="F124">
        <f t="shared" si="17"/>
        <v>2.8</v>
      </c>
    </row>
    <row r="125" spans="1:6" x14ac:dyDescent="0.25">
      <c r="C125">
        <f t="shared" si="16"/>
        <v>18</v>
      </c>
      <c r="D125">
        <v>1.5</v>
      </c>
      <c r="E125">
        <f t="shared" si="15"/>
        <v>-1.5</v>
      </c>
      <c r="F125">
        <f t="shared" si="17"/>
        <v>3</v>
      </c>
    </row>
    <row r="126" spans="1:6" x14ac:dyDescent="0.25">
      <c r="A126" t="s">
        <v>3</v>
      </c>
      <c r="C126">
        <f t="shared" si="16"/>
        <v>20</v>
      </c>
      <c r="D126">
        <v>1.8</v>
      </c>
      <c r="E126">
        <f t="shared" si="15"/>
        <v>-1.8</v>
      </c>
      <c r="F126">
        <f t="shared" si="17"/>
        <v>3.6</v>
      </c>
    </row>
    <row r="127" spans="1:6" x14ac:dyDescent="0.25">
      <c r="A127" t="s">
        <v>12</v>
      </c>
      <c r="D127">
        <v>-1.6</v>
      </c>
      <c r="E127">
        <f t="shared" si="15"/>
        <v>1.6</v>
      </c>
    </row>
    <row r="128" spans="1:6" x14ac:dyDescent="0.25">
      <c r="F128" s="3">
        <f>SUM(F117:F126)</f>
        <v>23.6</v>
      </c>
    </row>
    <row r="131" spans="1:9" ht="45" x14ac:dyDescent="0.25">
      <c r="A131" s="2">
        <v>43403</v>
      </c>
      <c r="B131" s="1" t="s">
        <v>7</v>
      </c>
      <c r="C131">
        <v>126</v>
      </c>
      <c r="D131" s="3">
        <f>C131*(12^3)*(2.54^3)/(100^3)</f>
        <v>3.567922670592</v>
      </c>
      <c r="E131" t="s">
        <v>8</v>
      </c>
      <c r="F131" s="1" t="s">
        <v>10</v>
      </c>
      <c r="G131" s="3">
        <f>D131/F146</f>
        <v>0.20987780415247054</v>
      </c>
      <c r="H131" s="1" t="s">
        <v>14</v>
      </c>
      <c r="I131" s="3">
        <v>16.8</v>
      </c>
    </row>
    <row r="132" spans="1:9" ht="45" x14ac:dyDescent="0.25">
      <c r="A132" t="s">
        <v>21</v>
      </c>
      <c r="B132" s="1" t="s">
        <v>6</v>
      </c>
      <c r="C132">
        <v>10.41</v>
      </c>
      <c r="D132" s="3">
        <f>C132*12*2.54/100</f>
        <v>3.172968</v>
      </c>
      <c r="E132" t="s">
        <v>9</v>
      </c>
      <c r="F132" s="1" t="s">
        <v>13</v>
      </c>
      <c r="G132" s="3">
        <f>F146/I132</f>
        <v>1.0625000000000002</v>
      </c>
      <c r="H132" s="1" t="s">
        <v>15</v>
      </c>
      <c r="I132" s="3">
        <f>ABS(C136-C144)</f>
        <v>16</v>
      </c>
    </row>
    <row r="134" spans="1:9" ht="60" x14ac:dyDescent="0.25">
      <c r="A134" t="s">
        <v>1</v>
      </c>
      <c r="B134" s="1"/>
      <c r="C134" s="1" t="s">
        <v>28</v>
      </c>
      <c r="D134" s="1" t="s">
        <v>2</v>
      </c>
      <c r="F134" s="1" t="s">
        <v>4</v>
      </c>
    </row>
    <row r="135" spans="1:9" x14ac:dyDescent="0.25">
      <c r="A135" t="s">
        <v>11</v>
      </c>
      <c r="D135">
        <v>-1.4</v>
      </c>
      <c r="E135">
        <f>-D135</f>
        <v>1.4</v>
      </c>
    </row>
    <row r="136" spans="1:9" x14ac:dyDescent="0.25">
      <c r="A136" t="s">
        <v>3</v>
      </c>
      <c r="C136">
        <v>0</v>
      </c>
      <c r="D136">
        <v>0.4</v>
      </c>
      <c r="E136">
        <f t="shared" ref="E136:E145" si="18">-D136</f>
        <v>-0.4</v>
      </c>
    </row>
    <row r="137" spans="1:9" x14ac:dyDescent="0.25">
      <c r="C137">
        <f>C136+2</f>
        <v>2</v>
      </c>
      <c r="D137">
        <v>0.5</v>
      </c>
      <c r="E137">
        <f t="shared" si="18"/>
        <v>-0.5</v>
      </c>
      <c r="F137">
        <f>ABS(C137-C136)*D137</f>
        <v>1</v>
      </c>
    </row>
    <row r="138" spans="1:9" x14ac:dyDescent="0.25">
      <c r="C138">
        <f t="shared" ref="C138:C144" si="19">C137+2</f>
        <v>4</v>
      </c>
      <c r="D138">
        <v>1</v>
      </c>
      <c r="E138">
        <f t="shared" si="18"/>
        <v>-1</v>
      </c>
      <c r="F138">
        <f t="shared" ref="F138:F144" si="20">ABS(C138-C137)*D138</f>
        <v>2</v>
      </c>
    </row>
    <row r="139" spans="1:9" x14ac:dyDescent="0.25">
      <c r="C139">
        <f t="shared" si="19"/>
        <v>6</v>
      </c>
      <c r="D139">
        <v>1.2</v>
      </c>
      <c r="E139">
        <f t="shared" si="18"/>
        <v>-1.2</v>
      </c>
      <c r="F139">
        <f t="shared" si="20"/>
        <v>2.4</v>
      </c>
    </row>
    <row r="140" spans="1:9" x14ac:dyDescent="0.25">
      <c r="C140">
        <f t="shared" si="19"/>
        <v>8</v>
      </c>
      <c r="D140">
        <v>1.2</v>
      </c>
      <c r="E140">
        <f t="shared" si="18"/>
        <v>-1.2</v>
      </c>
      <c r="F140">
        <f t="shared" si="20"/>
        <v>2.4</v>
      </c>
    </row>
    <row r="141" spans="1:9" x14ac:dyDescent="0.25">
      <c r="C141">
        <f t="shared" si="19"/>
        <v>10</v>
      </c>
      <c r="D141">
        <v>1.2</v>
      </c>
      <c r="E141">
        <f t="shared" si="18"/>
        <v>-1.2</v>
      </c>
      <c r="F141">
        <f t="shared" si="20"/>
        <v>2.4</v>
      </c>
    </row>
    <row r="142" spans="1:9" x14ac:dyDescent="0.25">
      <c r="C142">
        <f t="shared" si="19"/>
        <v>12</v>
      </c>
      <c r="D142">
        <v>1.1000000000000001</v>
      </c>
      <c r="E142">
        <f t="shared" si="18"/>
        <v>-1.1000000000000001</v>
      </c>
      <c r="F142">
        <f t="shared" si="20"/>
        <v>2.2000000000000002</v>
      </c>
    </row>
    <row r="143" spans="1:9" x14ac:dyDescent="0.25">
      <c r="C143">
        <f t="shared" si="19"/>
        <v>14</v>
      </c>
      <c r="D143">
        <v>1.2</v>
      </c>
      <c r="E143">
        <f t="shared" si="18"/>
        <v>-1.2</v>
      </c>
      <c r="F143">
        <f t="shared" si="20"/>
        <v>2.4</v>
      </c>
    </row>
    <row r="144" spans="1:9" x14ac:dyDescent="0.25">
      <c r="A144" t="s">
        <v>3</v>
      </c>
      <c r="C144">
        <f t="shared" si="19"/>
        <v>16</v>
      </c>
      <c r="D144">
        <v>1.1000000000000001</v>
      </c>
      <c r="E144">
        <f t="shared" si="18"/>
        <v>-1.1000000000000001</v>
      </c>
      <c r="F144">
        <f t="shared" si="20"/>
        <v>2.2000000000000002</v>
      </c>
    </row>
    <row r="145" spans="1:9" x14ac:dyDescent="0.25">
      <c r="A145" t="s">
        <v>12</v>
      </c>
      <c r="D145">
        <v>-2.2000000000000002</v>
      </c>
      <c r="E145">
        <f t="shared" si="18"/>
        <v>2.2000000000000002</v>
      </c>
    </row>
    <row r="146" spans="1:9" x14ac:dyDescent="0.25">
      <c r="F146" s="3">
        <f>SUM(F137:F144)</f>
        <v>17.000000000000004</v>
      </c>
    </row>
    <row r="149" spans="1:9" ht="45" x14ac:dyDescent="0.25">
      <c r="A149" s="2">
        <v>43403</v>
      </c>
      <c r="B149" s="1" t="s">
        <v>7</v>
      </c>
      <c r="C149">
        <f>126-58</f>
        <v>68</v>
      </c>
      <c r="D149" s="3">
        <f>C149*(12^3)*(2.54^3)/(100^3)</f>
        <v>1.9255455682559999</v>
      </c>
      <c r="E149" t="s">
        <v>8</v>
      </c>
      <c r="F149" s="1" t="s">
        <v>10</v>
      </c>
      <c r="G149" s="3">
        <f>D149/F160</f>
        <v>0.18877897728000001</v>
      </c>
      <c r="H149" s="1" t="s">
        <v>14</v>
      </c>
      <c r="I149" s="3">
        <v>8.4</v>
      </c>
    </row>
    <row r="150" spans="1:9" ht="45" x14ac:dyDescent="0.25">
      <c r="A150" t="s">
        <v>22</v>
      </c>
      <c r="B150" s="1" t="s">
        <v>6</v>
      </c>
      <c r="D150" s="3">
        <f>C150*12*2.54/100</f>
        <v>0</v>
      </c>
      <c r="E150" t="s">
        <v>9</v>
      </c>
      <c r="F150" s="1" t="s">
        <v>13</v>
      </c>
      <c r="G150" s="3">
        <f>F160/I150</f>
        <v>1.2749999999999999</v>
      </c>
      <c r="H150" s="1" t="s">
        <v>15</v>
      </c>
      <c r="I150" s="3">
        <f>ABS(C154-C158)</f>
        <v>8</v>
      </c>
    </row>
    <row r="151" spans="1:9" x14ac:dyDescent="0.25">
      <c r="A151" s="4" t="s">
        <v>31</v>
      </c>
    </row>
    <row r="152" spans="1:9" ht="60" x14ac:dyDescent="0.25">
      <c r="A152" t="s">
        <v>1</v>
      </c>
      <c r="B152" s="1"/>
      <c r="C152" s="1" t="s">
        <v>28</v>
      </c>
      <c r="D152" s="1" t="s">
        <v>2</v>
      </c>
      <c r="F152" s="1" t="s">
        <v>4</v>
      </c>
    </row>
    <row r="153" spans="1:9" x14ac:dyDescent="0.25">
      <c r="A153" t="s">
        <v>11</v>
      </c>
      <c r="D153">
        <v>-1.4</v>
      </c>
      <c r="E153">
        <f>-D153</f>
        <v>1.4</v>
      </c>
    </row>
    <row r="154" spans="1:9" x14ac:dyDescent="0.25">
      <c r="A154" t="s">
        <v>3</v>
      </c>
      <c r="C154">
        <v>0</v>
      </c>
      <c r="D154">
        <v>1</v>
      </c>
      <c r="E154">
        <f t="shared" ref="E154:E159" si="21">-D154</f>
        <v>-1</v>
      </c>
    </row>
    <row r="155" spans="1:9" x14ac:dyDescent="0.25">
      <c r="C155">
        <f>C154+2</f>
        <v>2</v>
      </c>
      <c r="D155">
        <v>1.2</v>
      </c>
      <c r="E155">
        <f t="shared" si="21"/>
        <v>-1.2</v>
      </c>
      <c r="F155">
        <f>ABS(C155-C154)*D155</f>
        <v>2.4</v>
      </c>
    </row>
    <row r="156" spans="1:9" x14ac:dyDescent="0.25">
      <c r="C156">
        <f t="shared" ref="C156:C158" si="22">C155+2</f>
        <v>4</v>
      </c>
      <c r="D156">
        <v>1.8</v>
      </c>
      <c r="E156">
        <f t="shared" si="21"/>
        <v>-1.8</v>
      </c>
      <c r="F156">
        <f t="shared" ref="F156:F158" si="23">ABS(C156-C155)*D156</f>
        <v>3.6</v>
      </c>
    </row>
    <row r="157" spans="1:9" x14ac:dyDescent="0.25">
      <c r="C157">
        <f t="shared" si="22"/>
        <v>6</v>
      </c>
      <c r="D157">
        <v>1.3</v>
      </c>
      <c r="E157">
        <f t="shared" si="21"/>
        <v>-1.3</v>
      </c>
      <c r="F157">
        <f t="shared" si="23"/>
        <v>2.6</v>
      </c>
    </row>
    <row r="158" spans="1:9" x14ac:dyDescent="0.25">
      <c r="A158" t="s">
        <v>3</v>
      </c>
      <c r="C158">
        <f t="shared" si="22"/>
        <v>8</v>
      </c>
      <c r="D158">
        <v>0.8</v>
      </c>
      <c r="E158">
        <f t="shared" si="21"/>
        <v>-0.8</v>
      </c>
      <c r="F158">
        <f t="shared" si="23"/>
        <v>1.6</v>
      </c>
    </row>
    <row r="159" spans="1:9" x14ac:dyDescent="0.25">
      <c r="A159" t="s">
        <v>12</v>
      </c>
      <c r="D159">
        <v>-1.3</v>
      </c>
      <c r="E159">
        <f t="shared" si="21"/>
        <v>1.3</v>
      </c>
    </row>
    <row r="160" spans="1:9" x14ac:dyDescent="0.25">
      <c r="F160" s="3">
        <f>SUM(F155:F158)</f>
        <v>10.199999999999999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NR1000</vt:lpstr>
      <vt:lpstr>SF2800</vt:lpstr>
      <vt:lpstr>WS1500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Kirk,Lily</dc:creator>
  <cp:lastModifiedBy>DeVito,Lauren F</cp:lastModifiedBy>
  <dcterms:created xsi:type="dcterms:W3CDTF">2018-09-07T17:03:11Z</dcterms:created>
  <dcterms:modified xsi:type="dcterms:W3CDTF">2019-10-18T23:51:00Z</dcterms:modified>
</cp:coreProperties>
</file>