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10" yWindow="-110" windowWidth="19420" windowHeight="11020"/>
  </bookViews>
  <sheets>
    <sheet name="Sheet1" sheetId="1" r:id="rId1"/>
  </sheets>
  <calcPr calcId="144525"/>
</workbook>
</file>

<file path=xl/calcChain.xml><?xml version="1.0" encoding="utf-8"?>
<calcChain xmlns="http://schemas.openxmlformats.org/spreadsheetml/2006/main">
  <c r="CM41" i="1" l="1"/>
  <c r="CM40" i="1"/>
  <c r="CM34" i="1"/>
  <c r="CM35" i="1"/>
  <c r="CM36" i="1"/>
  <c r="CM37" i="1"/>
  <c r="CM38" i="1"/>
  <c r="CM33" i="1"/>
  <c r="CM25" i="1"/>
  <c r="CM26" i="1"/>
  <c r="CM27" i="1"/>
  <c r="CM28" i="1"/>
  <c r="CM29" i="1"/>
  <c r="CM30" i="1"/>
  <c r="CM31" i="1"/>
  <c r="CM24" i="1"/>
  <c r="CM4" i="1"/>
  <c r="CM5" i="1"/>
  <c r="CM6" i="1"/>
  <c r="CM7" i="1"/>
  <c r="CM8" i="1"/>
  <c r="CM9" i="1"/>
  <c r="CM10" i="1"/>
  <c r="CM11" i="1"/>
  <c r="CM12" i="1"/>
  <c r="CM13" i="1"/>
  <c r="CM14" i="1"/>
  <c r="CM15" i="1"/>
  <c r="CM16" i="1"/>
  <c r="CM17" i="1"/>
  <c r="CM18" i="1"/>
  <c r="CM19" i="1"/>
  <c r="CM20" i="1"/>
  <c r="CM21" i="1"/>
  <c r="CM22" i="1"/>
  <c r="CM3" i="1"/>
  <c r="CH41" i="1" l="1"/>
  <c r="CH40" i="1"/>
  <c r="CH34" i="1"/>
  <c r="CH35" i="1"/>
  <c r="CH36" i="1"/>
  <c r="CH37" i="1"/>
  <c r="CH38" i="1"/>
  <c r="CH33" i="1"/>
  <c r="CH25" i="1"/>
  <c r="CH26" i="1"/>
  <c r="CH27" i="1"/>
  <c r="CH28" i="1"/>
  <c r="CH29" i="1"/>
  <c r="CH30" i="1"/>
  <c r="CH31" i="1"/>
  <c r="CH24" i="1"/>
  <c r="CH4" i="1"/>
  <c r="CH5" i="1"/>
  <c r="CH6" i="1"/>
  <c r="CH7" i="1"/>
  <c r="CH8" i="1"/>
  <c r="CH9" i="1"/>
  <c r="CH10" i="1"/>
  <c r="CH11" i="1"/>
  <c r="CH12" i="1"/>
  <c r="CH13" i="1"/>
  <c r="CH14" i="1"/>
  <c r="CH15" i="1"/>
  <c r="CH16" i="1"/>
  <c r="CH17" i="1"/>
  <c r="CH18" i="1"/>
  <c r="CH19" i="1"/>
  <c r="CH20" i="1"/>
  <c r="CH21" i="1"/>
  <c r="CH22" i="1"/>
  <c r="CH3" i="1"/>
  <c r="CC41" i="1" l="1"/>
  <c r="CC40" i="1"/>
  <c r="CC34" i="1"/>
  <c r="CC35" i="1"/>
  <c r="CC36" i="1"/>
  <c r="CC37" i="1"/>
  <c r="CC38" i="1"/>
  <c r="CC33" i="1"/>
  <c r="CC25" i="1"/>
  <c r="CC26" i="1"/>
  <c r="CC27" i="1"/>
  <c r="CC28" i="1"/>
  <c r="CC29" i="1"/>
  <c r="CC30" i="1"/>
  <c r="CC31" i="1"/>
  <c r="CC24" i="1"/>
  <c r="CC4" i="1"/>
  <c r="CC5" i="1"/>
  <c r="CC6" i="1"/>
  <c r="CC7" i="1"/>
  <c r="CC8" i="1"/>
  <c r="CC9" i="1"/>
  <c r="CC10" i="1"/>
  <c r="CC11" i="1"/>
  <c r="CC12" i="1"/>
  <c r="CC13" i="1"/>
  <c r="CC14" i="1"/>
  <c r="CC15" i="1"/>
  <c r="CC16" i="1"/>
  <c r="CC17" i="1"/>
  <c r="CC18" i="1"/>
  <c r="CC19" i="1"/>
  <c r="CC20" i="1"/>
  <c r="CC21" i="1"/>
  <c r="CC22" i="1"/>
  <c r="CC3" i="1"/>
  <c r="BX34" i="1" l="1"/>
  <c r="BX35" i="1"/>
  <c r="BX36" i="1"/>
  <c r="BX37" i="1"/>
  <c r="BX38" i="1"/>
  <c r="BX33" i="1"/>
  <c r="BX25" i="1"/>
  <c r="BX26" i="1"/>
  <c r="BX27" i="1"/>
  <c r="BX28" i="1"/>
  <c r="BX29" i="1"/>
  <c r="BX30" i="1"/>
  <c r="BX31" i="1"/>
  <c r="BX4" i="1"/>
  <c r="BX5" i="1"/>
  <c r="BX6" i="1"/>
  <c r="BX7" i="1"/>
  <c r="BX8" i="1"/>
  <c r="BX9" i="1"/>
  <c r="BX10" i="1"/>
  <c r="BX11" i="1"/>
  <c r="BX12" i="1"/>
  <c r="BX13" i="1"/>
  <c r="BX14" i="1"/>
  <c r="BX15" i="1"/>
  <c r="BX16" i="1"/>
  <c r="BX17" i="1"/>
  <c r="BX18" i="1"/>
  <c r="BX19" i="1"/>
  <c r="BX20" i="1"/>
  <c r="BX21" i="1"/>
  <c r="BX22" i="1"/>
  <c r="BX41" i="1" l="1"/>
  <c r="BX40" i="1"/>
  <c r="BX24" i="1"/>
  <c r="BX3" i="1"/>
  <c r="BS41" i="1" l="1"/>
  <c r="BS40" i="1"/>
  <c r="BS34" i="1"/>
  <c r="BS35" i="1"/>
  <c r="BS36" i="1"/>
  <c r="BS37" i="1"/>
  <c r="BS38" i="1"/>
  <c r="BS33" i="1"/>
  <c r="BS25" i="1"/>
  <c r="BS26" i="1"/>
  <c r="BS27" i="1"/>
  <c r="BS28" i="1"/>
  <c r="BS29" i="1"/>
  <c r="BS30" i="1"/>
  <c r="BS31" i="1"/>
  <c r="BS24" i="1"/>
  <c r="BS4" i="1"/>
  <c r="BS5" i="1"/>
  <c r="BS6" i="1"/>
  <c r="BS7" i="1"/>
  <c r="BS8" i="1"/>
  <c r="BS9" i="1"/>
  <c r="BS10" i="1"/>
  <c r="BS11" i="1"/>
  <c r="BS12" i="1"/>
  <c r="BS13" i="1"/>
  <c r="BS14" i="1"/>
  <c r="BS15" i="1"/>
  <c r="BS16" i="1"/>
  <c r="BS17" i="1"/>
  <c r="BS18" i="1"/>
  <c r="BS19" i="1"/>
  <c r="BS20" i="1"/>
  <c r="BS21" i="1"/>
  <c r="BS22" i="1"/>
  <c r="BS3" i="1"/>
  <c r="BN34" i="1" l="1"/>
  <c r="BN35" i="1"/>
  <c r="BN36" i="1"/>
  <c r="BN37" i="1"/>
  <c r="BN38" i="1"/>
  <c r="BN33" i="1"/>
  <c r="BN40" i="1"/>
  <c r="BN41" i="1"/>
  <c r="BN26" i="1"/>
  <c r="BN27" i="1"/>
  <c r="BN28" i="1"/>
  <c r="BN29" i="1"/>
  <c r="BN30" i="1"/>
  <c r="BN31" i="1"/>
  <c r="BN25" i="1"/>
  <c r="BN3" i="1"/>
  <c r="BN4" i="1"/>
  <c r="BN5" i="1"/>
  <c r="BN6" i="1"/>
  <c r="BN7" i="1"/>
  <c r="BN8" i="1"/>
  <c r="BN9" i="1"/>
  <c r="BN10" i="1"/>
  <c r="BN11" i="1"/>
  <c r="BN12" i="1"/>
  <c r="BN13" i="1"/>
  <c r="BN14" i="1"/>
  <c r="BN15" i="1"/>
  <c r="BN16" i="1"/>
  <c r="BN17" i="1"/>
  <c r="BN18" i="1"/>
  <c r="BN19" i="1"/>
  <c r="BN20" i="1"/>
  <c r="BN21" i="1"/>
  <c r="BN22" i="1"/>
  <c r="BN24" i="1" l="1"/>
  <c r="BI4" i="1"/>
  <c r="BI5" i="1"/>
  <c r="BI6" i="1"/>
  <c r="BI7" i="1"/>
  <c r="BI8" i="1"/>
  <c r="BI9" i="1"/>
  <c r="BI10" i="1"/>
  <c r="BI11" i="1"/>
  <c r="BI12" i="1"/>
  <c r="BI13" i="1"/>
  <c r="BI14" i="1"/>
  <c r="BI15" i="1"/>
  <c r="BI16" i="1"/>
  <c r="BI17" i="1"/>
  <c r="BI18" i="1"/>
  <c r="BI19" i="1"/>
  <c r="BI20" i="1"/>
  <c r="BI21" i="1"/>
  <c r="BI22" i="1"/>
  <c r="BI3" i="1"/>
  <c r="BI25" i="1"/>
  <c r="BI26" i="1"/>
  <c r="BI27" i="1"/>
  <c r="BI28" i="1"/>
  <c r="BI29" i="1"/>
  <c r="BI30" i="1"/>
  <c r="BI31" i="1"/>
  <c r="BI24" i="1"/>
  <c r="BI34" i="1"/>
  <c r="BI35" i="1"/>
  <c r="BI36" i="1"/>
  <c r="BI37" i="1"/>
  <c r="BI38" i="1"/>
  <c r="BI33" i="1"/>
  <c r="BI41" i="1" l="1"/>
  <c r="BI40" i="1"/>
  <c r="BD41" i="1" l="1"/>
  <c r="BD36" i="1"/>
  <c r="BD37" i="1"/>
  <c r="BD38" i="1"/>
  <c r="BD35" i="1"/>
  <c r="BD34" i="1"/>
  <c r="BD40" i="1"/>
  <c r="BD33" i="1"/>
  <c r="BD25" i="1" l="1"/>
  <c r="BD26" i="1"/>
  <c r="BD27" i="1"/>
  <c r="BD28" i="1"/>
  <c r="BD29" i="1"/>
  <c r="BD30" i="1"/>
  <c r="BD31" i="1"/>
  <c r="BD24" i="1"/>
  <c r="BD6" i="1"/>
  <c r="BD7" i="1"/>
  <c r="BD8" i="1"/>
  <c r="BD9" i="1"/>
  <c r="BD10" i="1"/>
  <c r="BD11" i="1"/>
  <c r="BD12" i="1"/>
  <c r="BD13" i="1"/>
  <c r="BD14" i="1"/>
  <c r="BD15" i="1"/>
  <c r="BD16" i="1"/>
  <c r="BD17" i="1"/>
  <c r="BD18" i="1"/>
  <c r="BD19" i="1"/>
  <c r="BD20" i="1"/>
  <c r="BD21" i="1"/>
  <c r="BD22" i="1"/>
  <c r="BD4" i="1"/>
  <c r="BD5" i="1"/>
  <c r="BD3" i="1" l="1"/>
  <c r="AY41" i="1" l="1"/>
  <c r="AY40" i="1"/>
  <c r="AY34" i="1" l="1"/>
  <c r="AY35" i="1"/>
  <c r="AY36" i="1"/>
  <c r="AY37" i="1"/>
  <c r="AY38" i="1"/>
  <c r="AY33" i="1"/>
  <c r="AY31" i="1"/>
  <c r="AY25" i="1"/>
  <c r="AY26" i="1"/>
  <c r="AY27" i="1"/>
  <c r="AY28" i="1"/>
  <c r="AY29" i="1"/>
  <c r="AY30" i="1"/>
  <c r="AY24" i="1"/>
  <c r="AY4" i="1" l="1"/>
  <c r="AY5" i="1"/>
  <c r="AY6" i="1"/>
  <c r="AY7" i="1"/>
  <c r="AY8" i="1"/>
  <c r="AY9" i="1"/>
  <c r="AY10" i="1"/>
  <c r="AY11" i="1"/>
  <c r="AY12" i="1"/>
  <c r="AY13" i="1"/>
  <c r="AY14" i="1"/>
  <c r="AY15" i="1"/>
  <c r="AY16" i="1"/>
  <c r="AY17" i="1"/>
  <c r="AY18" i="1"/>
  <c r="AY19" i="1"/>
  <c r="AY20" i="1"/>
  <c r="AY21" i="1"/>
  <c r="AY22" i="1"/>
  <c r="AY3" i="1"/>
  <c r="AT41" i="1" l="1"/>
  <c r="AT40" i="1"/>
  <c r="AT34" i="1"/>
  <c r="AT35" i="1"/>
  <c r="AT36" i="1"/>
  <c r="AT37" i="1"/>
  <c r="AT38" i="1"/>
  <c r="AT33" i="1"/>
  <c r="AT25" i="1" l="1"/>
  <c r="AT26" i="1"/>
  <c r="AT27" i="1"/>
  <c r="AT28" i="1"/>
  <c r="AT29" i="1"/>
  <c r="AT30" i="1"/>
  <c r="AT31" i="1"/>
  <c r="AT24" i="1"/>
  <c r="AT4" i="1"/>
  <c r="AT5" i="1"/>
  <c r="AT6" i="1"/>
  <c r="AT7" i="1"/>
  <c r="AT8" i="1"/>
  <c r="AT9" i="1"/>
  <c r="AT10" i="1"/>
  <c r="AT11" i="1"/>
  <c r="AT12" i="1"/>
  <c r="AT13" i="1"/>
  <c r="AT14" i="1"/>
  <c r="AT15" i="1"/>
  <c r="AT16" i="1"/>
  <c r="AT17" i="1"/>
  <c r="AT18" i="1"/>
  <c r="AT19" i="1"/>
  <c r="AT20" i="1"/>
  <c r="AT21" i="1"/>
  <c r="AT22" i="1"/>
  <c r="AT3" i="1" l="1"/>
  <c r="AO34" i="1" l="1"/>
  <c r="AO33" i="1"/>
  <c r="AO41" i="1"/>
  <c r="AO40" i="1"/>
  <c r="AO35" i="1"/>
  <c r="AO36" i="1"/>
  <c r="AO37" i="1"/>
  <c r="AO38" i="1"/>
  <c r="AO31" i="1"/>
  <c r="AO25" i="1"/>
  <c r="AO26" i="1"/>
  <c r="AO27" i="1"/>
  <c r="AO28" i="1"/>
  <c r="AO29" i="1"/>
  <c r="AO30" i="1"/>
  <c r="AO24" i="1"/>
  <c r="AO4" i="1" l="1"/>
  <c r="AO5" i="1"/>
  <c r="AO6" i="1"/>
  <c r="AO7" i="1"/>
  <c r="AO8" i="1"/>
  <c r="AO9" i="1"/>
  <c r="AO10" i="1"/>
  <c r="AO11" i="1"/>
  <c r="AO12" i="1"/>
  <c r="AO13" i="1"/>
  <c r="AO14" i="1"/>
  <c r="AO15" i="1"/>
  <c r="AO16" i="1"/>
  <c r="AO17" i="1"/>
  <c r="AO18" i="1"/>
  <c r="AO19" i="1"/>
  <c r="AO20" i="1"/>
  <c r="AO21" i="1"/>
  <c r="AO22" i="1"/>
  <c r="AO3" i="1"/>
  <c r="AJ41" i="1" l="1"/>
  <c r="AJ40" i="1"/>
  <c r="AJ34" i="1"/>
  <c r="AJ35" i="1"/>
  <c r="AJ36" i="1"/>
  <c r="AJ37" i="1"/>
  <c r="AJ38" i="1"/>
  <c r="AJ33" i="1"/>
  <c r="AJ25" i="1"/>
  <c r="AJ26" i="1"/>
  <c r="AJ27" i="1"/>
  <c r="AJ28" i="1"/>
  <c r="AJ29" i="1"/>
  <c r="AJ30" i="1"/>
  <c r="AJ31" i="1"/>
  <c r="AJ24" i="1"/>
  <c r="AJ4" i="1"/>
  <c r="AJ5" i="1"/>
  <c r="AJ6" i="1"/>
  <c r="AJ7" i="1"/>
  <c r="AJ8" i="1"/>
  <c r="AJ9" i="1"/>
  <c r="AJ10" i="1"/>
  <c r="AJ11" i="1"/>
  <c r="AJ12" i="1"/>
  <c r="AJ13" i="1"/>
  <c r="AJ14" i="1"/>
  <c r="AJ15" i="1"/>
  <c r="AJ16" i="1"/>
  <c r="AJ17" i="1"/>
  <c r="AJ18" i="1"/>
  <c r="AJ19" i="1"/>
  <c r="AJ20" i="1"/>
  <c r="AJ21" i="1"/>
  <c r="AJ22" i="1"/>
  <c r="AJ3" i="1"/>
  <c r="AE41" i="1" l="1"/>
  <c r="AE40" i="1"/>
  <c r="AE37" i="1"/>
  <c r="AE34" i="1"/>
  <c r="AE35" i="1"/>
  <c r="AE36" i="1"/>
  <c r="AE38" i="1"/>
  <c r="AE33" i="1"/>
  <c r="AE25" i="1"/>
  <c r="AE26" i="1"/>
  <c r="AE27" i="1"/>
  <c r="AE28" i="1"/>
  <c r="AE29" i="1"/>
  <c r="AE30" i="1"/>
  <c r="AE31" i="1"/>
  <c r="AE24" i="1"/>
  <c r="AE4" i="1" l="1"/>
  <c r="AE5" i="1"/>
  <c r="AE6" i="1"/>
  <c r="AE7" i="1"/>
  <c r="AE8" i="1"/>
  <c r="AE9" i="1"/>
  <c r="AE10" i="1"/>
  <c r="AE11" i="1"/>
  <c r="AE12" i="1"/>
  <c r="AE13" i="1"/>
  <c r="AE14" i="1"/>
  <c r="AE15" i="1"/>
  <c r="AE16" i="1"/>
  <c r="AE17" i="1"/>
  <c r="AE18" i="1"/>
  <c r="AE19" i="1"/>
  <c r="AE20" i="1"/>
  <c r="AE21" i="1"/>
  <c r="AE22" i="1"/>
  <c r="AE3" i="1"/>
  <c r="Z41" i="1" l="1"/>
  <c r="Z40" i="1"/>
  <c r="Z38" i="1"/>
  <c r="Z34" i="1"/>
  <c r="Z35" i="1"/>
  <c r="Z36" i="1"/>
  <c r="Z37" i="1"/>
  <c r="Z33" i="1"/>
  <c r="Z25" i="1"/>
  <c r="Z26" i="1"/>
  <c r="Z27" i="1"/>
  <c r="Z28" i="1"/>
  <c r="Z29" i="1"/>
  <c r="Z30" i="1"/>
  <c r="Z31" i="1"/>
  <c r="Z24" i="1"/>
  <c r="U33" i="1" l="1"/>
  <c r="U36" i="1"/>
  <c r="U35" i="1"/>
  <c r="U34" i="1"/>
  <c r="U25" i="1"/>
  <c r="U24" i="1"/>
  <c r="Z4" i="1"/>
  <c r="Z5" i="1"/>
  <c r="Z6" i="1"/>
  <c r="Z7" i="1"/>
  <c r="Z8" i="1"/>
  <c r="Z9" i="1"/>
  <c r="Z10" i="1"/>
  <c r="Z11" i="1"/>
  <c r="Z12" i="1"/>
  <c r="Z13" i="1"/>
  <c r="Z14" i="1"/>
  <c r="Z15" i="1"/>
  <c r="Z16" i="1"/>
  <c r="Z17" i="1"/>
  <c r="Z18" i="1"/>
  <c r="Z19" i="1"/>
  <c r="Z20" i="1"/>
  <c r="Z21" i="1"/>
  <c r="Z22" i="1"/>
  <c r="Z3" i="1"/>
  <c r="P41" i="1" l="1"/>
  <c r="P40" i="1"/>
  <c r="P34" i="1"/>
  <c r="P35" i="1"/>
  <c r="P36" i="1"/>
  <c r="P37" i="1"/>
  <c r="P38" i="1"/>
  <c r="P33" i="1"/>
  <c r="P31" i="1"/>
  <c r="P25" i="1"/>
  <c r="P26" i="1"/>
  <c r="P27" i="1"/>
  <c r="P28" i="1"/>
  <c r="P29" i="1"/>
  <c r="P30" i="1"/>
  <c r="P24" i="1"/>
  <c r="P14" i="1"/>
  <c r="P15" i="1"/>
  <c r="P16" i="1"/>
  <c r="P17" i="1"/>
  <c r="P18" i="1"/>
  <c r="P19" i="1"/>
  <c r="P20" i="1"/>
  <c r="P21" i="1"/>
  <c r="P22" i="1"/>
  <c r="P4" i="1"/>
  <c r="P5" i="1"/>
  <c r="P6" i="1"/>
  <c r="P7" i="1"/>
  <c r="P8" i="1"/>
  <c r="P9" i="1"/>
  <c r="P10" i="1"/>
  <c r="P11" i="1"/>
  <c r="P12" i="1"/>
  <c r="P13" i="1"/>
  <c r="P3" i="1"/>
  <c r="K41" i="1" l="1"/>
  <c r="K40" i="1"/>
  <c r="K34" i="1"/>
  <c r="K35" i="1"/>
  <c r="K36" i="1"/>
  <c r="K37" i="1"/>
  <c r="K38" i="1"/>
  <c r="K33" i="1"/>
  <c r="K25" i="1"/>
  <c r="K26" i="1"/>
  <c r="K27" i="1"/>
  <c r="K28" i="1"/>
  <c r="K29" i="1"/>
  <c r="K30" i="1"/>
  <c r="K31" i="1"/>
  <c r="K24" i="1"/>
  <c r="K4" i="1" l="1"/>
  <c r="K5" i="1"/>
  <c r="K6" i="1"/>
  <c r="K7" i="1"/>
  <c r="K8" i="1"/>
  <c r="K9" i="1"/>
  <c r="K10" i="1"/>
  <c r="K11" i="1"/>
  <c r="K12" i="1"/>
  <c r="K13" i="1"/>
  <c r="K14" i="1"/>
  <c r="K15" i="1"/>
  <c r="K16" i="1"/>
  <c r="K17" i="1"/>
  <c r="K18" i="1"/>
  <c r="K19" i="1"/>
  <c r="K20" i="1"/>
  <c r="K21" i="1"/>
  <c r="K22" i="1"/>
  <c r="K3" i="1"/>
  <c r="F20" i="1"/>
  <c r="F19" i="1"/>
  <c r="F18" i="1"/>
  <c r="F17" i="1"/>
  <c r="F16" i="1"/>
  <c r="F15" i="1"/>
  <c r="F14" i="1"/>
  <c r="F13" i="1"/>
  <c r="F12" i="1"/>
  <c r="F11" i="1"/>
  <c r="F10" i="1"/>
  <c r="F9" i="1"/>
  <c r="F8" i="1"/>
  <c r="F7" i="1"/>
  <c r="F6" i="1"/>
  <c r="F5" i="1"/>
  <c r="F4" i="1"/>
  <c r="F3" i="1"/>
  <c r="F2" i="1"/>
  <c r="F1" i="1"/>
  <c r="F41" i="1" l="1"/>
  <c r="F40" i="1"/>
  <c r="F34" i="1"/>
  <c r="F35" i="1"/>
  <c r="F36" i="1"/>
  <c r="F37" i="1"/>
  <c r="F38" i="1"/>
  <c r="F33" i="1"/>
  <c r="F25" i="1"/>
  <c r="F26" i="1"/>
  <c r="F27" i="1"/>
  <c r="F28" i="1"/>
  <c r="F29" i="1"/>
  <c r="F30" i="1"/>
  <c r="F31" i="1"/>
  <c r="F24" i="1"/>
  <c r="F21" i="1" l="1"/>
  <c r="F22" i="1"/>
</calcChain>
</file>

<file path=xl/comments1.xml><?xml version="1.0" encoding="utf-8"?>
<comments xmlns="http://schemas.openxmlformats.org/spreadsheetml/2006/main">
  <authors>
    <author>作者</author>
  </authors>
  <commentList>
    <comment ref="B14" authorId="0">
      <text>
        <r>
          <rPr>
            <b/>
            <sz val="9"/>
            <color indexed="81"/>
            <rFont val="宋体"/>
            <family val="3"/>
            <charset val="134"/>
          </rPr>
          <t>作者:</t>
        </r>
        <r>
          <rPr>
            <sz val="9"/>
            <color indexed="81"/>
            <rFont val="宋体"/>
            <family val="3"/>
            <charset val="134"/>
          </rPr>
          <t xml:space="preserve">
方差分析主要处理多于两个以上的平均数之间的差异检验问题</t>
        </r>
      </text>
    </comment>
    <comment ref="O14" authorId="0">
      <text>
        <r>
          <rPr>
            <b/>
            <sz val="9"/>
            <color indexed="81"/>
            <rFont val="宋体"/>
            <charset val="134"/>
          </rPr>
          <t>作者:</t>
        </r>
        <r>
          <rPr>
            <sz val="9"/>
            <color indexed="81"/>
            <rFont val="宋体"/>
            <charset val="134"/>
          </rPr>
          <t xml:space="preserve">
流行的扎心话，最怕你碌碌无为，还安慰自己平凡可贵</t>
        </r>
      </text>
    </comment>
    <comment ref="B41" authorId="0">
      <text>
        <r>
          <rPr>
            <b/>
            <sz val="9"/>
            <color indexed="81"/>
            <rFont val="宋体"/>
            <family val="3"/>
            <charset val="134"/>
          </rPr>
          <t>作者:</t>
        </r>
        <r>
          <rPr>
            <sz val="9"/>
            <color indexed="81"/>
            <rFont val="宋体"/>
            <family val="3"/>
            <charset val="134"/>
          </rPr>
          <t xml:space="preserve">
反抗性与依赖性；
闭锁性与开放性；
勇敢与怯懦；
高傲与自卑；
否定童年又眷恋童年；</t>
        </r>
      </text>
    </comment>
  </commentList>
</comments>
</file>

<file path=xl/sharedStrings.xml><?xml version="1.0" encoding="utf-8"?>
<sst xmlns="http://schemas.openxmlformats.org/spreadsheetml/2006/main" count="1857" uniqueCount="1258">
  <si>
    <t>皮亚杰-自我中心</t>
    <phoneticPr fontId="1" type="noConversion"/>
  </si>
  <si>
    <t>班杜拉-观察学习</t>
    <phoneticPr fontId="1" type="noConversion"/>
  </si>
  <si>
    <t>三个总体平均数的差异性检验</t>
    <phoneticPr fontId="1" type="noConversion"/>
  </si>
  <si>
    <t>自由度</t>
    <phoneticPr fontId="1" type="noConversion"/>
  </si>
  <si>
    <t>普心</t>
    <phoneticPr fontId="1" type="noConversion"/>
  </si>
  <si>
    <t>发展</t>
    <phoneticPr fontId="1" type="noConversion"/>
  </si>
  <si>
    <t>统计</t>
    <phoneticPr fontId="1" type="noConversion"/>
  </si>
  <si>
    <t>群体思维</t>
    <phoneticPr fontId="1" type="noConversion"/>
  </si>
  <si>
    <t>大纲页码</t>
    <phoneticPr fontId="1" type="noConversion"/>
  </si>
  <si>
    <t>题目</t>
    <phoneticPr fontId="1" type="noConversion"/>
  </si>
  <si>
    <t>双避冲突</t>
    <phoneticPr fontId="1" type="noConversion"/>
  </si>
  <si>
    <t>打篮球技能-开放技能</t>
    <phoneticPr fontId="1" type="noConversion"/>
  </si>
  <si>
    <t>气质-与生俱来，遗传和生理影响</t>
    <phoneticPr fontId="1" type="noConversion"/>
  </si>
  <si>
    <t>自变量和因变量关系的效度-内部效度</t>
    <phoneticPr fontId="1" type="noConversion"/>
  </si>
  <si>
    <t>归属</t>
    <phoneticPr fontId="1" type="noConversion"/>
  </si>
  <si>
    <t>研究方法</t>
    <phoneticPr fontId="1" type="noConversion"/>
  </si>
  <si>
    <t>序号</t>
    <phoneticPr fontId="1" type="noConversion"/>
  </si>
  <si>
    <t>2018年真题</t>
    <phoneticPr fontId="1" type="noConversion"/>
  </si>
  <si>
    <t>对象取样原则:代表性/随机性</t>
    <phoneticPr fontId="1" type="noConversion"/>
  </si>
  <si>
    <t>研究方法</t>
    <phoneticPr fontId="1" type="noConversion"/>
  </si>
  <si>
    <t>研究方法</t>
    <phoneticPr fontId="1" type="noConversion"/>
  </si>
  <si>
    <t>数据整理、异常数据（异常值：3个标准差之外）</t>
    <phoneticPr fontId="1" type="noConversion"/>
  </si>
  <si>
    <t>等级顺序（等级数据的表示方法）</t>
    <phoneticPr fontId="1" type="noConversion"/>
  </si>
  <si>
    <t>统计/方法</t>
    <phoneticPr fontId="1" type="noConversion"/>
  </si>
  <si>
    <t>测量</t>
    <phoneticPr fontId="1" type="noConversion"/>
  </si>
  <si>
    <t>测量的两个要素：参照点和单位</t>
    <phoneticPr fontId="1" type="noConversion"/>
  </si>
  <si>
    <t>智力测验常模量表第一人-比纳Binet</t>
    <phoneticPr fontId="1" type="noConversion"/>
  </si>
  <si>
    <t>测验效度——内容效度</t>
    <phoneticPr fontId="1" type="noConversion"/>
  </si>
  <si>
    <t>社会</t>
    <phoneticPr fontId="1" type="noConversion"/>
  </si>
  <si>
    <t>教育</t>
    <phoneticPr fontId="1" type="noConversion"/>
  </si>
  <si>
    <t>学习理论，建构主义：强调主体、情境、协作、资源</t>
    <phoneticPr fontId="1" type="noConversion"/>
  </si>
  <si>
    <t>总体印象形成：加法模式……</t>
    <phoneticPr fontId="1" type="noConversion"/>
  </si>
  <si>
    <t>斯金纳认为影响学习最重要的条件：强化</t>
    <phoneticPr fontId="1" type="noConversion"/>
  </si>
  <si>
    <t>正态分布及曲线特征</t>
    <phoneticPr fontId="1" type="noConversion"/>
  </si>
  <si>
    <t>心理研究中给变量下操作性定义的常用方法</t>
    <phoneticPr fontId="1" type="noConversion"/>
  </si>
  <si>
    <t>少年期心理发展的矛盾性</t>
    <phoneticPr fontId="1" type="noConversion"/>
  </si>
  <si>
    <t>双眼视差-距离知觉</t>
    <phoneticPr fontId="1" type="noConversion"/>
  </si>
  <si>
    <t>普心</t>
    <phoneticPr fontId="1" type="noConversion"/>
  </si>
  <si>
    <t>备注</t>
    <phoneticPr fontId="1" type="noConversion"/>
  </si>
  <si>
    <t>不懂</t>
    <phoneticPr fontId="1" type="noConversion"/>
  </si>
  <si>
    <t>顺应：外部信息纳入现有智力结构（皮亚杰）</t>
    <phoneticPr fontId="1" type="noConversion"/>
  </si>
  <si>
    <t>发展</t>
    <phoneticPr fontId="1" type="noConversion"/>
  </si>
  <si>
    <t>标准误：样本平均数分布的标准差</t>
    <phoneticPr fontId="1" type="noConversion"/>
  </si>
  <si>
    <t>统计</t>
    <phoneticPr fontId="1" type="noConversion"/>
  </si>
  <si>
    <t>普心</t>
    <phoneticPr fontId="1" type="noConversion"/>
  </si>
  <si>
    <t>内隐记忆（无意识影响。注意对比外显记忆）</t>
    <phoneticPr fontId="1" type="noConversion"/>
  </si>
  <si>
    <t>测量</t>
    <phoneticPr fontId="1" type="noConversion"/>
  </si>
  <si>
    <t>心理测量：根据法则用数字对人的行为进行确定</t>
    <phoneticPr fontId="1" type="noConversion"/>
  </si>
  <si>
    <t>刻板印象：根据自己直接或间接经验对事物形成的固定的看法</t>
    <phoneticPr fontId="1" type="noConversion"/>
  </si>
  <si>
    <t>首因效应：第一印象获得信息影响更大</t>
    <phoneticPr fontId="1" type="noConversion"/>
  </si>
  <si>
    <t>社会</t>
    <phoneticPr fontId="1" type="noConversion"/>
  </si>
  <si>
    <t>教育</t>
    <phoneticPr fontId="1" type="noConversion"/>
  </si>
  <si>
    <t>程序性知识：操作步骤的知识，how的知识</t>
    <phoneticPr fontId="1" type="noConversion"/>
  </si>
  <si>
    <t>习得性无助感：连续的失败体验，认为失败无法避免</t>
    <phoneticPr fontId="1" type="noConversion"/>
  </si>
  <si>
    <t>注意及其功能；意识对对象的指向性、集中性；选择/整合/维持/调节和监督功能</t>
    <phoneticPr fontId="1" type="noConversion"/>
  </si>
  <si>
    <t>研究方法</t>
    <phoneticPr fontId="1" type="noConversion"/>
  </si>
  <si>
    <t>研究文献搜集的原则：5个：倒查法、范围数量有所限制、第一手（非转述）、全面、跨学科领域</t>
    <phoneticPr fontId="1" type="noConversion"/>
  </si>
  <si>
    <t>情绪情感对人类生活的功能：动机作用（激励）、适应作用、信号作用（表情、沟通）</t>
    <phoneticPr fontId="1" type="noConversion"/>
  </si>
  <si>
    <t>研究方法</t>
    <phoneticPr fontId="1" type="noConversion"/>
  </si>
  <si>
    <t>论人格对立类型理论：A/B、内/外</t>
    <phoneticPr fontId="1" type="noConversion"/>
  </si>
  <si>
    <t>测量误差来源的受测者因素:经验、练习、动机、焦虑、反应定势、生理因素</t>
    <phoneticPr fontId="1" type="noConversion"/>
  </si>
  <si>
    <t>简答，每题6分</t>
    <phoneticPr fontId="1" type="noConversion"/>
  </si>
  <si>
    <t>论述题，每题10分</t>
    <phoneticPr fontId="1" type="noConversion"/>
  </si>
  <si>
    <t>名词解释，每题3分</t>
    <phoneticPr fontId="1" type="noConversion"/>
  </si>
  <si>
    <t>2017年真题</t>
    <phoneticPr fontId="1" type="noConversion"/>
  </si>
  <si>
    <t>A.沉思型B.冲动型C.场独立性D.场依存性</t>
    <phoneticPr fontId="1" type="noConversion"/>
  </si>
  <si>
    <t>A.思维具有自我中心性B.开始具有延迟模仿能力
C.获得客体永久性概念D.可以完成液体守恒任务</t>
    <phoneticPr fontId="1" type="noConversion"/>
  </si>
  <si>
    <t>A.自变量B.控制变量C.因变量D.无关变量</t>
    <phoneticPr fontId="1" type="noConversion"/>
  </si>
  <si>
    <t>A.本我B.自我C.超我D.本能</t>
    <phoneticPr fontId="1" type="noConversion"/>
  </si>
  <si>
    <t>A.中数B.平均数C.众数D.标准分数</t>
    <phoneticPr fontId="1" type="noConversion"/>
  </si>
  <si>
    <t>A.顿悟B.顺应C.强化D.同化</t>
    <phoneticPr fontId="1" type="noConversion"/>
  </si>
  <si>
    <t>A.形式训练说B.共同要素说C.概括原理说D.关系转移说</t>
    <phoneticPr fontId="1" type="noConversion"/>
  </si>
  <si>
    <t>A.定势效应B.近因效应C.晕轮效应D.首因效应</t>
    <phoneticPr fontId="1" type="noConversion"/>
  </si>
  <si>
    <t>A.本能理论B.挫折侵犯理论C.去个性化理论D.社会学习理论</t>
    <phoneticPr fontId="1" type="noConversion"/>
  </si>
  <si>
    <t>A.积差相关B.点二列相关
C.二列相关D.斯皮尔曼等级相关</t>
    <phoneticPr fontId="1" type="noConversion"/>
  </si>
  <si>
    <t>A.1和0 B.0和1
C.1和1 D.0和0</t>
    <phoneticPr fontId="1" type="noConversion"/>
  </si>
  <si>
    <t>标准正态分布的均值和方差分别为　u(0,1)分布</t>
    <phoneticPr fontId="1" type="noConversion"/>
  </si>
  <si>
    <t>A.60分 B.67分
C.70分 D.73分</t>
    <phoneticPr fontId="1" type="noConversion"/>
  </si>
  <si>
    <t>一次语文考试的全班平均分为67，标准差为6，某同学成绩的标准分数为0.5，该同学在这次考试中的原始分数是.Z=(X-Xbar)/S</t>
    <phoneticPr fontId="1" type="noConversion"/>
  </si>
  <si>
    <t>A.内容参照分数B.常模参照分数C.结果参照分数D.预期效标分数</t>
    <phoneticPr fontId="1" type="noConversion"/>
  </si>
  <si>
    <t>衡量测验有效性的参照标准称为.</t>
    <phoneticPr fontId="1" type="noConversion"/>
  </si>
  <si>
    <t>A.效度B.信度C.常模D.效标</t>
    <phoneticPr fontId="1" type="noConversion"/>
  </si>
  <si>
    <t>A.操纵与控制变量B.采用实验仪器C.采用心理测验D.在实验室进行</t>
    <phoneticPr fontId="1" type="noConversion"/>
  </si>
  <si>
    <t>A.瞬时记忆B.短时记忆C.长时记忆D.内隐记忆</t>
    <phoneticPr fontId="1" type="noConversion"/>
  </si>
  <si>
    <t>A.气氛效应B.地板效应C.酝酿效应D.定势效应</t>
    <phoneticPr fontId="1" type="noConversion"/>
  </si>
  <si>
    <t>绝对感受性E与绝对感受阈限R E=1/R</t>
    <phoneticPr fontId="1" type="noConversion"/>
  </si>
  <si>
    <t>社会化</t>
    <phoneticPr fontId="1" type="noConversion"/>
  </si>
  <si>
    <t>复本信度</t>
    <phoneticPr fontId="1" type="noConversion"/>
  </si>
  <si>
    <t>冒险转移</t>
    <phoneticPr fontId="1" type="noConversion"/>
  </si>
  <si>
    <t>相关系数</t>
    <phoneticPr fontId="1" type="noConversion"/>
  </si>
  <si>
    <t>支架式教学</t>
    <phoneticPr fontId="1" type="noConversion"/>
  </si>
  <si>
    <t>陈述性知识</t>
    <phoneticPr fontId="1" type="noConversion"/>
  </si>
  <si>
    <t>最近发展区</t>
    <phoneticPr fontId="1" type="noConversion"/>
  </si>
  <si>
    <t>动机的功能</t>
    <phoneticPr fontId="1" type="noConversion"/>
  </si>
  <si>
    <t>表象的概念及特征</t>
    <phoneticPr fontId="1" type="noConversion"/>
  </si>
  <si>
    <t>方差分析的基本步骤</t>
    <phoneticPr fontId="1" type="noConversion"/>
  </si>
  <si>
    <t>心理测验的主要功能</t>
    <phoneticPr fontId="1" type="noConversion"/>
  </si>
  <si>
    <t>样本的大小应该考虑的因素</t>
    <phoneticPr fontId="1" type="noConversion"/>
  </si>
  <si>
    <t>心理学研究方法发展的新趋势</t>
  </si>
  <si>
    <t>马斯洛需要层次理论及应用价值</t>
    <phoneticPr fontId="1" type="noConversion"/>
  </si>
  <si>
    <t>婴儿言语发生发展的机制</t>
    <phoneticPr fontId="1" type="noConversion"/>
  </si>
  <si>
    <t>以语义编码为主的记忆类型:长时记忆</t>
    <phoneticPr fontId="1" type="noConversion"/>
  </si>
  <si>
    <t>普心</t>
    <phoneticPr fontId="1" type="noConversion"/>
  </si>
  <si>
    <t>当反复探索一个问题而无法解决时，把问题暂时搁置一段时间后，反而可能很快找到解决办法，这种现象称为：气氛效应</t>
    <phoneticPr fontId="1" type="noConversion"/>
  </si>
  <si>
    <t>反应慢但准确性高的认知风格：沉思型（人格章节）</t>
    <phoneticPr fontId="1" type="noConversion"/>
  </si>
  <si>
    <t>发展</t>
    <phoneticPr fontId="1" type="noConversion"/>
  </si>
  <si>
    <t>具体运算阶段，儿童：守恒（7-11岁，皮亚杰）</t>
    <phoneticPr fontId="1" type="noConversion"/>
  </si>
  <si>
    <t>在佛洛依德看来，“自我理想”属于：（超我包含良心和自我理想）</t>
    <phoneticPr fontId="1" type="noConversion"/>
  </si>
  <si>
    <t>在实验研究中有意加以改变、操纵的事物、条件或特征称为：自变量</t>
    <phoneticPr fontId="1" type="noConversion"/>
  </si>
  <si>
    <t>研究方法</t>
    <phoneticPr fontId="1" type="noConversion"/>
  </si>
  <si>
    <t>研究方法</t>
    <phoneticPr fontId="1" type="noConversion"/>
  </si>
  <si>
    <t>在次数分布中处于50%位置上的数值：中数</t>
    <phoneticPr fontId="1" type="noConversion"/>
  </si>
  <si>
    <t>教育</t>
    <phoneticPr fontId="1" type="noConversion"/>
  </si>
  <si>
    <t>奥苏贝尔认为，有意义学习的内部心理机制是：同化</t>
    <phoneticPr fontId="1" type="noConversion"/>
  </si>
  <si>
    <t>贾德根据水下打靶实验提出的学习迁移理论是：概括原理说</t>
    <phoneticPr fontId="1" type="noConversion"/>
  </si>
  <si>
    <t>社会</t>
    <phoneticPr fontId="1" type="noConversion"/>
  </si>
  <si>
    <t>A.正比关系B.反比关系C.幂函数关系D.对数函数关系</t>
    <phoneticPr fontId="1" type="noConversion"/>
  </si>
  <si>
    <t>在总体印象形成上最初获得的信息比后来获得的信息影响更大的现象，称为：首因效应</t>
    <phoneticPr fontId="1" type="noConversion"/>
  </si>
  <si>
    <t>社会心理学家伯科威茨以“武器效应”研究为根据，进一步修正了：挫折侵犯理论</t>
    <phoneticPr fontId="1" type="noConversion"/>
  </si>
  <si>
    <t>统计</t>
    <phoneticPr fontId="1" type="noConversion"/>
  </si>
  <si>
    <t>被试间设计、被试内设计、实验水平</t>
    <phoneticPr fontId="1" type="noConversion"/>
  </si>
  <si>
    <t>不太懂</t>
    <phoneticPr fontId="1" type="noConversion"/>
  </si>
  <si>
    <t>已知一个班级全体学生数学、物理两门课程考试成绩的排名次序，要描述数学、物理成绩的相关程度，应计算.D</t>
    <phoneticPr fontId="1" type="noConversion"/>
  </si>
  <si>
    <t>A.回归系数B.确定系数
C.变异系数D.复相关系数</t>
    <phoneticPr fontId="1" type="noConversion"/>
  </si>
  <si>
    <t>在回归分析中，回归平方和在总平方和中所占比例叫做：确定系数（测定系数、回归方程解释力的指标）</t>
    <phoneticPr fontId="1" type="noConversion"/>
  </si>
  <si>
    <t>测量</t>
    <phoneticPr fontId="1" type="noConversion"/>
  </si>
  <si>
    <t>以50为平均数、10为标准差的导出分数叫做.T分数</t>
    <phoneticPr fontId="1" type="noConversion"/>
  </si>
  <si>
    <t>A.C分数B.T分数
C.标准九分（5+2Z）D.十分数</t>
    <phoneticPr fontId="1" type="noConversion"/>
  </si>
  <si>
    <t>正确百分数是一种.内容参照分数：内容参照分数</t>
    <phoneticPr fontId="1" type="noConversion"/>
  </si>
  <si>
    <t>校标</t>
    <phoneticPr fontId="1" type="noConversion"/>
  </si>
  <si>
    <t>与心理学其他研究方法比较，实验法的显著特点是.操纵与控制变量</t>
    <phoneticPr fontId="1" type="noConversion"/>
  </si>
  <si>
    <t>普心</t>
    <phoneticPr fontId="1" type="noConversion"/>
  </si>
  <si>
    <t>后像：刺激停止后感觉现象不消失，保留短暂时间</t>
    <phoneticPr fontId="1" type="noConversion"/>
  </si>
  <si>
    <t>社会</t>
    <phoneticPr fontId="1" type="noConversion"/>
  </si>
  <si>
    <t>在社会影响下、通过社会知识的学习和社会经验的获得，形成一定社会所认可的心理行为模式，成为合格的社会成员的过程</t>
    <phoneticPr fontId="1" type="noConversion"/>
  </si>
  <si>
    <t>测量</t>
    <phoneticPr fontId="1" type="noConversion"/>
  </si>
  <si>
    <t>因为任何测验只是所有可能题目中的一份取样，所以可以编制许多平行的等值测验，叫做复本。如果一种测验有两个以上的复本，根据一群受试者接受两个复本测验的得分计算相关系数，即得复本信度。  以复本法估计信度可避免重测法的缺点，但所使用的必须是真正的复本，在题目内容、数量、形式、难度、区分度、指导语、时限以及所用的例题、公式和测验的其他所有方面都应该相同或相似。若不一致，所得的信度就成了歪曲的估计。报告复本信度时，也应该说明两次施测的间隔，以及在此时间间隔内被试的有关经历</t>
    <phoneticPr fontId="1" type="noConversion"/>
  </si>
  <si>
    <t>社会</t>
    <phoneticPr fontId="1" type="noConversion"/>
  </si>
  <si>
    <t>个人单独决策愿意冒的风险较小，但是群体共同决策时，愿意冒的风险更大（个人假设群体鼓励富有冒险性的见解，责任分散，文化价值对冒险性有高评价）</t>
    <phoneticPr fontId="1" type="noConversion"/>
  </si>
  <si>
    <t>统计</t>
    <phoneticPr fontId="1" type="noConversion"/>
  </si>
  <si>
    <t>相关系数是表示两列变量相对程度的数量指标。样本相关系数用γ,总体相关系数用ρ表示。取值在-1.00到1.00之间。-1完全负相关，+1完全正相关，不完全相关，在-1.00到1.00之间（不包括0及其临近值）0及其邻近不相关</t>
    <phoneticPr fontId="1" type="noConversion"/>
  </si>
  <si>
    <t>教育</t>
    <phoneticPr fontId="1" type="noConversion"/>
  </si>
  <si>
    <t>指教师引导着教学的进行，使学生掌握、建构和内化所学的知识技能，从而进行更高水平的认知活动。通过支架（教师的帮助）把学习的任务逐渐由教师转移给学生自己，最后撤去支架，使学生达到独立学习。（以维果斯基的最近发展区理论和“辅助学习”为基础而提出来的）</t>
    <phoneticPr fontId="1" type="noConversion"/>
  </si>
  <si>
    <t>陈述性知识是关于事物及其关系的知识，或者说是关于“是什么”的知识，包括对事实、规则、事件、等信息的表达。比如“大多数鸟儿都会飞”等；陈述性知识是一种相对静态的知识，以命题和命题网络来表征。</t>
    <phoneticPr fontId="1" type="noConversion"/>
  </si>
  <si>
    <t>发展</t>
    <phoneticPr fontId="1" type="noConversion"/>
  </si>
  <si>
    <t>指儿童现有发展水平与成人帮助下可能达到的发展水平之间的差异。具体的说，最近发展区是指儿童凭借成人的帮助能达到的解决问题的水平与在独立活动中达到的解决问题的水平之间的差异，他表明了儿童发展的可能性，这一概念是有前苏联心理学家维果斯基提出的。他认为教育的目的不在于儿童的现有水平，重要是考虑到儿童发展的潜能和可以达到的水平，并帮助每个儿童达到可能的发展水平。最近发展区指明了儿童应在各自的现有发展水平上进一步发展潜能，强调了教师和成人的指导作用</t>
    <phoneticPr fontId="1" type="noConversion"/>
  </si>
  <si>
    <t>普心</t>
    <phoneticPr fontId="1" type="noConversion"/>
  </si>
  <si>
    <t>motivation动机是由一种目标和对象所引导、激发和维持个体活动的内在心理过程或内部动力。动机是构成人类大部分行为的基础。
激活功能、指向功能、维持和调整功能</t>
    <phoneticPr fontId="1" type="noConversion"/>
  </si>
  <si>
    <t>表象是指事物不在面前时，人们在头脑中出现的关于事物的形象。视觉表象/听觉表象/运动表象；记忆表象/想象表象
1直观性。
2概括性。
3可操作性。</t>
    <phoneticPr fontId="1" type="noConversion"/>
  </si>
  <si>
    <t>统计</t>
    <phoneticPr fontId="1" type="noConversion"/>
  </si>
  <si>
    <t>1.设立零假设和研究假设。2确定变异源，进行平方和分解。3确定自由度。4.考虑检验什么效应 误差均方计算5计算各F统计量。6F检验得出结论。7显著，事后检验……</t>
    <phoneticPr fontId="1" type="noConversion"/>
  </si>
  <si>
    <t>测量</t>
    <phoneticPr fontId="1" type="noConversion"/>
  </si>
  <si>
    <t>一、理论研究中的应用（1.搜集资料2建立和检验假说。3实验分组）
二、实际工作中的应用（1.选拔人才2.人员安置3.诊断4评价）</t>
    <phoneticPr fontId="1" type="noConversion"/>
  </si>
  <si>
    <t>研究方法</t>
    <phoneticPr fontId="1" type="noConversion"/>
  </si>
  <si>
    <t>最佳的样本大小既要满足统计学上的要求，又要考虑实际上搜集资料的可能性，并使取样误差减到最低限度。样本大小通常取决于以下几方面因素：1.研究的类型2.预定分析的精确程度3允许误差的大小4总体的同质性5研究者的时间、人力和物力6取样方法。如果要求的精度高，允许的误差小，研究总体的异质性大，并且研究者拥有充足的时间和经费，就要考虑使用较大的样本。</t>
    <phoneticPr fontId="1" type="noConversion"/>
  </si>
  <si>
    <t>研究方法</t>
    <phoneticPr fontId="1" type="noConversion"/>
  </si>
  <si>
    <t>发展</t>
    <phoneticPr fontId="1" type="noConversion"/>
  </si>
  <si>
    <t>六点趋势</t>
    <phoneticPr fontId="1" type="noConversion"/>
  </si>
  <si>
    <t>2016年真题</t>
    <phoneticPr fontId="1" type="noConversion"/>
  </si>
  <si>
    <t>A.比较与分类 B.分析与综合 C.抽象与概括 D.系统化与具体化</t>
    <phoneticPr fontId="1" type="noConversion"/>
  </si>
  <si>
    <t>A.行为调节系统 B.动力系统 C.信息接受系统 D.信息存储系统</t>
    <phoneticPr fontId="1" type="noConversion"/>
  </si>
  <si>
    <t>镶嵌图形的特点可以用于测量的认知风格是( D )</t>
    <phoneticPr fontId="1" type="noConversion"/>
  </si>
  <si>
    <t>幼儿思维的主要特点是( C )</t>
    <phoneticPr fontId="1" type="noConversion"/>
  </si>
  <si>
    <t>A.可逆性 B.抽象性 C.具体形象性 D.去自我中心性</t>
    <phoneticPr fontId="1" type="noConversion"/>
  </si>
  <si>
    <t>在新生儿阶段通常不具备的是( D )</t>
    <phoneticPr fontId="1" type="noConversion"/>
  </si>
  <si>
    <t>A.混合设计 B.被试内设计 C.随机区组设计 D.被试间设计</t>
    <phoneticPr fontId="1" type="noConversion"/>
  </si>
  <si>
    <t>A.抗拒诱惑实验 B.水下击靶实验C.攻击反应的学习实验 D.言行一致实验</t>
    <phoneticPr fontId="1" type="noConversion"/>
  </si>
  <si>
    <t>10.建立在“官能心理学”基础上的迁移理论是( A )</t>
    <phoneticPr fontId="1" type="noConversion"/>
  </si>
  <si>
    <t>A.形式训练说 B.概括原理说 C.共同因素说 D.关系转换说</t>
    <phoneticPr fontId="1" type="noConversion"/>
  </si>
  <si>
    <t>11.定量地揭示整个群体的人际关系状况以及各成员在该群体内人际关系状况的方法是(A )</t>
    <phoneticPr fontId="1" type="noConversion"/>
  </si>
  <si>
    <t>.一项调查表明抽烟量较大的人群比抽烟较少或不抽烟的人群患肺癌的比率更高，据此我们可以说，抽烟量与患肺癌比率这两个变量间存在着( A )</t>
    <phoneticPr fontId="1" type="noConversion"/>
  </si>
  <si>
    <t>A.相关关系 B.因果关系 C.函数关系 D.包含关系</t>
    <phoneticPr fontId="1" type="noConversion"/>
  </si>
  <si>
    <t>15.一项研究涉及到职业，我们用1表示“农民”，2表示“教师”，3表示“公务员”，这里的数据123属于( C )</t>
    <phoneticPr fontId="1" type="noConversion"/>
  </si>
  <si>
    <t>A.等级数据 B.比率数据 C.称名数据 D.等距数据</t>
    <phoneticPr fontId="1" type="noConversion"/>
  </si>
  <si>
    <t>16.已知某校男、女学生对某项教育措施各自持“同意”和“反对”态度的人数，若要了解性别与变量是否有关，则应该计算( C )</t>
    <phoneticPr fontId="1" type="noConversion"/>
  </si>
  <si>
    <t>17.以下各项中属于投射测验的是( D )</t>
    <phoneticPr fontId="1" type="noConversion"/>
  </si>
  <si>
    <t>18.可以作为同质性信度指标的是( C )</t>
    <phoneticPr fontId="1" type="noConversion"/>
  </si>
  <si>
    <t>A.肯德尔和谐系数 B.差异系数 C.克伦巴赫 系数 D.确定系数</t>
    <phoneticPr fontId="1" type="noConversion"/>
  </si>
  <si>
    <t>19.最早采用智力年龄概念的是( A )</t>
    <phoneticPr fontId="1" type="noConversion"/>
  </si>
  <si>
    <t>A.比纳量表 B.瑞雯推理测验 C.韦氏量表 D.斯坦福比纳量表</t>
    <phoneticPr fontId="1" type="noConversion"/>
  </si>
  <si>
    <t>效果律</t>
    <phoneticPr fontId="1" type="noConversion"/>
  </si>
  <si>
    <t>鉴别指数</t>
    <phoneticPr fontId="1" type="noConversion"/>
  </si>
  <si>
    <t>晕轮效应</t>
    <phoneticPr fontId="1" type="noConversion"/>
  </si>
  <si>
    <t>成熟势力说</t>
    <phoneticPr fontId="1" type="noConversion"/>
  </si>
  <si>
    <t>社会惰化</t>
    <phoneticPr fontId="1" type="noConversion"/>
  </si>
  <si>
    <t>6.概念形成</t>
    <phoneticPr fontId="1" type="noConversion"/>
  </si>
  <si>
    <t>7.暗适应</t>
    <phoneticPr fontId="1" type="noConversion"/>
  </si>
  <si>
    <t>8.抽样分布</t>
    <phoneticPr fontId="1" type="noConversion"/>
  </si>
  <si>
    <t>1.简述兴趣及其类型.</t>
    <phoneticPr fontId="1" type="noConversion"/>
  </si>
  <si>
    <t>2.简述短时记忆的特点.</t>
    <phoneticPr fontId="1" type="noConversion"/>
  </si>
  <si>
    <t>3.简述心理测量的特质.</t>
    <phoneticPr fontId="1" type="noConversion"/>
  </si>
  <si>
    <t>4.简述实验法的显著特点.</t>
    <phoneticPr fontId="1" type="noConversion"/>
  </si>
  <si>
    <t>5.简述社会测量法及其具体形式.</t>
    <phoneticPr fontId="1" type="noConversion"/>
  </si>
  <si>
    <t>1.结合文学著作人物形象，论述奥尔波特的人格特质理论.</t>
    <phoneticPr fontId="1" type="noConversion"/>
  </si>
  <si>
    <t>2.阐述不同理论对儿童性别角色发展的看法.</t>
    <phoneticPr fontId="1" type="noConversion"/>
  </si>
  <si>
    <t>思维的基本过程 B</t>
    <phoneticPr fontId="1" type="noConversion"/>
  </si>
  <si>
    <t>普心</t>
  </si>
  <si>
    <t>A.电话说 B.神经齐射说 C.拮抗过程说 D.行波理论 【拮抗过程说是色觉理论】</t>
    <phoneticPr fontId="1" type="noConversion"/>
  </si>
  <si>
    <t>下列各项中不属于音高听觉理论的是 C</t>
    <phoneticPr fontId="1" type="noConversion"/>
  </si>
  <si>
    <t>鲁利亚认为脑干网状结构和边缘系统的机能属于 B</t>
    <phoneticPr fontId="1" type="noConversion"/>
  </si>
  <si>
    <t>A.自动化加工与意识控制加工 B.冲动与沉思C.同时性与继时性加工 D.场独立性与场依存性（威特金 Witkin）</t>
    <phoneticPr fontId="1" type="noConversion"/>
  </si>
  <si>
    <t>发展</t>
  </si>
  <si>
    <t>A.吸吮反射 B.巴宾斯基反射 C.抓握反射 D.初级循环反应（皮亚杰page470，感知运动阶段第二阶段）</t>
    <phoneticPr fontId="1" type="noConversion"/>
  </si>
  <si>
    <t>185？</t>
    <phoneticPr fontId="1" type="noConversion"/>
  </si>
  <si>
    <t>.在被试内实验设计中，控制练习效应和疲劳效应的常用方法是( B )　　</t>
    <phoneticPr fontId="1" type="noConversion"/>
  </si>
  <si>
    <t>A.恒定法 B.平衡法 C.双盲设计 D.纳入处理</t>
    <phoneticPr fontId="1" type="noConversion"/>
  </si>
  <si>
    <t>研究方法</t>
  </si>
  <si>
    <t>一定属于多因素实验设计的是( A )【多个自变量】</t>
    <phoneticPr fontId="1" type="noConversion"/>
  </si>
  <si>
    <t>9.下列实验中不能用来论证社会学习理论的是( B )B是概括原理说-学习的迁移</t>
    <phoneticPr fontId="1" type="noConversion"/>
  </si>
  <si>
    <t>教育</t>
  </si>
  <si>
    <t>教育</t>
    <phoneticPr fontId="1" type="noConversion"/>
  </si>
  <si>
    <t>社会</t>
  </si>
  <si>
    <t>A.社交测量法 B.罗夏墨迹测验 C.角色扮演法 D.主题统觉测验【罗夏墨迹测验是最著名的投射法人格测验。主题和罗夏都是投射实验里的分类】</t>
    <phoneticPr fontId="1" type="noConversion"/>
  </si>
  <si>
    <t>社会</t>
    <phoneticPr fontId="1" type="noConversion"/>
  </si>
  <si>
    <t>12.为了保持认知的协调，外在理由越缺乏，越需要内在理由的补充，这种心理反应被称作( B )</t>
    <phoneticPr fontId="1" type="noConversion"/>
  </si>
  <si>
    <t>A.催眠者效应 B.不充分理由效应 C.睡眠者效应 D.过度理由效应</t>
    <phoneticPr fontId="1" type="noConversion"/>
  </si>
  <si>
    <t>统计</t>
    <phoneticPr fontId="1" type="noConversion"/>
  </si>
  <si>
    <t>13.一个研究者报告独立样本的t检验的结果t(24)=2.53，根据这个结果可以推知研究被试总人数为( D )</t>
    <phoneticPr fontId="1" type="noConversion"/>
  </si>
  <si>
    <t>A.23 B.24 C.25 D.26</t>
    <phoneticPr fontId="1" type="noConversion"/>
  </si>
  <si>
    <t>教材143</t>
    <phoneticPr fontId="1" type="noConversion"/>
  </si>
  <si>
    <t>A.积差相关 B.等级相关 C.Ø 相关 D.二列相关 不懂（大纲没看到，教材143）</t>
    <phoneticPr fontId="1" type="noConversion"/>
  </si>
  <si>
    <t>A.韦氏量表 B.个性偏好测验 C.比纳量表 D.主题统觉测验 （还有罗夏墨迹测验，也是）</t>
    <phoneticPr fontId="1" type="noConversion"/>
  </si>
  <si>
    <t>测量</t>
  </si>
  <si>
    <t>20.一项研究假设为：经过知觉运动学习的左利手儿童比未经过这种学习的儿童在眼手协调的作业上做得更出色，然而这种差别不出现在右利手儿童中，这项实验中“是否经过学习”是( C )</t>
    <phoneticPr fontId="1" type="noConversion"/>
  </si>
  <si>
    <t>A.中介变量 B.因变量 C.调节变量 D.自变量【大纲未找到这个概念，第三者插足，影响夫妻感情，就是第三者就是调节变量】https://zhidao.baidu.com/question/52041633.html</t>
    <phoneticPr fontId="1" type="noConversion"/>
  </si>
  <si>
    <t>效果律是指如果一个动作跟随着情境中一个满意的变化，在类似的情境中这个动作重复的可能性将增加，但如果跟随的是一个不满意的变化，这个动作的重复的可能性将减少。
http://bbs.kaoyan.com/t5597876p1</t>
    <phoneticPr fontId="1" type="noConversion"/>
  </si>
  <si>
    <t>D=Ph-Pl  上下27%  1.00~-1.00之间，鉴别指数越高，题目的鉴别性能即区分能力越好</t>
    <phoneticPr fontId="1" type="noConversion"/>
  </si>
  <si>
    <t>光环效应，以偏概全。</t>
    <phoneticPr fontId="1" type="noConversion"/>
  </si>
  <si>
    <t>美国心理学家格赛尔关于儿童心理发展的主要观点。认为支配儿童心理发展的因素有二：即，成熟与学习，并认为成熟更为重要。认为成熟与内环境有关，而学习则与外环境有关。</t>
    <phoneticPr fontId="1" type="noConversion"/>
  </si>
  <si>
    <t>社会堕化，是指个人与群体其他成员一起完成某种事情时，或个人活动也有他人在场时，往往个人所付出的努力比单独时偏少，不如单干时出力多，个人的活动积极性与效率下降的现象，也称之为社会堕化作用。也叫社会干扰、社会致弱、社会逍遥、社会懈怠</t>
    <phoneticPr fontId="1" type="noConversion"/>
  </si>
  <si>
    <t>从大量的具体例证触发，在儿童实际经验过的概念的肯定例证中，通过归纳的方法抽取一类事物的共同属性，从而获得初级概念的过程。涉及到抽象、概括和辨别几种思维活动。研究集中于儿童的概念形成过程与成人的概念形成过程，前者用教学实验来研究，后者通过人工概念来研究，即在严格控制的实验条件下研究概念形成的过程。</t>
    <phoneticPr fontId="1" type="noConversion"/>
  </si>
  <si>
    <t>从光亮处进入暗中，人眼对光的敏感度逐渐增加，约30分钟达到最大限度，称为暗适应。暗适应是视细胞的基本功能——感光功能的反映。</t>
    <phoneticPr fontId="1" type="noConversion"/>
  </si>
  <si>
    <t>从已知的总体中以一定的样本容量进行随机抽样，由样本的统计数所对应的概率分布称为抽样分布。</t>
    <phoneticPr fontId="1" type="noConversion"/>
  </si>
  <si>
    <t>统计</t>
  </si>
  <si>
    <t>兴趣是人们探究某种事物或从事某种活动的心里倾向性。
1.直接兴趣（看小说电影等）间接兴趣（研究者对实验结果的兴趣）  2.个体兴趣和情境兴趣</t>
    <phoneticPr fontId="1" type="noConversion"/>
  </si>
  <si>
    <t>短时记忆保持时间约5秒到2分钟；短时记忆包括直接记忆，即输入的信息没有经过进一步的加工，容量有限7+-2个单位，编码以言语听觉形式为主，也存在视觉和语义的编码；另一个是工作记忆，即输入的信息经过再编码，使其容量扩大，编码后的信息进入了长时记忆。</t>
    <phoneticPr fontId="1" type="noConversion"/>
  </si>
  <si>
    <t>1.心理测量的间接性(通过测量题目反应心里特质) 2.心理测量的相对性（没有绝对标准，没有绝对零点，只有一个连续的行为序列。看每个人处在这个序列的什么位置上） 3.心理测量的客观性（题目标准化、评分原则和手续标准化、分数转换和解释标准化）</t>
    <phoneticPr fontId="1" type="noConversion"/>
  </si>
  <si>
    <t>名词解释，每题3分</t>
    <phoneticPr fontId="1" type="noConversion"/>
  </si>
  <si>
    <t>简答，每题6分</t>
    <phoneticPr fontId="1" type="noConversion"/>
  </si>
  <si>
    <t>1.操纵和控制变量，人为创设一定的情境；2基本目的在于揭示变量的因果关系；3有严格的研究设计，包括被试选择、研究的测量和工具、实验程序、设计分析方法等，以保证实验结果的科学性</t>
    <phoneticPr fontId="1" type="noConversion"/>
  </si>
  <si>
    <t>美国社会心理学家 莫雷诺 20世纪30年代提出，定量地揭示团体（特别是小团体）内的社会结构模式；1提名法；2猜人测验；3社会距离量表；4关系分析法</t>
    <phoneticPr fontId="1" type="noConversion"/>
  </si>
  <si>
    <t>6.简述利用一组原始数据编制次数分布表的主要步骤.</t>
    <phoneticPr fontId="1" type="noConversion"/>
  </si>
  <si>
    <t>大纲248页有提到次数分布表，但是没有说步骤，待TODO</t>
    <phoneticPr fontId="1" type="noConversion"/>
  </si>
  <si>
    <t>奥尔波特首先提出了人格特质理论。共同特质，个人特质（首要特质、中心特质、次要特质）</t>
    <phoneticPr fontId="1" type="noConversion"/>
  </si>
  <si>
    <t>发展</t>
    <phoneticPr fontId="1" type="noConversion"/>
  </si>
  <si>
    <t>1社会生物学理论（荷尔蒙）2精神分析（认同同性家长）3社会学系理论（观察学习和工具性条件反射）4认知理论（性别恒常性，自身成熟和认知发展）5.性别图式理论（电子书讲的一堆） TODO</t>
    <phoneticPr fontId="1" type="noConversion"/>
  </si>
  <si>
    <t>2015年真题，没有公布，只有回忆版</t>
    <phoneticPr fontId="1" type="noConversion"/>
  </si>
  <si>
    <t>观点采择</t>
    <phoneticPr fontId="1" type="noConversion"/>
  </si>
  <si>
    <t>内容效度</t>
    <phoneticPr fontId="1" type="noConversion"/>
  </si>
  <si>
    <t>弗拉维尔 Flavell，儿童采取他人观点来理解他人思想与情感的一种必需的认知技能</t>
    <phoneticPr fontId="1" type="noConversion"/>
  </si>
  <si>
    <t>测验题目对有关内容和行为范围取样的适当性</t>
    <phoneticPr fontId="1" type="noConversion"/>
  </si>
  <si>
    <t>名词解释，每题3分</t>
    <phoneticPr fontId="1" type="noConversion"/>
  </si>
  <si>
    <t>简答</t>
    <phoneticPr fontId="1" type="noConversion"/>
  </si>
  <si>
    <t>假设检验的步骤</t>
    <phoneticPr fontId="1" type="noConversion"/>
  </si>
  <si>
    <t>难度和区分度的关系</t>
    <phoneticPr fontId="1" type="noConversion"/>
  </si>
  <si>
    <t>研究设计的基本内容</t>
    <phoneticPr fontId="1" type="noConversion"/>
  </si>
  <si>
    <t>2014年真题</t>
    <phoneticPr fontId="1" type="noConversion"/>
  </si>
  <si>
    <t>A 音调B 音高C 音响D 音色</t>
    <phoneticPr fontId="1" type="noConversion"/>
  </si>
  <si>
    <t>主要由声波频率决定的听觉特性：音调</t>
    <phoneticPr fontId="1" type="noConversion"/>
  </si>
  <si>
    <t>A 内隐记忆B 外显记忆C 瞬时记忆D 短时记忆</t>
    <phoneticPr fontId="1" type="noConversion"/>
  </si>
  <si>
    <t>A 视觉适应B 视觉对比C 正后像D 负后像</t>
    <phoneticPr fontId="1" type="noConversion"/>
  </si>
  <si>
    <t>A 斯皮尔曼B 斯腾伯格C 韦克斯勒D 吉尔福特</t>
    <phoneticPr fontId="1" type="noConversion"/>
  </si>
  <si>
    <t>A 婴儿期B 学前期C 学龄期D 青年期</t>
    <phoneticPr fontId="1" type="noConversion"/>
  </si>
  <si>
    <t>A 方差B 全距C 平均数D 变异系数</t>
    <phoneticPr fontId="1" type="noConversion"/>
  </si>
  <si>
    <t>A 回归系数B 确定系数C 相关系数D 通径系数</t>
    <phoneticPr fontId="1" type="noConversion"/>
  </si>
  <si>
    <t>知觉的特性</t>
    <phoneticPr fontId="1" type="noConversion"/>
  </si>
  <si>
    <t>感官得到了外部世界的信息，经过头脑的加工（综合与解释），产生了对事物整体的认识，就是知觉。1.知觉的选择性；2.知觉的整体性；3.知觉的理解性；4知觉的恒常性</t>
    <phoneticPr fontId="1" type="noConversion"/>
  </si>
  <si>
    <t>1.建立虚无假设H0和研究假设H1。2.选择适当的显著性水平α，并根据检验的类型查出临界值。在假设检验中有可能会犯错误。3计算检验统计量的值。4比较临界值与统计检验值并进行决策，若临界值大于统计值，则接受H0,拒绝H1。反之，则拒绝H1,接受H0</t>
    <phoneticPr fontId="1" type="noConversion"/>
  </si>
  <si>
    <t>较难的项目对高水平被试的区分度高；较容易的项目对低水平被试的区分度较高；中等难度的项目对中等水平的被试区分度较高；这与中等难度的项目区分度最高，并不矛盾，因为对被试总体而言，较难和较易的项目，对水平高或水平低的被试则成了中等难度。常态分布，即特别难与特别容易的题目较少，越接近中等难度的题目越多，而所有项目的平均难度为0.50</t>
    <phoneticPr fontId="1" type="noConversion"/>
  </si>
  <si>
    <t>1明确研究目的，选择研究对象2.选择研究方法与设计方式3确定研究变量与观测指标4选择研究工具与材料5制定研究程序与选择研究环境6考虑数据整理与统计分析的方法。</t>
    <phoneticPr fontId="1" type="noConversion"/>
  </si>
  <si>
    <t>A 命题和命题网络B 正例和反例C 变式和比较D 产生式和产生式系统</t>
    <phoneticPr fontId="1" type="noConversion"/>
  </si>
  <si>
    <t>A 接受学习B 发现学习C 掌握学习D 意义学习</t>
    <phoneticPr fontId="1" type="noConversion"/>
  </si>
  <si>
    <t>A 罗斯B 麦独孤C 奥尔波特D 勒温</t>
    <phoneticPr fontId="1" type="noConversion"/>
  </si>
  <si>
    <t>A 归因理论B 控制点理论C 符号相互作用论D 认知不协调理论</t>
    <phoneticPr fontId="1" type="noConversion"/>
  </si>
  <si>
    <t>解释“过度理由效应”的理论基础是 D</t>
    <phoneticPr fontId="1" type="noConversion"/>
  </si>
  <si>
    <t>A折线图B 直方图C 圆形图D 条形图</t>
    <phoneticPr fontId="1" type="noConversion"/>
  </si>
  <si>
    <t xml:space="preserve">
A.t 检验B.Z 检验C.非参数检验D.F 检验</t>
    <phoneticPr fontId="1" type="noConversion"/>
  </si>
  <si>
    <t>A 自变量B 因变量C 控制变量D 无关变量</t>
    <phoneticPr fontId="1" type="noConversion"/>
  </si>
  <si>
    <t>A 观察法B 问卷法C 测量法D 实验法</t>
    <phoneticPr fontId="1" type="noConversion"/>
  </si>
  <si>
    <t>A 过失误差B 恒定误差C 随机误差D 系统误差</t>
    <phoneticPr fontId="1" type="noConversion"/>
  </si>
  <si>
    <t>A 难度B 区分度C 效度D 信度</t>
    <phoneticPr fontId="1" type="noConversion"/>
  </si>
  <si>
    <t>A 对象和工作B 单位和参照点C 目标和量表D 分数和常模</t>
    <phoneticPr fontId="1" type="noConversion"/>
  </si>
  <si>
    <t>20.测量的两个要素是</t>
    <phoneticPr fontId="1" type="noConversion"/>
  </si>
  <si>
    <t>词干补笔作业通常用于测量 内隐记忆</t>
    <phoneticPr fontId="1" type="noConversion"/>
  </si>
  <si>
    <t>将一个灰色圆环放在红色背景上，圆环呈现绿色，这种视觉经验属于：视觉对比</t>
    <phoneticPr fontId="1" type="noConversion"/>
  </si>
  <si>
    <t>从内容、操作和产物三个维度区分智力活动的学者是：吉尔福特</t>
    <phoneticPr fontId="1" type="noConversion"/>
  </si>
  <si>
    <t>根据艾里克森的观点，“获得信任感，克服怀疑感”这一发展任务大致在：A</t>
    <phoneticPr fontId="1" type="noConversion"/>
  </si>
  <si>
    <t>幼儿的道德认识大致处于（皮亚杰认为是：他律道德或道德实在论阶段；科尔伯格认为是前习俗水平）</t>
    <phoneticPr fontId="1" type="noConversion"/>
  </si>
  <si>
    <t>A 道德相对论阶段B 自律道德阶段C 习俗水平D 前习俗水平（柯尔伯格）</t>
    <phoneticPr fontId="1" type="noConversion"/>
  </si>
  <si>
    <t>反映集中趋势的统计量是：平均数</t>
    <phoneticPr fontId="1" type="noConversion"/>
  </si>
  <si>
    <t>回归方程解释力的指标 B</t>
    <phoneticPr fontId="1" type="noConversion"/>
  </si>
  <si>
    <t>陈述性知识的表征方式是。A</t>
    <phoneticPr fontId="1" type="noConversion"/>
  </si>
  <si>
    <t>布鲁纳认为学习知识的最佳方式是。发现学习</t>
    <phoneticPr fontId="1" type="noConversion"/>
  </si>
  <si>
    <t>被誉为实验社会心理学创始人的是：奥尔波特</t>
    <phoneticPr fontId="1" type="noConversion"/>
  </si>
  <si>
    <t>适合于表示总体内部各部分之间关系的统计图是：C圆形图</t>
    <phoneticPr fontId="1" type="noConversion"/>
  </si>
  <si>
    <t>当两总体为非正态分布，样本数据为等级数据时，对两总体平均数差异进行检验的适用方法是 C</t>
    <phoneticPr fontId="1" type="noConversion"/>
  </si>
  <si>
    <t>15.属于准实验设计的是。D</t>
    <phoneticPr fontId="1" type="noConversion"/>
  </si>
  <si>
    <t>A 被试内设计B 被试间设计C 混合设计D 时间序列设计 ( ABC 是真实验设计)</t>
    <phoneticPr fontId="1" type="noConversion"/>
  </si>
  <si>
    <t>16 多因素实验设计中的“因素”是指 A</t>
    <phoneticPr fontId="1" type="noConversion"/>
  </si>
  <si>
    <t>17 能够用以探索变量之间因果关系的研究方法是。实验法</t>
    <phoneticPr fontId="1" type="noConversion"/>
  </si>
  <si>
    <t>18. 由偶然因素引起的、不易控制的误差叫做，随机误差</t>
    <phoneticPr fontId="1" type="noConversion"/>
  </si>
  <si>
    <t>19.通过率通常用来衡量题目的是A难度。P=(R/N)*100%,P代表通过率，R代表通过答对人数，N代表总人数</t>
    <phoneticPr fontId="1" type="noConversion"/>
  </si>
  <si>
    <t>1. 学习</t>
  </si>
  <si>
    <t>2. 标准分数</t>
  </si>
  <si>
    <t>3. 投射测验</t>
  </si>
  <si>
    <t>4. 社会助长</t>
  </si>
  <si>
    <t>5. 印象管理</t>
  </si>
  <si>
    <t>6. 程序性知识</t>
  </si>
  <si>
    <t>7. 自我中心性</t>
  </si>
  <si>
    <t>8. 个性心理特征</t>
  </si>
  <si>
    <t>1. 简述表情的基本内容。</t>
  </si>
  <si>
    <t>2. 简述测验标准化的主要内容。</t>
  </si>
  <si>
    <t>3. 简述问卷法的优点。</t>
  </si>
  <si>
    <t>4. 简述正态分布的特点。</t>
  </si>
  <si>
    <t>5. 简述创造性思维的过程。</t>
  </si>
  <si>
    <t>6. 简述研究课题选择的策略。</t>
    <phoneticPr fontId="1" type="noConversion"/>
  </si>
  <si>
    <t>1. 阐述当代心理学的研究取向。</t>
  </si>
  <si>
    <t>2. 阐述维果斯基对教学与智力发展关系的看法。</t>
  </si>
  <si>
    <t>未经组织的刺激情境，不受限制的情境下，自由表现出他的反应，通过分析反应的结果，推断他的人格结构</t>
    <phoneticPr fontId="1" type="noConversion"/>
  </si>
  <si>
    <t>也称为社会促进，指个人的活动效率由于他人同时参加或在场旁观而提高的现象（结伴效应，观众效应）</t>
    <phoneticPr fontId="1" type="noConversion"/>
  </si>
  <si>
    <t>一个人以一定方式去影响别人对自己的印象的过程。（逢迎、恫吓、自我抬高、显示、恳求）</t>
    <phoneticPr fontId="1" type="noConversion"/>
  </si>
  <si>
    <t>当代认知心理学家安德森把人类掌握知识的表征形式分为：陈述性知识与程序性知识。程序性知识是关于完成某项任务的行为或操作步骤的知识，或者是关于如何做的知识。How</t>
    <phoneticPr fontId="1" type="noConversion"/>
  </si>
  <si>
    <t>皮亚杰在解释儿童认知发展是，认为处于前运算阶段的儿童具有自我中心性。还不能将自我与外界很好地区分开来，总是站在自己的角度去认识和适应外部世界。</t>
    <phoneticPr fontId="1" type="noConversion"/>
  </si>
  <si>
    <t>普心</t>
    <phoneticPr fontId="1" type="noConversion"/>
  </si>
  <si>
    <t>本质的稳定的心理特点。能力、气质和性格。它的形成具有相对的稳定性，在个性结构中并非孤立的存在，受个性倾向性的影响。</t>
    <phoneticPr fontId="1" type="noConversion"/>
  </si>
  <si>
    <t>情绪和情感的外部表现，面部表情，姿态表情，语调表情。</t>
    <phoneticPr fontId="1" type="noConversion"/>
  </si>
  <si>
    <t>准确、可靠、减少误差，控制无关因素对测验目的的影响，这个控制的过程，叫做标准化。包括：内容标准化，施测，评分，常模。</t>
    <phoneticPr fontId="1" type="noConversion"/>
  </si>
  <si>
    <t>1内容客观统一，处理分析方便2,节省人力时间和经费3匿名性强回答真实4样本大5研究间接化，相互作用效应小</t>
    <phoneticPr fontId="1" type="noConversion"/>
  </si>
  <si>
    <t>Z=(x-xbar)/s 原始分数与团体平均分之差除以标准差 （统计 278页）</t>
    <phoneticPr fontId="1" type="noConversion"/>
  </si>
  <si>
    <t>重新组织已有的知识经验，提出新的方案或程序，创造出新的思维成果，是人类思维的高级形式。准备阶段，酝酿阶段，豁朗阶段，验证阶段</t>
    <phoneticPr fontId="1" type="noConversion"/>
  </si>
  <si>
    <t>从社会实践、现实生活中；从理论观点中、从研究文献中、从研究过程中、从当代科学理论、方法、学科交叉新进展中</t>
    <phoneticPr fontId="1" type="noConversion"/>
  </si>
  <si>
    <t>最近发展区、教学走在发展前面、学习最佳期限</t>
    <phoneticPr fontId="1" type="noConversion"/>
  </si>
  <si>
    <t>2013年真题</t>
    <phoneticPr fontId="1" type="noConversion"/>
  </si>
  <si>
    <t>简答 6分</t>
    <phoneticPr fontId="1" type="noConversion"/>
  </si>
  <si>
    <t>论述 每题10分</t>
    <phoneticPr fontId="1" type="noConversion"/>
  </si>
  <si>
    <t>A 思维B 能力C 意志D 情绪</t>
    <phoneticPr fontId="1" type="noConversion"/>
  </si>
  <si>
    <t>A 枕叶B 顶叶 C 颞叶D 额叶</t>
    <phoneticPr fontId="1" type="noConversion"/>
  </si>
  <si>
    <t>A 过滤器理论B 衰减器理论C 多阶段选择理论D 双加工理论</t>
    <phoneticPr fontId="1" type="noConversion"/>
  </si>
  <si>
    <t>熟练的司机可以一边开车一边与人交谈，最适宜解释该现象的注意理论是 D</t>
    <phoneticPr fontId="1" type="noConversion"/>
  </si>
  <si>
    <t>由阿诺德首先提出，后被拉扎鲁斯进一步发展的情绪理论是____。B</t>
    <phoneticPr fontId="1" type="noConversion"/>
  </si>
  <si>
    <t>A 情绪的丘脑学说B 认知评价情绪理论C 激活归同情绪理论D 情绪的动机分化理沦</t>
    <phoneticPr fontId="1" type="noConversion"/>
  </si>
  <si>
    <t>5 皮亚杰在研究中问儿童“红花多，还是花多”，这是为了研究儿童____。C</t>
    <phoneticPr fontId="1" type="noConversion"/>
  </si>
  <si>
    <t>6“教学应该走在发展前面”思想的提出者是。D</t>
    <phoneticPr fontId="1" type="noConversion"/>
  </si>
  <si>
    <t>A 思维约自我中心性B 客体水久性概念C 对类包含的理解D 对守恒概念的理解</t>
    <phoneticPr fontId="1" type="noConversion"/>
  </si>
  <si>
    <t>A 皮亚杰B 班杜拉C 斯金纳D 维果斯基</t>
    <phoneticPr fontId="1" type="noConversion"/>
  </si>
  <si>
    <t>9 学生学习解一元一次方程，这是一种____。A</t>
    <phoneticPr fontId="1" type="noConversion"/>
  </si>
  <si>
    <t>A 言语信息学习B 智慧技能学习 C 认知策略学习D 动作技能学习</t>
    <phoneticPr fontId="1" type="noConversion"/>
  </si>
  <si>
    <t>10“抛锚学习”所依据的学习理论属于____。C</t>
    <phoneticPr fontId="1" type="noConversion"/>
  </si>
  <si>
    <t>A 行为主义B 结构主义 C 建构主义D 认知主义</t>
    <phoneticPr fontId="1" type="noConversion"/>
  </si>
  <si>
    <t>11 人与人之间的信息交流过程是____。A</t>
    <phoneticPr fontId="1" type="noConversion"/>
  </si>
  <si>
    <t>A 人际沟通B 人际关系 C 正式交往D 非正式交往</t>
    <phoneticPr fontId="1" type="noConversion"/>
  </si>
  <si>
    <t>12 社会心理学家拉皮埃尔关于态度与行为关系的著名研究证明了____。C</t>
    <phoneticPr fontId="1" type="noConversion"/>
  </si>
  <si>
    <t xml:space="preserve">
A 总态度预言总的行为B 态度与行为一致 C 态度与行为不一致D 具体态度预言具体行为</t>
    <phoneticPr fontId="1" type="noConversion"/>
  </si>
  <si>
    <t>13．一组数据的平均数为5，方差为3，若将每个数据乘以2，形成一组新的数据，则这组新
数据的____。B</t>
    <phoneticPr fontId="1" type="noConversion"/>
  </si>
  <si>
    <t>A 平均数为10，方差为6 B 平均数为10，方差为12 C 平均数为10，方差为3 D、平均数为5，方差为12</t>
    <phoneticPr fontId="1" type="noConversion"/>
  </si>
  <si>
    <t>15 在因素分析中，每个因素在所有变量上的因素负荷平方之和为____。A</t>
    <phoneticPr fontId="1" type="noConversion"/>
  </si>
  <si>
    <t>A 特征值B 贡献率 C 共同性D 公共因素</t>
    <phoneticPr fontId="1" type="noConversion"/>
  </si>
  <si>
    <t>A 简单随机取样法B 系统随机取样法C 分层随机取样法D 整群随机取样法</t>
    <phoneticPr fontId="1" type="noConversion"/>
  </si>
  <si>
    <t>16 利用抽签方法，直接从总体中抽取若干个体作为样本，这种取样疗法属于____。A</t>
    <phoneticPr fontId="1" type="noConversion"/>
  </si>
  <si>
    <t>18 企业使用招工测验的主要目的是预测录用人员未来工作的绩效，这类测验非常重视____。B</t>
    <phoneticPr fontId="1" type="noConversion"/>
  </si>
  <si>
    <t>A 内容效度B 效标效度 C 构想效度D 会聚效度</t>
    <phoneticPr fontId="1" type="noConversion"/>
  </si>
  <si>
    <t>19 克伦巴赫a 系教计算的信度属于____。C</t>
    <phoneticPr fontId="1" type="noConversion"/>
  </si>
  <si>
    <t>20 首先提出“测验”、“心理测量”术语的学者是____。D</t>
  </si>
  <si>
    <t>A 冯特B 比纳 C 卡特尔D 高尔顿</t>
    <phoneticPr fontId="1" type="noConversion"/>
  </si>
  <si>
    <t>是指在次数分布中出现次数最多的那个数的数值。</t>
    <phoneticPr fontId="1" type="noConversion"/>
  </si>
  <si>
    <t>2 归因：</t>
    <phoneticPr fontId="1" type="noConversion"/>
  </si>
  <si>
    <t xml:space="preserve">1 众数: </t>
    <phoneticPr fontId="1" type="noConversion"/>
  </si>
  <si>
    <t>7 颜色恒常性：</t>
    <phoneticPr fontId="1" type="noConversion"/>
  </si>
  <si>
    <t xml:space="preserve">
8 聚合交叉研究：</t>
    <phoneticPr fontId="1" type="noConversion"/>
  </si>
  <si>
    <t>一个有颜色的物体在色光照明下，它的表面颜色并不受色光照明的严重影响，而是保持相对不变。</t>
    <phoneticPr fontId="1" type="noConversion"/>
  </si>
  <si>
    <t>5 道德认识：</t>
    <phoneticPr fontId="1" type="noConversion"/>
  </si>
  <si>
    <t>是指对道德行为准侧及其意义的认识，包括道德概念、原则、信念和观点形成以及运用这些观念去分析道德情境，对人对事作出是非、善恶等的道德判断。</t>
    <phoneticPr fontId="1" type="noConversion"/>
  </si>
  <si>
    <t>是个人关于自己的概念，包括对自己的观察、评价，对自己的身份和角色的意识，对自己应该怎样行为及别人对自己如何评价等方面的概念。</t>
    <phoneticPr fontId="1" type="noConversion"/>
  </si>
  <si>
    <t>4 自我概念：</t>
    <phoneticPr fontId="1" type="noConversion"/>
  </si>
  <si>
    <t>根据有关的外部信息、线索对人的内在状态或依据外在行为表现推测行为原因的过程。</t>
    <phoneticPr fontId="1" type="noConversion"/>
  </si>
  <si>
    <t xml:space="preserve">
3 T 分数：</t>
    <phoneticPr fontId="1" type="noConversion"/>
  </si>
  <si>
    <t>以50 为平均数，以10 为标准差的标准分数。</t>
    <phoneticPr fontId="1" type="noConversion"/>
  </si>
  <si>
    <t>6 投射作用：</t>
    <phoneticPr fontId="1" type="noConversion"/>
  </si>
  <si>
    <t>是指一个人由于自己的需要和情绪倾向，而将自己的特征投射到别人身上的现象。</t>
    <phoneticPr fontId="1" type="noConversion"/>
  </si>
  <si>
    <t>是将纵向研究和横向研究交叠在一起的一种研究方法。</t>
    <phoneticPr fontId="1" type="noConversion"/>
  </si>
  <si>
    <t>1 简述想象的功能。</t>
  </si>
  <si>
    <t>想象是对头脑中已有的表象进行加工改造，形成新形象的过程。它有四个方面的功能：（1）具有预见的作用，能预见活动的结果，指导人们活动进行的方向；（2）具有补充知识经验的功能；（3）具有替代作用，当人们的某些需要不能在实际中得到满足时，可以利用想象的方式得到满足或实现；（4）想象对机体的生理活动过程也有调节作用，它能改变人体外周部分的机能活动过程。</t>
    <phoneticPr fontId="1" type="noConversion"/>
  </si>
  <si>
    <t>2 简述心理测验的功能。</t>
    <phoneticPr fontId="1" type="noConversion"/>
  </si>
  <si>
    <t>心理测验法是通过心理测验来收集研究资料的一种方法，通过观察少数有代表性的行为或现象，来推论和量化分析心理活动规律的一种科学手段。预测和诊断是其两大基本功能。预测是指通过测验可以了解到个体间的某些差异，并由此对其将来的活动及特点做出预测；诊断是指通过测验可以对一个人的行为在许多方面进行比较，确定其相对长处和短处，找到行为变化的原因。</t>
    <phoneticPr fontId="1" type="noConversion"/>
  </si>
  <si>
    <t>3 简述心理学研究方法的特殊性。</t>
    <phoneticPr fontId="1" type="noConversion"/>
  </si>
  <si>
    <t>心理学是介于自然科学和社会科学之间的科学，兼有二者的特点。具体来说有三方面
的特殊性：（1）研究对象和研究者的特殊性；（2）研究过程的特殊性；（3）研究方法的特殊性。（这三个特殊性可以适当展开进行简单说明</t>
    <phoneticPr fontId="1" type="noConversion"/>
  </si>
  <si>
    <t>4 简述研究假设应符合的标准。</t>
    <phoneticPr fontId="1" type="noConversion"/>
  </si>
  <si>
    <t>5 简述问题解决中常用的启发式策略。</t>
    <phoneticPr fontId="1" type="noConversion"/>
  </si>
  <si>
    <t>问题解决中的启发式策略是指人根据一定的经验，在问题空间内进行较少的搜索，以
达到问题解决的一种方法。常用的策略有：（1）手段目的分析策略，就是将需要达到的问题的目标状态分成若干子目标，通过实现一系列的子目标最终达到总目标；（2）逆向搜索，从问题目标状态开始搜索直至找到通往初始状态的通路或方法；（3）爬山法，采用一定的方法逐步降低初始状态和目标状态的距离，以达到问题解决的一种方法。（4）探试搜索法，利用事先得到的有关达到目标的某种信息和已有经验寻找问题解决的突破口，从中获得更多信息，以便进一步选择最有利于达到目标的方向再进行探索。</t>
    <phoneticPr fontId="1" type="noConversion"/>
  </si>
  <si>
    <t>6 简述计算积差相关（皮尔逊相关）系数所需要满足的条件。</t>
    <phoneticPr fontId="1" type="noConversion"/>
  </si>
  <si>
    <t>答：（1）两列变量为正态变量，且呈线性关系的测量资料，（2）数据成对的，且成对数据的数目不少于30 对。</t>
    <phoneticPr fontId="1" type="noConversion"/>
  </si>
  <si>
    <t>1 试述如何通过练习提高技能。</t>
    <phoneticPr fontId="1" type="noConversion"/>
  </si>
  <si>
    <t>2 试述婴儿依恋的概念和类型。</t>
    <phoneticPr fontId="1" type="noConversion"/>
  </si>
  <si>
    <t>下列选项中属于个性心理特征的是 B（能力气质性格）</t>
    <phoneticPr fontId="1" type="noConversion"/>
  </si>
  <si>
    <t>视觉区位于大脑皮层的 A布鲁德曼第17区</t>
    <phoneticPr fontId="1" type="noConversion"/>
  </si>
  <si>
    <t>7.一组被试按其喜爱程度对5 个不同的杯子排序，对所获数据的统计处理通常____。A  顺序数据</t>
    <phoneticPr fontId="1" type="noConversion"/>
  </si>
  <si>
    <t>8．对某班20 名幼儿在学年的始末分别进行一项能力测验，若总体方差未知，要检验这两次
测验的得分差异，应选用____。C，前测后测</t>
    <phoneticPr fontId="1" type="noConversion"/>
  </si>
  <si>
    <t>A 不可加减乘除B 可加减乘除 C 可乘除，不可加减D 可加减，不可乘除</t>
    <phoneticPr fontId="1" type="noConversion"/>
  </si>
  <si>
    <t>A 独立样本t 检验B 相关样本Z 检验 C 相关样本t 检验D 独立样本Z 检验</t>
    <phoneticPr fontId="1" type="noConversion"/>
  </si>
  <si>
    <t>14 独立样本t 检验的自由度等____。D</t>
    <phoneticPr fontId="1" type="noConversion"/>
  </si>
  <si>
    <t>A. n-l B.n-2 C. n1 +n2 -1 D. n1 +n2 -2</t>
    <phoneticPr fontId="1" type="noConversion"/>
  </si>
  <si>
    <t xml:space="preserve">17“双盲程序”这种控制无关变量的方法属于___。D </t>
    <phoneticPr fontId="1" type="noConversion"/>
  </si>
  <si>
    <t>A 统计法B 平衡法 C 恒定法D 消除法（消除霍桑效应、实验者效应）</t>
    <phoneticPr fontId="1" type="noConversion"/>
  </si>
  <si>
    <t>A 重测信度B 分半信度 C 同质性信度D 评分者信变</t>
    <phoneticPr fontId="1" type="noConversion"/>
  </si>
  <si>
    <t>一个好的研究假设应符合5 个标准：（1）有一定的科学依据；（2）对两个或两个以上的变量间的关系作出推测；（3）以陈述句毫不含糊地加以说明；（4）可以被检验；5）简单明了。（大纲没看到。。）</t>
    <phoneticPr fontId="1" type="noConversion"/>
  </si>
  <si>
    <t>1确定练习的目标2灵活地应用整体练习和分解练习3恰当安排练习时间4知道练习的结果-反馈5影响练习成绩的其他心理因素，积极、自信心、意志品质</t>
    <phoneticPr fontId="1" type="noConversion"/>
  </si>
  <si>
    <t>婴儿与主要抚养者最初的社会性联结，由于婴儿的依恋对象通常是母亲，所以婴儿的依恋又称为母婴依恋。1.安全型依恋2回避型依恋3反抗型依恋。</t>
    <phoneticPr fontId="1" type="noConversion"/>
  </si>
  <si>
    <t>2012年真题</t>
    <phoneticPr fontId="1" type="noConversion"/>
  </si>
  <si>
    <t>马赫带</t>
    <phoneticPr fontId="1" type="noConversion"/>
  </si>
  <si>
    <t>1.可以用侧抑制解释的视觉现象B</t>
    <phoneticPr fontId="1" type="noConversion"/>
  </si>
  <si>
    <t>双趋冲突</t>
    <phoneticPr fontId="1" type="noConversion"/>
  </si>
  <si>
    <t>普心</t>
    <phoneticPr fontId="1" type="noConversion"/>
  </si>
  <si>
    <t>2.鱼和熊掌不可兼得，体现了意志行动中的 A</t>
    <phoneticPr fontId="1" type="noConversion"/>
  </si>
  <si>
    <t>3.根据坎农-巴德的情绪理论，情绪产生的中心位于？ B</t>
    <phoneticPr fontId="1" type="noConversion"/>
  </si>
  <si>
    <t>丘脑</t>
    <phoneticPr fontId="1" type="noConversion"/>
  </si>
  <si>
    <t>A．晶体智力  B．情境智力  C．成分智力  D．流体智力</t>
    <phoneticPr fontId="1" type="noConversion"/>
  </si>
  <si>
    <t>4卡特尔将主要依赖于先天禀赋而较小依赖于文化知识经验的能力称为（　  ）。 D</t>
    <phoneticPr fontId="1" type="noConversion"/>
  </si>
  <si>
    <t>A．称名数据  B．顺序数据  C．等距数据  D．比率数据</t>
    <phoneticPr fontId="1" type="noConversion"/>
  </si>
  <si>
    <t>5.能够进行加减运算，但不能进行乘除运算的数据是（　  ）。  C</t>
    <phoneticPr fontId="1" type="noConversion"/>
  </si>
  <si>
    <t>A．方差  B．中数  C．标准差  D．平均数</t>
    <phoneticPr fontId="1" type="noConversion"/>
  </si>
  <si>
    <t>A．比纳  B．高尔顿  C．卡特尔  D．铁钦纳</t>
    <phoneticPr fontId="1" type="noConversion"/>
  </si>
  <si>
    <t xml:space="preserve"> A．谢里夫  B．阿希  C．津巴多  D．勒温</t>
    <phoneticPr fontId="1" type="noConversion"/>
  </si>
  <si>
    <t>A．亲社会行为  B．侵犯行为  C．从众行为  D．服从行为</t>
    <phoneticPr fontId="1" type="noConversion"/>
  </si>
  <si>
    <t xml:space="preserve">6．受极端数据影响较小的统计是（ C ）。  </t>
    <phoneticPr fontId="1" type="noConversion"/>
  </si>
  <si>
    <t>7．第一个发明智力测验常模量表的是（A）</t>
    <phoneticPr fontId="1" type="noConversion"/>
  </si>
  <si>
    <t>8．一直致力于群体动力学研究的心理学家是（　  D）</t>
    <phoneticPr fontId="1" type="noConversion"/>
  </si>
  <si>
    <t>9．发生在美国的基诺维斯案件激发了心理学家拉特纳和达利开始研究（　 A）</t>
    <phoneticPr fontId="1" type="noConversion"/>
  </si>
  <si>
    <t xml:space="preserve"> A．直方图  B．条形图  C．次数多边形  D．累加次数分布图</t>
    <phoneticPr fontId="1" type="noConversion"/>
  </si>
  <si>
    <t>10．适用于计数数据的统计图是（B ）</t>
    <phoneticPr fontId="1" type="noConversion"/>
  </si>
  <si>
    <t>A．有3个自变量  B．有3个因变量  C．有9种实验处理  D．有6个被试组</t>
    <phoneticPr fontId="1" type="noConversion"/>
  </si>
  <si>
    <t>11.对一项3×3实验设计，正确的陈述是（C　）</t>
    <phoneticPr fontId="1" type="noConversion"/>
  </si>
  <si>
    <t>A．标准参照分数  B．内部参照分数  C．结果参照分数  D．常模参照分数</t>
    <phoneticPr fontId="1" type="noConversion"/>
  </si>
  <si>
    <t xml:space="preserve">12.智商是一种（D）。  </t>
    <phoneticPr fontId="1" type="noConversion"/>
  </si>
  <si>
    <t xml:space="preserve"> A．0～3岁  B．3～4岁  C．4～5岁  D．5～6岁</t>
    <phoneticPr fontId="1" type="noConversion"/>
  </si>
  <si>
    <t xml:space="preserve">13.普莱尔所著《儿童心理》一书的研究对象处于（ A ）。 </t>
    <phoneticPr fontId="1" type="noConversion"/>
  </si>
  <si>
    <t>14弗洛伊德所说的心理发展的“前生殖器期”，其年龄范围大致处于皮亚杰所说的（B）</t>
    <phoneticPr fontId="1" type="noConversion"/>
  </si>
  <si>
    <t xml:space="preserve"> A．感知运动阶段  B．前运算阶段  C．具体运算阶段  D．形式运算阶段（前运算阶段 470）</t>
    <phoneticPr fontId="1" type="noConversion"/>
  </si>
  <si>
    <t>15．对项目难度和区分度关系的正确陈述是（　  ）</t>
    <phoneticPr fontId="1" type="noConversion"/>
  </si>
  <si>
    <t>A．高难度项目的区分度高  B．低难度项目的区分度高  C．中等难度项目的区分度高  D．项目难度与区分度无关</t>
  </si>
  <si>
    <t xml:space="preserve"> A．95.0  B．97.5  C．99.0  D．99.5</t>
    <phoneticPr fontId="1" type="noConversion"/>
  </si>
  <si>
    <t>16.某年级学生的英语考试成绩呈正态分布，其中一名同学得分的Z分数是1.96，该名同学所处的百分位是（A）</t>
    <phoneticPr fontId="1" type="noConversion"/>
  </si>
  <si>
    <t>A．分类变量、分类变量  B．连续变量、分类变量  C．分类变量、连续变量  D．连续变量、连续变量</t>
    <phoneticPr fontId="1" type="noConversion"/>
  </si>
  <si>
    <t>17．运用方差分析做统计检验，要求自变量和因变量分别是（C）</t>
    <phoneticPr fontId="1" type="noConversion"/>
  </si>
  <si>
    <t>A．实验室中进行  B．操纵自变量  C．控制无关变量  D．揭示变量间因果关系</t>
    <phoneticPr fontId="1" type="noConversion"/>
  </si>
  <si>
    <t>18．下列各项特征中，不属于实验法本质特征的是（A）</t>
    <phoneticPr fontId="1" type="noConversion"/>
  </si>
  <si>
    <t>A．平衡  B．顺应  C．联想  D．同化</t>
    <phoneticPr fontId="1" type="noConversion"/>
  </si>
  <si>
    <t xml:space="preserve">19.奥苏贝尔认为有意义学习的内部心理机制是（　  D）。    </t>
    <phoneticPr fontId="1" type="noConversion"/>
  </si>
  <si>
    <t>A．联结理论  B．信息加工理论   C．人本主义理论  D．建构主义理论</t>
    <phoneticPr fontId="1" type="noConversion"/>
  </si>
  <si>
    <t>20．“支架式教学”所依据的学习理论派别是（D　　）</t>
    <phoneticPr fontId="1" type="noConversion"/>
  </si>
  <si>
    <t>1.动机</t>
    <phoneticPr fontId="1" type="noConversion"/>
  </si>
  <si>
    <t>动机是由一种目标或对象所引导、激发和维持个体活动的内在心理过程或内部动力。动机是构成人类大部分行为的基础。1.激发功能2指向功能3维持和调节功能</t>
    <phoneticPr fontId="1" type="noConversion"/>
  </si>
  <si>
    <t>分数解释的标准化。传统心理测验把个人所得的分数与代表一般人同类行为的分数相比较，以判别其所得分数的高低。此处所指的“代表一般人同类行为的分数”，即为“常模”（norms）。标准化样本的平均数。</t>
    <phoneticPr fontId="1" type="noConversion"/>
  </si>
  <si>
    <t>2常模</t>
    <phoneticPr fontId="1" type="noConversion"/>
  </si>
  <si>
    <t>3.顺应</t>
    <phoneticPr fontId="1" type="noConversion"/>
  </si>
  <si>
    <t>顺应是指主体通过调整自己的智力结构，以使其与外界信息相适应的过程。顺应过程对主体智力结构的发展具有十分重要的意义，通过这个过程，主体的智力结构会不断地得到修正。在同化和顺应的关系方面，皮亚杰认为，同化和顺应并不是彼此分离的两个独立的过程，而是相互联系、相互依存的。</t>
    <phoneticPr fontId="1" type="noConversion"/>
  </si>
  <si>
    <t>4.人际关系</t>
    <phoneticPr fontId="1" type="noConversion"/>
  </si>
  <si>
    <t>人际关系指人与人之间通过动态的相互作用形成起来的情感联系。它是人们通过直接交往所产生的情感的积淀，是人与人之间相对稳定的情感纽带。人际关系的基本指向，是在人与人之间建立与维持一定的相互接纳和支持的友好情感。</t>
    <phoneticPr fontId="1" type="noConversion"/>
  </si>
  <si>
    <t>5.抽样分布</t>
    <phoneticPr fontId="1" type="noConversion"/>
  </si>
  <si>
    <t>抽样分布是样本统计量的理论分布。样本统计量有：平均数、两平均数之差、方差、标准差、相关系数、回归系数、百分比率（或概率）等等。统计量是基本随机变量的函数（即统计量是由基本随机变量计算而来），故抽样分布又称随机变量函数的分布。抽样分布是统计推断的理论依据。</t>
    <phoneticPr fontId="1" type="noConversion"/>
  </si>
  <si>
    <t>6.共同要素说</t>
    <phoneticPr fontId="1" type="noConversion"/>
  </si>
  <si>
    <t>7.元认知策略</t>
    <phoneticPr fontId="1" type="noConversion"/>
  </si>
  <si>
    <t>共同要素说由桑代克根据实验而提出。在实验的基础上，桑代克提出了迁移的共同要素说，又称相同要素说，后来又被伍德沃斯修改为共同成分说。认为前后两次学习只有在内容上有共同元素或共同成分时才能发生迁移，否则，无论所涉及的官能如何相同，也是不能发生迁移的。</t>
    <phoneticPr fontId="1" type="noConversion"/>
  </si>
  <si>
    <t>元认知策略是指学生对自己的学习过程的有效的监视和控制。元认知策略概括起来有三类：计划策略、监控策略和调节策略。</t>
    <phoneticPr fontId="1" type="noConversion"/>
  </si>
  <si>
    <t>如果出现干扰恋爱双方爱情关系的外在力量，恋爱的双方情感反而会加强，恋爱关系也因此更加牢固。心理学家德瑞斯考尔等人称这种现象为“罗密欧与朱丽叶效应”。按照认知不协调理论，如果选择是自愿的，人们会倾向于增加对所选择对象的喜欢程度。而当选择是强迫的时候，人们会降低对所选择对象的好感。因此，当强迫人们做出某种选择时，人们对这种选择会产生高度的心理抗拒，而这种心态会促使人们做出相反的选择，并实际上增加对自己所选择的对象的喜欢。</t>
    <phoneticPr fontId="1" type="noConversion"/>
  </si>
  <si>
    <t>8 罗密欧与朱丽叶效应</t>
    <phoneticPr fontId="1" type="noConversion"/>
  </si>
  <si>
    <t>2.简述算术平均数的特点</t>
    <phoneticPr fontId="1" type="noConversion"/>
  </si>
  <si>
    <t>3.简述访谈法的主要类型</t>
    <phoneticPr fontId="1" type="noConversion"/>
  </si>
  <si>
    <t>4.简述确定内容效度的方法</t>
    <phoneticPr fontId="1" type="noConversion"/>
  </si>
  <si>
    <t>5.简述研究报告的基本格式</t>
    <phoneticPr fontId="1" type="noConversion"/>
  </si>
  <si>
    <t>6.简述时间知觉的各种依据和媒介</t>
    <phoneticPr fontId="1" type="noConversion"/>
  </si>
  <si>
    <t>简述引起遗忘的原因和减少遗忘的方法</t>
    <phoneticPr fontId="1" type="noConversion"/>
  </si>
  <si>
    <t>论述发展心理学的基本理论问题及有关争论</t>
    <phoneticPr fontId="1" type="noConversion"/>
  </si>
  <si>
    <t>1.简述语言理解的水平</t>
    <phoneticPr fontId="1" type="noConversion"/>
  </si>
  <si>
    <t xml:space="preserve">
三级水平：词&gt;短语，句子&gt;动机和意图</t>
    <phoneticPr fontId="1" type="noConversion"/>
  </si>
  <si>
    <t>集中趋势的量数，总体平均数用μ表示，变量X的样本平均数用Xbar表示。算术平均数的计算公式为：Xbar=∑X/N,式中N为数据个数，X为每一个数据，∑为连加和的符号。
算术平均数有如下特点：  （1）反应灵敏，计算严密，简单明了，即数据中的波动会影响算术平均数的变化；  （2）要求相同测量工具所获得的数据，即数据必须是同质的；  （3）在数据相对集中，离散程度不是很大时，对于数据总体一般水平的代表性较好；  （4）较少受抽样变动的影响</t>
    <phoneticPr fontId="1" type="noConversion"/>
  </si>
  <si>
    <t>访谈法是研究者通过与研究对象进行口头交谈的方式，来搜集研究对象某些心理特征和行为数据资料的一种方法。访谈法的主要类型有： 1.结构访谈与非结构访谈 2直接访谈与间接访谈 3一般访谈与特殊访谈</t>
    <phoneticPr fontId="1" type="noConversion"/>
  </si>
  <si>
    <t>内容效度指的是测验题目对相关内容或行为范围取样的适当性。这种测验的效度主要与测验内容有关，所以叫内容效度。  确定内容效度的方法有三种：  （1）专家判断 （2）统计分析 （3）经验法</t>
    <phoneticPr fontId="1" type="noConversion"/>
  </si>
  <si>
    <t>1标题2摘要3前言4方法5结果6讨论与分析7结构8参考文献和附录</t>
    <phoneticPr fontId="1" type="noConversion"/>
  </si>
  <si>
    <t>1.自然界周期现象2.有机体节律性活动3.计时工具</t>
    <phoneticPr fontId="1" type="noConversion"/>
  </si>
  <si>
    <t>一1抑制干扰2压抑3衰退4线索5脑损伤；二、1及时复习2分配时间3反复阅读和回忆4排除前后相互影响5外部记忆手段</t>
    <phoneticPr fontId="1" type="noConversion"/>
  </si>
  <si>
    <t>1遗传与环境2内因与外因3连续性与阶段性</t>
    <phoneticPr fontId="1" type="noConversion"/>
  </si>
  <si>
    <t>2011年真题</t>
    <phoneticPr fontId="1" type="noConversion"/>
  </si>
  <si>
    <t>A．粉色  B．鲜红  C．灰色  D．黄褐</t>
    <phoneticPr fontId="1" type="noConversion"/>
  </si>
  <si>
    <t xml:space="preserve">1．以下四个色块中饱和度最高的是（　B ）。  </t>
    <phoneticPr fontId="1" type="noConversion"/>
  </si>
  <si>
    <t xml:space="preserve">2．关于神经冲动的正确说法是（B）。  </t>
    <phoneticPr fontId="1" type="noConversion"/>
  </si>
  <si>
    <t>A．在神经元内部神经冲动沿着轴突到树突的方向传导【树突接受刺激】  B．在神经元之间神经冲动借助神经递质完成传递  C．神经冲动的电传导与电线内电流的速度一样快【电30万公里每小时，神经冲动3.2-320公里每小时】  D．神经纤维的髓鞘化会减缓神经元内的电传导速度[绝缘]</t>
    <phoneticPr fontId="1" type="noConversion"/>
  </si>
  <si>
    <t xml:space="preserve"> A．视觉适应  B．视觉对比  C．马赫带  D．后像</t>
    <phoneticPr fontId="1" type="noConversion"/>
  </si>
  <si>
    <t xml:space="preserve">3．注视一个红色正方形一分钟后，将视线转向白墙时看到了一个绿色正方形，这种现象称为（D　）。 </t>
    <phoneticPr fontId="1" type="noConversion"/>
  </si>
  <si>
    <t>A．奥尔波特（Allport）  B．卡特尔（Cattell）  C．艾森克（Eysenck）  D．荣格（Jung）</t>
    <phoneticPr fontId="1" type="noConversion"/>
  </si>
  <si>
    <t xml:space="preserve">4.首次提出人格特质理论的心理学家是（A）。  </t>
    <phoneticPr fontId="1" type="noConversion"/>
  </si>
  <si>
    <t>A．不可加减乘除  B．可以加减乘除  C．可以乘除，不可以加减  D．可以加减，不可乘除</t>
    <phoneticPr fontId="1" type="noConversion"/>
  </si>
  <si>
    <t xml:space="preserve">5．对用米尺测得的一组运动员的身高数据进行统计处理，通常（B）。  </t>
    <phoneticPr fontId="1" type="noConversion"/>
  </si>
  <si>
    <t>A．Z检验 B．独立样本t检验 C．方差分析 D．配对样本t检验</t>
    <phoneticPr fontId="1" type="noConversion"/>
  </si>
  <si>
    <t>6．以三种不同的授课方式对经随机分班的学生分别授课，若检查三种授课方式的效果是否存在差异，通常使用（ C ）</t>
    <phoneticPr fontId="1" type="noConversion"/>
  </si>
  <si>
    <t>A．韦克斯勒量表 B．瑞文测验 C．贝雷婴儿发展量表 D．丹佛发展筛选测验</t>
    <phoneticPr fontId="1" type="noConversion"/>
  </si>
  <si>
    <t>7．用离差智商描述个人智力水平的测试工具是（　 A）</t>
    <phoneticPr fontId="1" type="noConversion"/>
  </si>
  <si>
    <t>A．投射作用 B．归因理论 C．内隐人格理论 D．刻板印象</t>
    <phoneticPr fontId="1" type="noConversion"/>
  </si>
  <si>
    <t xml:space="preserve">8．“知道了一个人说话粗俗，就认为他也胆大妄为，不守信用。”能够对此做出好解释的理论观点是（C）。 </t>
    <phoneticPr fontId="1" type="noConversion"/>
  </si>
  <si>
    <t xml:space="preserve"> A．从众 B．服从 C．群体思维 D．群体决策</t>
    <phoneticPr fontId="1" type="noConversion"/>
  </si>
  <si>
    <t>9.在具有高度凝聚力的小组中，容易出现为保持意见一致而使不同意见和评论受到压制的现象称为（C　　）。</t>
    <phoneticPr fontId="1" type="noConversion"/>
  </si>
  <si>
    <t xml:space="preserve">10．一项检验能够正确辨认真实差异的能力叫统计检验力，可表示为（　  ）。 </t>
    <phoneticPr fontId="1" type="noConversion"/>
  </si>
  <si>
    <t>A．α B．1－α C．β D．1－β【大纲没有，百度的】</t>
    <phoneticPr fontId="1" type="noConversion"/>
  </si>
  <si>
    <t>A．外部效度 B．内部效度 C．构思效度 D．效标效度</t>
    <phoneticPr fontId="1" type="noConversion"/>
  </si>
  <si>
    <t xml:space="preserve">11研究中的自变量与因变量之间关系的确定性称为（　B）。 </t>
    <phoneticPr fontId="1" type="noConversion"/>
  </si>
  <si>
    <t xml:space="preserve">12．让被试根据某种标准（如“喜欢与否”）从同伴团体中选出若干成员的方法是（ A ）。 </t>
    <phoneticPr fontId="1" type="noConversion"/>
  </si>
  <si>
    <t>A．提名法 B．关系分析法 C．投射测验 D．猜人测验</t>
    <phoneticPr fontId="1" type="noConversion"/>
  </si>
  <si>
    <t>A．视崖实验 B．守恒实验 C．三山实验 D．陌生情境实验</t>
    <phoneticPr fontId="1" type="noConversion"/>
  </si>
  <si>
    <t xml:space="preserve">13．可以用于考察儿童视觉观点采择能力的实验任务是（ C ）。 </t>
    <phoneticPr fontId="1" type="noConversion"/>
  </si>
  <si>
    <t xml:space="preserve"> A．想象的丰富性 B．心理的易变性 C．认知的创造性 D．思维的自我中心性</t>
    <phoneticPr fontId="1" type="noConversion"/>
  </si>
  <si>
    <t xml:space="preserve"> A．自陈测验 B．投射测验 C．墨迹测验 D．情境测验</t>
    <phoneticPr fontId="1" type="noConversion"/>
  </si>
  <si>
    <t>15．主题统觉测验是一种（ B）。</t>
    <phoneticPr fontId="1" type="noConversion"/>
  </si>
  <si>
    <t>14．少年期心里上出现的“假想的观众”、“虚构的自我”等现象体现了其（ D ）。</t>
    <phoneticPr fontId="1" type="noConversion"/>
  </si>
  <si>
    <t>16．以下统计量中用于描述一组数据离散趋势的是（D）。</t>
    <phoneticPr fontId="1" type="noConversion"/>
  </si>
  <si>
    <t xml:space="preserve"> A．平均数 B．中数 C．众数 D．差异系数（CV 相同班级不同科目考试成绩变异比较）</t>
    <phoneticPr fontId="1" type="noConversion"/>
  </si>
  <si>
    <t>A．总命中率 B．基础率 C．正命中率 D．录取率</t>
    <phoneticPr fontId="1" type="noConversion"/>
  </si>
  <si>
    <t xml:space="preserve"> A．无偏性 B．一致性 C．有效性 D．充分性</t>
    <phoneticPr fontId="1" type="noConversion"/>
  </si>
  <si>
    <t xml:space="preserve">17．运用测验所录取的合格人数与实际录取的总人数之比称作（C ）。 </t>
    <phoneticPr fontId="1" type="noConversion"/>
  </si>
  <si>
    <t xml:space="preserve"> 18．用样本统计量对总体参数作点估计，如果其误差的平均值为0，则这种估计满足了（A ）。</t>
    <phoneticPr fontId="1" type="noConversion"/>
  </si>
  <si>
    <t>19．根据加涅对概念分类的观点，“比重”这一概念属于（　　）。</t>
    <phoneticPr fontId="1" type="noConversion"/>
  </si>
  <si>
    <t xml:space="preserve"> A．日常概念 B．科学概念 C．具体概念 D．定义概念</t>
    <phoneticPr fontId="1" type="noConversion"/>
  </si>
  <si>
    <t>教育</t>
    <phoneticPr fontId="1" type="noConversion"/>
  </si>
  <si>
    <t>A．内部稳定的不可控的因素 B．内部不稳定的可控的因素 C．外部稳定的不可控的因素 D．外部不稳定的不可控的因素</t>
    <phoneticPr fontId="1" type="noConversion"/>
  </si>
  <si>
    <t xml:space="preserve">20．根据维纳的归因理论，作为成败原因的能力属于（A）。 </t>
    <phoneticPr fontId="1" type="noConversion"/>
  </si>
  <si>
    <t>1.想象</t>
    <phoneticPr fontId="1" type="noConversion"/>
  </si>
  <si>
    <t>对头脑中已有表象进行加工改造，形成新形象的过程，是一种高级的认知活动。形象性、新颖性。具有预见功能、补充知识经验、代替作用、调节机体生理活动</t>
    <phoneticPr fontId="1" type="noConversion"/>
  </si>
  <si>
    <t>2.负强化</t>
    <phoneticPr fontId="1" type="noConversion"/>
  </si>
  <si>
    <t>斯金纳：某种刺激在有机体做出一个操作反应后消失，反应概率增加，该刺激产生的作用就是负强化。（不同于惩罚）</t>
    <phoneticPr fontId="1" type="noConversion"/>
  </si>
  <si>
    <t>3.假装游戏</t>
    <phoneticPr fontId="1" type="noConversion"/>
  </si>
  <si>
    <t>内容既与现实相似，又具有喜剧性色彩，这类游戏的主要特征是有明显的代替性和假设性，有利于儿童创造性的发展</t>
    <phoneticPr fontId="1" type="noConversion"/>
  </si>
  <si>
    <t>4.心理测量</t>
    <phoneticPr fontId="1" type="noConversion"/>
  </si>
  <si>
    <t>根据一定的法则用数字对人的行为加以确定。即根据一定的心理学理论，使用一定的操作程序，给人的行为确定出一种数量化的价值。</t>
    <phoneticPr fontId="1" type="noConversion"/>
  </si>
  <si>
    <t>5.冒险转移</t>
    <phoneticPr fontId="1" type="noConversion"/>
  </si>
  <si>
    <t>个人单独决策愿意冒的风险较小，但是群体共同决策时，愿意冒的风险更大（个人假设群体鼓励富有冒险性的见解，责任分散，文化价值对冒险性有高评价）</t>
    <phoneticPr fontId="1" type="noConversion"/>
  </si>
  <si>
    <t>6.群体极化</t>
    <phoneticPr fontId="1" type="noConversion"/>
  </si>
  <si>
    <t>群体两极分化，群体成员中原已存在的倾向性得到加强，使一种观点或态度从原来的群体平均水平加强到具有支配性地位的现象。群体讨论可以形成群体极化，使原先群体支持的意见更为支持，原先群体反对的意见更为反对。</t>
    <phoneticPr fontId="1" type="noConversion"/>
  </si>
  <si>
    <t>7.测定系数</t>
    <phoneticPr fontId="1" type="noConversion"/>
  </si>
  <si>
    <t>测定系数即确定系数，是变量间共变程度的度量指标，表示因变量的全部变异中被回归平方和解释了的比例。测定系数越大，说明回归效果越好，在判断回归方程是否有意义时，不仅要看回归系数是否显著，更要看测定系数是否足够大。</t>
    <phoneticPr fontId="1" type="noConversion"/>
  </si>
  <si>
    <t>8学习策略</t>
    <phoneticPr fontId="1" type="noConversion"/>
  </si>
  <si>
    <t>学习策略是个人的学习方法和个人对自己的学习活动进行调节与控制以提高认知操作水平的技能。包括具体的学习方法或技能与学习的调节和控制技能。</t>
    <phoneticPr fontId="1" type="noConversion"/>
  </si>
  <si>
    <t>1.简述表象的基本特征</t>
    <phoneticPr fontId="1" type="noConversion"/>
  </si>
  <si>
    <t>2.简述操作定义的作用</t>
    <phoneticPr fontId="1" type="noConversion"/>
  </si>
  <si>
    <t>3.简述测验说明书应包括的主要内容</t>
    <phoneticPr fontId="1" type="noConversion"/>
  </si>
  <si>
    <t>4.简述心理学研究方法的综合化趋势</t>
    <phoneticPr fontId="1" type="noConversion"/>
  </si>
  <si>
    <t>5.简述秩和检验法的基本思路和适用条件</t>
    <phoneticPr fontId="1" type="noConversion"/>
  </si>
  <si>
    <t>6.按照保持时间长短划分记忆的类型，并说明各自的特点</t>
    <phoneticPr fontId="1" type="noConversion"/>
  </si>
  <si>
    <t>1.简述几种主要的人格类型理论</t>
    <phoneticPr fontId="1" type="noConversion"/>
  </si>
  <si>
    <t>2.用三种理论分别说明儿童攻击行为的成因</t>
    <phoneticPr fontId="1" type="noConversion"/>
  </si>
  <si>
    <t>表象是指事物不在面前时，人们在头脑中出现的关于事物的形象。视觉表象/听觉表象/运动表象；记忆表象/想象表象1直观性。2概括性。3可操作性。</t>
    <phoneticPr fontId="1" type="noConversion"/>
  </si>
  <si>
    <t>用可感知、度量的事物、事件、现象和方法对变量或指标做出具体的界定、说明；操作定义的最大特征就是他的可观测性。有利于1提高研究的客观性2便于研究假设的检验3提高研究的统一规范性4提高研究结果的可比性5便于研究的评价、结果的检验和重复</t>
    <phoneticPr fontId="1" type="noConversion"/>
  </si>
  <si>
    <t>1测验的目的和功用2理论背景及选择题目的根据3实施方法、时限及注意事项4标准答案及评分方法 5常模资料，包括常模表、常模适用的团体及对分数如何做解释6测验的信度效度资料</t>
    <phoneticPr fontId="1" type="noConversion"/>
  </si>
  <si>
    <t>1主张采用多种方法去研究和探讨心理现象及其规律，以对不同方法所得的结果进行相互比较、补充和验证 2强调和大量采用多变量设计，以揭示心理活动各个方面的相互联系 3强调采用综合设计方式、如兼有纵向设计与横向设计优点的聚合式交叉设计 4注重将定性和定量研究方法结合起来</t>
    <phoneticPr fontId="1" type="noConversion"/>
  </si>
  <si>
    <t>不懂</t>
    <phoneticPr fontId="1" type="noConversion"/>
  </si>
  <si>
    <t>信息经过充分和有一定深度的加工后，在头脑中长时间存储的记忆，叫长时记忆。他的保持时间长，容量没有限度，以语义编码为主。A及时复习B利用外部记忆手段C用脑健康卫生</t>
    <phoneticPr fontId="1" type="noConversion"/>
  </si>
  <si>
    <t>1.单一类型理论 T型 2.对立类型理论：AB、内外向 3.多元类型理论：体液说、体型说、性格类型</t>
    <phoneticPr fontId="1" type="noConversion"/>
  </si>
  <si>
    <t>1定义：侵犯行为，对他人的敌视、伤害或破坏性行为，可以表现为身体的攻击、言语的攻击或对他人权利的侵犯。2.1精神分析理论，死本能2.2生态学，保护领地争夺食源 2.3社会学习理论：直接强化、观察学习 2.4认知理论，如何加工和解释有关社会线索，如“别人对我不尊重对我怀有敌意”因此也表现出敌意。</t>
    <phoneticPr fontId="1" type="noConversion"/>
  </si>
  <si>
    <t>2010年真题</t>
    <phoneticPr fontId="1" type="noConversion"/>
  </si>
  <si>
    <t>A．绝对感受性越好  B．绝对感受性越差 C．差别感受性越好  D．差别感受性越差</t>
    <phoneticPr fontId="1" type="noConversion"/>
  </si>
  <si>
    <t>A．角回  B．中央前回 C．布洛卡区  D．威尔尼克区</t>
    <phoneticPr fontId="1" type="noConversion"/>
  </si>
  <si>
    <t>A．语义编码   B．声音编码 C．视觉编码  D．形象编码</t>
  </si>
  <si>
    <t>A．亮度  B．明度 C．色调  D．饱和度</t>
  </si>
  <si>
    <t>A．比纳－西蒙量表  B．斯坦福－比纳量表C．韦氏智力量表    D．瑞文标准推理测验</t>
  </si>
  <si>
    <t>A．16种人格因素测验（16PF） B．主题统觉测验（TAT）C．艾森克人格问卷（EPQ）    D．爱德华个性偏好量表（EPPS）</t>
    <phoneticPr fontId="1" type="noConversion"/>
  </si>
  <si>
    <t>A．分半信度  B．同质性信度C．重测信度  D．评分者信度</t>
  </si>
  <si>
    <t>A．计划策略   B．监控策略C．调节策略   D．复述策略</t>
  </si>
  <si>
    <t xml:space="preserve">9．程序性知识的表征方式是 </t>
  </si>
  <si>
    <t>A．命题       B．图式 C．产生式系统 D．命题网络</t>
  </si>
  <si>
    <t>A．内部效度  B．外部效度C．构思效度  D．统计结论效度</t>
  </si>
  <si>
    <t>A．众数    B．中数 C．算术平均数   D．几何平均数</t>
  </si>
  <si>
    <t>A．观察法   B．实验法 C．问卷法   D．测验法</t>
  </si>
  <si>
    <t>A．深度知觉   B．视敏度 C．方位知觉   D．图形知觉</t>
  </si>
  <si>
    <t>A．0．80    B．0．64   C．0．40    D．0．32</t>
  </si>
  <si>
    <t>A．1和0    B．1和1   C．0和0    D．0和1</t>
  </si>
  <si>
    <t>A．第一印象  B．首因效应 C．印象形成  D．近因效应</t>
  </si>
  <si>
    <t>A．平衡理论  B．调和理论 C．分阶段变化理论   D．认知不协调理论</t>
    <phoneticPr fontId="1" type="noConversion"/>
  </si>
  <si>
    <t>1．表象</t>
  </si>
  <si>
    <t>2．品德</t>
  </si>
  <si>
    <t>4．效标效度</t>
  </si>
  <si>
    <t>5．概念同化</t>
  </si>
  <si>
    <t>6．观点采择</t>
  </si>
  <si>
    <t>7．社会影响</t>
  </si>
  <si>
    <t>8．去个性化</t>
  </si>
  <si>
    <t>1．简述艾宾浩斯遗忘曲线的含义。</t>
  </si>
  <si>
    <t>3．简述引起不随意注意的原因。</t>
  </si>
  <si>
    <t>4．简述方差分析的使用条件。</t>
  </si>
  <si>
    <t>5．简述确定样本大小需要考虑的因素。</t>
  </si>
  <si>
    <t>6．如何对研究报告的方法部分进行评价？</t>
  </si>
  <si>
    <t>1．论述动机的含义及其功能。</t>
  </si>
  <si>
    <t>2．论述幼儿思维的基本特点。</t>
  </si>
  <si>
    <t>4．由光波的波长决定的颜色特性是 C色调</t>
    <phoneticPr fontId="1" type="noConversion"/>
  </si>
  <si>
    <t>3．长时记忆的主要编码方式是    A语义编码</t>
    <phoneticPr fontId="1" type="noConversion"/>
  </si>
  <si>
    <t>2．大脑中负责言语接收（如分辨语音、理解语义）的是   D威尔尼克区</t>
    <phoneticPr fontId="1" type="noConversion"/>
  </si>
  <si>
    <r>
      <t>1．在韦伯定律中，韦伯分数越小，表示 C  K=差别阈限</t>
    </r>
    <r>
      <rPr>
        <sz val="11"/>
        <rFont val="宋体"/>
        <family val="3"/>
        <charset val="134"/>
      </rPr>
      <t>ΔI</t>
    </r>
    <r>
      <rPr>
        <sz val="11"/>
        <rFont val="宋体"/>
        <family val="3"/>
        <charset val="134"/>
        <scheme val="minor"/>
      </rPr>
      <t>/原来的刺激量I 差别感受性</t>
    </r>
    <phoneticPr fontId="1" type="noConversion"/>
  </si>
  <si>
    <t>5．世界上第一个智力量表是  A比纳西蒙量表</t>
    <phoneticPr fontId="1" type="noConversion"/>
  </si>
  <si>
    <t>6．以下测试中属于投射测验的是  TAT thematie apperception test， TAT</t>
    <phoneticPr fontId="1" type="noConversion"/>
  </si>
  <si>
    <t>7．以时间取样为误差变异来源的信度类型是 ：重测信度test-retest reliability</t>
    <phoneticPr fontId="1" type="noConversion"/>
  </si>
  <si>
    <t>教育</t>
    <phoneticPr fontId="1" type="noConversion"/>
  </si>
  <si>
    <t xml:space="preserve">8．下面四种策略中，不属于元认知策略的是 D复述策略是一种促进陈述性知识学习的策略 </t>
    <phoneticPr fontId="1" type="noConversion"/>
  </si>
  <si>
    <t xml:space="preserve">10．反映研究结果的代表性和适用性的效度类型是：外部效度    </t>
    <phoneticPr fontId="1" type="noConversion"/>
  </si>
  <si>
    <t>没找到</t>
    <phoneticPr fontId="1" type="noConversion"/>
  </si>
  <si>
    <t>A．t检验      B．Z检验 C．方差分析   D．协方差分析（因为身高与体重存在高相关，若要比较两组被试体重是否存在差异，需要排除身高对体重的影响，因此将身高作为协变量，采用协方差分析）</t>
    <phoneticPr fontId="1" type="noConversion"/>
  </si>
  <si>
    <t>12．将一组数据按数值大小排序，位于序列中间的是  B中数。</t>
    <phoneticPr fontId="1" type="noConversion"/>
  </si>
  <si>
    <t>11．测得某大学生组和专业篮球运动员组被试的体重和身高，已知体重与身高存在高相关，若要比较两组被试体重的差异，最合适的统计方法是 D协方差分析。</t>
    <phoneticPr fontId="1" type="noConversion"/>
  </si>
  <si>
    <t>13．普来尔所著《儿童心理》一书所记录的研究，主要采用 A观察法 。</t>
    <phoneticPr fontId="1" type="noConversion"/>
  </si>
  <si>
    <t>14．吉布森的“视崖”实验，主要用来研究婴儿的      。A 深度知觉</t>
    <phoneticPr fontId="1" type="noConversion"/>
  </si>
  <si>
    <t>15．以摄氏温度计测得的温度属于  D等距数据 。</t>
    <phoneticPr fontId="1" type="noConversion"/>
  </si>
  <si>
    <t>A．等比数据  B．等级数据 C．分类数据  D．等距数据（这个数据没有绝对零点）</t>
    <phoneticPr fontId="1" type="noConversion"/>
  </si>
  <si>
    <t>16．若已建立了用某种能力测验分数（X）预测学生数学成绩（Y）的直线回归方程，且已知两者的积差相关系数为0．80，则该回归方程的测定系数应为 。B 0.8^2</t>
    <phoneticPr fontId="1" type="noConversion"/>
  </si>
  <si>
    <t>17．由5名教师对某班级30名学生的行为表现做等级评定，若要考查这5名教师评定结果的一致性，应计算 。C 肯德尔和谐系数</t>
    <phoneticPr fontId="1" type="noConversion"/>
  </si>
  <si>
    <t>A．积差相关系数   B．多系列相关系数 C．肯德尔和谐系数 D．斯皮尔曼等级相关系数【肯德尔和谐系数最常用的一种情况是考察多位评分者评分的一致性程度；  积差相关系数由卡尔·皮尔逊设计，以两变量与各自平均值的离差为基础，通过两个离差相乘来反映两变量之间相关程度，着重研究线性的单相关系数；  多系列相关系数专门用于计算一个有序变量与一个连续变量之间的相关系数；  斯皮尔曼等级相关是根据等级资料研究两个变量间相关关系的方法。它是依据两列成对等级的各对等级数之差来进行计算的，所以又称为“等级差数法”。】</t>
    <phoneticPr fontId="1" type="noConversion"/>
  </si>
  <si>
    <t>18．标准正态分布的平均数与标准差分别为 D 0和1。</t>
    <phoneticPr fontId="1" type="noConversion"/>
  </si>
  <si>
    <t>19．在总体印象形成上，最初获得的信息比后来获得的信息影响更大的现象是  B首因效应</t>
    <phoneticPr fontId="1" type="noConversion"/>
  </si>
  <si>
    <t>20．海德提出的态度改变理论是   平衡理论</t>
    <phoneticPr fontId="1" type="noConversion"/>
  </si>
  <si>
    <t>品德是道德品质的简称，是个人根据一定的道德行为规范行动时所表现出来的稳固的特征或倾向，在个体的个性体系中居于核心地位。其形成是在社会交往中，通过社会规范的学习，内化社会准则，将外在于主体的社会要求转化为主体自身的行为需要，获得对社会规范的遵从经验。实质上这是一个接受社会规范，执行规范行为，并从社会反馈中强化对规范的必要性认识，获得规范行为的情感体验，从而确立规范行为的自觉机制的过程。</t>
    <phoneticPr fontId="1" type="noConversion"/>
  </si>
  <si>
    <t>3．β错误</t>
    <phoneticPr fontId="1" type="noConversion"/>
  </si>
  <si>
    <t>β错误是指统计量落在了接受域内，由于样本信息不足以使人们拒绝虚无假设，所以只好接受它。即虚无假设为假时，接受虚无假设所犯的错误的概率，又称假设检验的第二类错误或取伪错误。</t>
    <phoneticPr fontId="1" type="noConversion"/>
  </si>
  <si>
    <t xml:space="preserve">效标效度也称实证效度，是指一个测验对处于特定情景中的个体的行为进行预测时的有效性程度，即对于研究者所感兴趣的行为能够预测得怎么样。其中，被预测的行为是检验测验效度的标准，简称效标。 </t>
    <phoneticPr fontId="1" type="noConversion"/>
  </si>
  <si>
    <t>概念同化是指在课堂学习的条件下，利用学生认知结构中原有的有关概念以定义的方式直接向学生揭示概念的关键特征，从而使学生获得概念的方式。属于接受学习的范畴。美国心理学家奥苏伯尔认为，概念同化多发生于课堂教学中，是学生获得概念的典型方式。概念同化需满足主客观条件，客观条件即新学习的概念对学习者必须具有潜在意义，即新概念本身必须具有逻辑意义，同时学习者的认知结构中必须具备同化新概念的适当观念。主观条件即学习者应具备有意义学习的心向。</t>
    <phoneticPr fontId="1" type="noConversion"/>
  </si>
  <si>
    <t>观点采择是指儿童能采取别人的观点来理解他人的思想与情感的一种必需的认知技能。弗拉维尔认为观点采择能力是以了解别人观点为目的，由不同的环节所组成的认知加工过程，它包括四个阶段:存在阶段、需要阶段、推断阶段和应用阶段。塞尔曼通过两难故事法测查儿童观点采择能力的发展，认为分以下几个阶段:阶段1:社会信息角色采择；阶段2:自我反省式观点采择；阶段3:相互性角色采择；阶段4:社会和习俗系统的角色替换。观点采择作为一种社会认知能力，不仅与儿童的智力发展存在一定的联系，更对儿童脱离自我中心、建立良好的同伴关系、亲社会行为的形成与发展起了极大的推动作用。</t>
    <phoneticPr fontId="1" type="noConversion"/>
  </si>
  <si>
    <t>社会影响是指对他人态度或行为所发生的作用。人们在社会生活中的相互作用，其效果与程度受影响的发生者、传播者和接受者的制约。如传播者的可信赖程度、人格魅力和传播技巧，发生者在人们心目中的地位，接受者的主观状态如智力水平、性格特点等。多数心理学家认为，它不是单个人的属性，是人们的相互作用。影响的深浅、范围大小，取决于人们之间的关系是否协调，目标是否相互依存。</t>
    <phoneticPr fontId="1" type="noConversion"/>
  </si>
  <si>
    <t>去个性化亦称“责任扩散”，是个人在群体中因丧失个性特征、自我理性和责任意识而表现出来的行为上的无理智状态。其形成原因为:①匿名性。在临时聚成的群体中，个人的身份特征不为他人所知，行为上的约束力减少。②责任感丧失。在集群情境下，个人往往把行为后果推卸到群体身上，不像平日单独行动时那样考虑自己的责任。③情绪感染。由于群体成员之间的相互影响，个体的自我意识变弱，表现出与其他人相同的情绪和行为。</t>
    <phoneticPr fontId="1" type="noConversion"/>
  </si>
  <si>
    <t>记忆保持量随时间变化的规律：遗忘随时间推移而增加；但遗忘的速度不均衡，开始快，然后速度减慢，遗忘先快后慢。</t>
    <phoneticPr fontId="1" type="noConversion"/>
  </si>
  <si>
    <t>2．简述影响测验信度的主要因素。</t>
    <phoneticPr fontId="1" type="noConversion"/>
  </si>
  <si>
    <t>受试者方面、主试者方面、测验内容方面、施测情境方面；
被试样本；题目的数量；测验难度；时间间隔</t>
    <phoneticPr fontId="1" type="noConversion"/>
  </si>
  <si>
    <t>刺激物的特点：新异性、刺激物的强度（安静的房间里耳语）、运动变化等；人本身的状态（需要、情感、兴趣、过去经验、期待）</t>
    <phoneticPr fontId="1" type="noConversion"/>
  </si>
  <si>
    <t>300？</t>
    <phoneticPr fontId="1" type="noConversion"/>
  </si>
  <si>
    <t>总体服从正态分布；变异的相互独立性（变异是可加的？）；方差齐性</t>
    <phoneticPr fontId="1" type="noConversion"/>
  </si>
  <si>
    <t>对研究报告的方法部分进行评价需从如下几个方面进行考虑: （1）作者的研究方法是否能够检验研究假设； （2）研究的自变量、因变量和无关变量是什么，被试如何取样，是否合理； （3）按照作者的研究方法，预测将取得怎样的结果； （4）自己提出的检验假设方法是否比作者的好。</t>
    <phoneticPr fontId="1" type="noConversion"/>
  </si>
  <si>
    <t>1）动机的含义 动机是由一种目标或对象所引导、激发和维持个体活动的内在心理过程或内部动力，是构成人类大部分行为的基础。美国心理学家武德沃斯1918年最早将其应用于心理学，被认为是决定行为的内在动力。2）激活功能、指向功能、维持和调整功能</t>
    <phoneticPr fontId="1" type="noConversion"/>
  </si>
  <si>
    <t>具体形象性（主要）；抽象性开始萌芽；言语在幼儿思维中的作用日益增强</t>
    <phoneticPr fontId="1" type="noConversion"/>
  </si>
  <si>
    <t>2009年真题</t>
    <phoneticPr fontId="1" type="noConversion"/>
  </si>
  <si>
    <t>A．α波  B．β波  C．γ波  D．δ波</t>
    <phoneticPr fontId="1" type="noConversion"/>
  </si>
  <si>
    <t>A．绝对感受性  B．差别感受性  C．差别阈限  D．绝对阈限</t>
    <phoneticPr fontId="1" type="noConversion"/>
  </si>
  <si>
    <t>A．情景记忆  B．语义记忆  C．陈述性记忆  D．程序性记忆</t>
    <phoneticPr fontId="1" type="noConversion"/>
  </si>
  <si>
    <t>A．流体智力  B．晶体智力  C．成分智力  D．情境智力</t>
    <phoneticPr fontId="1" type="noConversion"/>
  </si>
  <si>
    <t>A．罗斯  B．麦独孤  C．奥尔波特  D．勒温</t>
    <phoneticPr fontId="1" type="noConversion"/>
  </si>
  <si>
    <t>6．定量地揭示整个人群的人际关系状况，以及各成员在该群体中定位的一种方法是</t>
    <phoneticPr fontId="1" type="noConversion"/>
  </si>
  <si>
    <t>A．社交测量法  B．角色扮演法  C．罗夏克墨迹测验法  D．主题统觉测验法</t>
    <phoneticPr fontId="1" type="noConversion"/>
  </si>
  <si>
    <t>A．10±1.96×1.2  B．10±2.58×1.2  C．10±1.00×1.2 D．10±1.64×1.2</t>
    <phoneticPr fontId="1" type="noConversion"/>
  </si>
  <si>
    <t>A．可以进行加减乘除  B．不能进行加减乘除 C．可以加减不能乘除  D．可以乘除不能加减</t>
    <phoneticPr fontId="1" type="noConversion"/>
  </si>
  <si>
    <t>A．R－1  B．C－1  C．R×C  D．（R-1）×（C-1）</t>
    <phoneticPr fontId="1" type="noConversion"/>
  </si>
  <si>
    <t>A．整群随机取样法  B．分层取样法  C．系统取样法  D．简单取样法</t>
    <phoneticPr fontId="1" type="noConversion"/>
  </si>
  <si>
    <t>A．口唇期  B．肛门期  C．潜伏期  D．前生殖器期</t>
    <phoneticPr fontId="1" type="noConversion"/>
  </si>
  <si>
    <t>A．内容与题型  B．内容与技能  C．技能与题型  D．题型与难度</t>
    <phoneticPr fontId="1" type="noConversion"/>
  </si>
  <si>
    <t>A．0.6  B．0.67  C．0.70  D．0.77</t>
    <phoneticPr fontId="1" type="noConversion"/>
  </si>
  <si>
    <t>A．中国比纳测验  B．韦氏儿童智力量表  C．贝利婴儿发展量表  D．16种人格因素测验（16PF）</t>
    <phoneticPr fontId="1" type="noConversion"/>
  </si>
  <si>
    <t>A．加涅  B．布鲁纳  C．奥苏贝尔  D．布鲁姆</t>
    <phoneticPr fontId="1" type="noConversion"/>
  </si>
  <si>
    <t>18．以维果斯基的最近发展区理论及“辅助学习”为基础而提出的教学方法是</t>
    <phoneticPr fontId="1" type="noConversion"/>
  </si>
  <si>
    <t>A．随机通达教学  B．情境教学  C．抛锚式教学  D．支架式教学</t>
    <phoneticPr fontId="1" type="noConversion"/>
  </si>
  <si>
    <t>19．重视替代强化和自我强化对行为控制作用的理论观点属于</t>
    <phoneticPr fontId="1" type="noConversion"/>
  </si>
  <si>
    <t>A．联结学习理论  B．经典条件反射学习理论  C．社会学习理论  D．操作条件反射理论</t>
    <phoneticPr fontId="1" type="noConversion"/>
  </si>
  <si>
    <t>A．关系转换说  B．共同要素说  C．概概括原理说  D．认知结构迁移理论</t>
    <phoneticPr fontId="1" type="noConversion"/>
  </si>
  <si>
    <t>20．“水下击靶”实验证明了学习迁移的 C</t>
    <phoneticPr fontId="1" type="noConversion"/>
  </si>
  <si>
    <t>1．当大脑清醒和警觉状态时，脑电波主要是 B</t>
    <phoneticPr fontId="1" type="noConversion"/>
  </si>
  <si>
    <t>2.刚刚能够引起感觉的最大刺激量称为   D</t>
    <phoneticPr fontId="1" type="noConversion"/>
  </si>
  <si>
    <t>3．人们根据时空关系对某个事件的记忆属于 A</t>
    <phoneticPr fontId="1" type="noConversion"/>
  </si>
  <si>
    <t>4．个体通过学习语言和其其他经验而发展起来的智力属于 B</t>
    <phoneticPr fontId="1" type="noConversion"/>
  </si>
  <si>
    <t>5．被誉为实验社会心理学创始人的是 C</t>
    <phoneticPr fontId="1" type="noConversion"/>
  </si>
  <si>
    <t>7．若已知样本平均数服从正态分布，标准误为1.2，其中某次抽样所获样本平均数为10，则总体平均数0.95的置信区间为：  A</t>
    <phoneticPr fontId="1" type="noConversion"/>
  </si>
  <si>
    <t>A．秩和检验法  B．符号秩次法  C．符号检验法  D．t检验【bc需要相关样本，d需要正态分布】</t>
    <phoneticPr fontId="1" type="noConversion"/>
  </si>
  <si>
    <t>8．分别对两个班级学生的某项特殊能力进行评定，已知评定分数均不服从正态分布，若要检验二者的评定结果是否存在差异，应采用 A</t>
    <phoneticPr fontId="1" type="noConversion"/>
  </si>
  <si>
    <r>
      <t xml:space="preserve">9．有一组数据表示的是一次英语考试中每个学生在班级的名次，对这种数据  </t>
    </r>
    <r>
      <rPr>
        <b/>
        <sz val="11"/>
        <rFont val="宋体"/>
        <family val="3"/>
        <charset val="134"/>
        <scheme val="minor"/>
      </rPr>
      <t>B  顺序</t>
    </r>
    <phoneticPr fontId="1" type="noConversion"/>
  </si>
  <si>
    <t>10．对R行、C列的列联表数据进行独立性检验时，x2分布的自由度应为 D</t>
    <phoneticPr fontId="1" type="noConversion"/>
  </si>
  <si>
    <t>11．按随机原则直接从总体中抽取若干个单位的取样方法称为 D</t>
    <phoneticPr fontId="1" type="noConversion"/>
  </si>
  <si>
    <t>12．弗洛伊德心理发展阶段理论中的第四个阶段是 C （口唇期、肛门期、前生殖期、潜伏期、青春期）</t>
    <phoneticPr fontId="1" type="noConversion"/>
  </si>
  <si>
    <t>13．提出道德发展“他律和自律论”的研究者是 A</t>
    <phoneticPr fontId="1" type="noConversion"/>
  </si>
  <si>
    <t>A．皮亚杰  B．柯尔伯格  C．吉利根  D．班杜拉（科尔伯格：道德发展三水平论）</t>
    <phoneticPr fontId="1" type="noConversion"/>
  </si>
  <si>
    <t>14．编写学绩测验时，双向细目表中的“双向”是指 B</t>
    <phoneticPr fontId="1" type="noConversion"/>
  </si>
  <si>
    <t>测量</t>
    <phoneticPr fontId="1" type="noConversion"/>
  </si>
  <si>
    <t>15．一个受测者样本在一个测验上的得分计算得到的奇偶相关系数为0.5，则经过校正后得到的分半信度系数应该为 B</t>
    <phoneticPr fontId="1" type="noConversion"/>
  </si>
  <si>
    <t>16．以下测验适用于团体施测的是    D  （ABC是智力测验，单独施测；D可以单独也可以团体）</t>
    <phoneticPr fontId="1" type="noConversion"/>
  </si>
  <si>
    <t>417？</t>
    <phoneticPr fontId="1" type="noConversion"/>
  </si>
  <si>
    <t xml:space="preserve">17．将学习分为机械学习与意义学习的心理学家是 C   </t>
    <phoneticPr fontId="1" type="noConversion"/>
  </si>
  <si>
    <t>教育</t>
    <phoneticPr fontId="1" type="noConversion"/>
  </si>
  <si>
    <t>1．人格</t>
  </si>
  <si>
    <t>2．社会化</t>
  </si>
  <si>
    <t>3．首因效应</t>
  </si>
  <si>
    <t>4．备择假设（H1）</t>
  </si>
  <si>
    <t>5．操作定义</t>
  </si>
  <si>
    <t>6．内容效度</t>
  </si>
  <si>
    <t>7．最近发展区</t>
  </si>
  <si>
    <t>8．习得性无力感（learned helplessness）</t>
  </si>
  <si>
    <t>人格是心理特征的整合统一体，是一个相对稳定的结构组织，在不同时空背景下影响人的外显和内隐行为模式的心理特征。人格是人与人之间的主要区别性特征：人格具有整体性、独特性、稳定性，也是自然性与社会性的结合。一个人的人格是在遗传、成熟和环境、教育等先后天因素的交互作用下形成的。不同的遗传、生存及教育环境，形成了各自独特的心理特点。同时，人在各种环境、不同的时期状态下表现出的人格特征又具有相对的稳定性。人格又是有多种成分构成的一个有机整体。</t>
    <phoneticPr fontId="1" type="noConversion"/>
  </si>
  <si>
    <t>社会化是指个体在社会影响下，通过社会知识的学习和社会经验的获得，形成一定社会所认可的心理行为模式，成为合格社会成员的过程。人作为自然界发展水平最高的生物，其生存方式已根本区别于任何其他动物。个人通过社会化而得以适应社会，获得发展的基点。社会则通过社会化而培养它的继承者，使得人类文化可以延续并在此基础上发展。人的遗传素质客观地决定了人类独有的接受社会化的可能性。</t>
    <phoneticPr fontId="1" type="noConversion"/>
  </si>
  <si>
    <t>首因效应又称首次效应、优先效应或“第一印象”效应。它是指当人们第一次与某物或某人相接触时会留下深刻印象。第一印象作用最强，持续的时间也长，比以后得到的信息对于事物整个印象产生的作用更强。首因是指首次认知客体而在脑中留下的“第一印象”。首因效应是指个体在社会认知过程中，通过“第一印象”最先输入的信息对客体以后的认知产生的影响作用。</t>
    <phoneticPr fontId="1" type="noConversion"/>
  </si>
  <si>
    <t>备择假设是与虚无假设对立的假设，又称为科学假设、对立假设，以H1表示。备择假设一般都假设两个总体参数之间有差异、不相等。如μ1≠μ2，μ1 &lt;μ  2，μ  1&gt;μ  2。统计学中不能对H  1的真实性直接检验，而必须通过建立虚无假设来达到检验的目的，若能证明H  0为真则H  1为假，若H  0为假则H  1为真。</t>
    <phoneticPr fontId="1" type="noConversion"/>
  </si>
  <si>
    <t>统计</t>
    <phoneticPr fontId="1" type="noConversion"/>
  </si>
  <si>
    <t>操作定义是指用可感知、度量的事物、事件、现象和方法对变量或指标作出具体的界定、说明。操作定义的最大特征就是可观测性，作出操作定义的过程就是将变量或指标的抽象陈述转化为具体的操作陈述的过程。操作定义的重要作用在于操作定义有利于提高研究的客观性；便于研究假设的检验；提高研究的统一规范性；提高研究结果的可比性；便于研究的评价、结果的检验和重复。</t>
    <phoneticPr fontId="1" type="noConversion"/>
  </si>
  <si>
    <t>内容效度指的是测验题目对有关内容或行为范围取样的适当性。这种测验的效度主要与测验内容有关。一个测验要有内容效度必须具备两个条件：要有定义得完好的内容范围；测验题目应是所界定的内容范围的代表性取样。</t>
    <phoneticPr fontId="1" type="noConversion"/>
  </si>
  <si>
    <t>最近发展区是指儿童现有发展水平与在成人帮助下可能达到的发展水平之间的差异。具体的说，最近发展区是指儿童凭借成人的帮助能达到的解决问题的水平与在独立活动中达到的解决问题的水平之间的差异，它表明了儿童发展的可能性。这一概念是由苏联心理学家维果斯基提出的，他认为教育的目的不在于儿童的现有水平，重要的是要考虑到儿童发展的潜能和可以达到的水平，并帮助每个儿童达到可能的发展水平。最近发展区指明了儿童应在各自的现有发展水平上进一步发展潜能，强调了教师和成人的指导作用。</t>
    <phoneticPr fontId="1" type="noConversion"/>
  </si>
  <si>
    <t>习得性无助感是指由于连续的失败体验而导致的个体对行为结果感到无法控制、无能为力、自暴自弃的心理状态。一般而言，那些在学校被教师视为能力低下，同时被其他同学看不起的学生通常具有习得性无助感的特点。心理学家们指出，对于这样的学生，教师最好采用鼓励与引导他们进行积极归因的方法，对他们给予帮助。只要他们的消极归因得到改变，那么他们身上的习得性无助感现象将会逐渐消失。</t>
    <phoneticPr fontId="1" type="noConversion"/>
  </si>
  <si>
    <t>1．简述情绪的詹姆士－兰格理论。</t>
  </si>
  <si>
    <t>2．简述创造性思维的过程。</t>
  </si>
  <si>
    <t>3．简述计算样本平均数的条件。</t>
  </si>
  <si>
    <t>4．简述参与观察策略的适用条件。</t>
  </si>
  <si>
    <t>5．简述提高研究的内部效度的方法。</t>
  </si>
  <si>
    <t>6．简述测验标准化的主要含义。</t>
  </si>
  <si>
    <t>1．论述内隐记忆和外显记忆的区别。</t>
  </si>
  <si>
    <t>2．论述皮亚杰关于儿童智力发展的阶段性理论。</t>
  </si>
  <si>
    <t>（1）基本观点：美国心理学家詹姆士和丹麦生理学家兰格各自于1884年和l885年关于情绪提出了观点基本相似的理论。 ①詹姆士认为，情绪是内脏器官和骨骼肌活动在脑内引起的感觉，情绪是对这些身体变化的知觉。在他看来，悲伤由哭泣引起，而愤怒由打斗而致。 ②兰格特别强调情绪与血管变化的关系，血管运动的混乱、血管宽度的改变以及与此同时各个器官中血液量的改变，乃是激情的真正的最初的原因。在这一理论中，情绪产生的方式是：刺激情境—机体反应—情绪。 （2）评价：詹姆士—兰格理论提出了情绪与机体生理变化与情绪发生的直接联系，强调了植物性神经系统在情绪产生中的作用。但是他们却忽视了中枢神经系统对情绪的调节和控制。</t>
    <phoneticPr fontId="1" type="noConversion"/>
  </si>
  <si>
    <t>重新组织已有的知识经验，提出新的方案或程序，创造出新的思维成果，是人类思维的高级形式。准备阶段，酝酿阶段，豁朗阶段，验证阶段</t>
    <phoneticPr fontId="1" type="noConversion"/>
  </si>
  <si>
    <t>算术平均数，简称平均数，是反映一组数据分布集中趋势的量数，它等于所有数据之和除以数据的个数。其要求数据具有如下条件： （1）数据必须是同质的，即用同一种测量工具测量某一特质所得的数据。 （2）数据取值必须明确，即数据必须是具体的值，不能有缺失的数据。 （3）数据离散程度不能太大，即数据总体上呈均匀的分布，不能有极端值的出现。</t>
    <phoneticPr fontId="1" type="noConversion"/>
  </si>
  <si>
    <t>参与观察即局内观察，指观察者参与到被观察者的实际环境之中，并通过与被观察者的共同活动从内部进行观察，根据参与程度的不同可以分为完全参与观察和不完全参与观察。参与观察策略主要用于探索性研究，选用参与观察时需要考虑： （1）观察者自身的条件，如时间是否充足、能否既能与被观察者和谐相处又能客观进行观察记录等； （2）被观察者的条件，如被观察者或团体是开放的还是封闭的，与观察者的差异程度如何等。</t>
    <phoneticPr fontId="1" type="noConversion"/>
  </si>
  <si>
    <t>内部效度是指研究的自变量与因变量之间关系的确定性，即保证因变量的变化确系由特定的自变量而不是其他的外部变量所引起。控制各种外部变量，消除它们对研究结论的影响，从而提高内部效度。因此，提高内部效度的方法有： （1）控制历史因素 （2）控制选择因素 （3）控制成熟因素 （4）防止研究被试的更换和淘汰 （5）控制测量和测试手段 （6）注意统计回归效应 （7）控制实验处理和程序 （8）注意多种研究条件和因素的交互作用</t>
    <phoneticPr fontId="1" type="noConversion"/>
  </si>
  <si>
    <t>论述 每题10分</t>
    <phoneticPr fontId="1" type="noConversion"/>
  </si>
  <si>
    <t>测验标准化是指测验的编制、实施、记分以及测验分数解释程序的一致性。一套好的题目并不一定是一个好的测验。对于测验的基本要求是准确、可靠。为了减少误差，就要控制无关因素对测验目的的影响，这个控制的过程，称作标准化。具体包括以下几方面： （1）内容的标准化：标准化的首要条件，是对所有受测者施测相同的或等值的题目。测验的内容不同，所得的结果便无法比较。 （2）施测的标准化：为了使测验条件相同，必须有统一的指导语和时间限制。 （3）评分的标准化：客观性是指在两个或两个以上的受过训练的评分者之间有一致性。只有当评分是客观的时候才能够把分数的差异完全归诸受测者的差异。 （4）常模：一个标准化测验对分数的解释也必须标准化。传统心理测验把个人所得的分数与代表一般人同类行为的分数相比较，以判别其所得分数的高低。此处所指的代表一般人同类行为的分数，即为“常模”。</t>
    <phoneticPr fontId="1" type="noConversion"/>
  </si>
  <si>
    <t>加工深度因素的影响不同；保持时间不同；记忆负荷量的变化产生的影响不同；呈现方式的影响不同；干扰因素的影响不同（家宝几成干？）</t>
    <phoneticPr fontId="1" type="noConversion"/>
  </si>
  <si>
    <t>感知运动阶段；前运算阶段；具体运算阶段；形式运算阶段</t>
    <phoneticPr fontId="1" type="noConversion"/>
  </si>
  <si>
    <t>2008年真题</t>
    <phoneticPr fontId="1" type="noConversion"/>
  </si>
  <si>
    <t>A.额叶 B.顶叶 C.枕叶 D.颞叶</t>
    <phoneticPr fontId="1" type="noConversion"/>
  </si>
  <si>
    <t>A.感觉 B.知觉 C.记忆 D.注意</t>
    <phoneticPr fontId="1" type="noConversion"/>
  </si>
  <si>
    <t>A.空间方位定向 B.注意的选择性 C.绝对感受性 D.差别感受性</t>
    <phoneticPr fontId="1" type="noConversion"/>
  </si>
  <si>
    <t>A.康南的丘脑学说 B.詹姆士—兰格理论 C.阿诺德的评定—兴奋学说 D.伊扎德的动机—分化理论</t>
    <phoneticPr fontId="1" type="noConversion"/>
  </si>
  <si>
    <t>A.试误 B.顿悟 C.强化 D.模仿</t>
    <phoneticPr fontId="1" type="noConversion"/>
  </si>
  <si>
    <t>A.“闻一知十” B.“勤能补拙” C.“重复是学习之母” D.“兴趣是最好的老师”</t>
    <phoneticPr fontId="1" type="noConversion"/>
  </si>
  <si>
    <t>A.认知策略 B.元认知策略 C.计划监控策略 D.资源管理策略</t>
    <phoneticPr fontId="1" type="noConversion"/>
  </si>
  <si>
    <t>A.教学方法 B.表达方式 C.概念的本质属性 D.概念正例的无关特征</t>
    <phoneticPr fontId="1" type="noConversion"/>
  </si>
  <si>
    <t>A.习惯化 B.去习惯化 C.个性化 D.去个性化</t>
    <phoneticPr fontId="1" type="noConversion"/>
  </si>
  <si>
    <t>A.印象形成 B.印象管理 C.社会促进 D.社会惰化</t>
    <phoneticPr fontId="1" type="noConversion"/>
  </si>
  <si>
    <t>A.依恋 B.道德认知 C.自我 D.观点采择</t>
    <phoneticPr fontId="1" type="noConversion"/>
  </si>
  <si>
    <t>A.维果斯基 B.皮亚杰 C.艾里克森 D.柯尔伯格</t>
    <phoneticPr fontId="1" type="noConversion"/>
  </si>
  <si>
    <t>A.掌握分数 B.正确百分数 C.等级评定量表 D.标准九</t>
    <phoneticPr fontId="1" type="noConversion"/>
  </si>
  <si>
    <t>A.重测信度 B.分半信度 C.同质性信度 D.评分者信度</t>
    <phoneticPr fontId="1" type="noConversion"/>
  </si>
  <si>
    <t>15.下列测验中属自陈量表的是（）</t>
    <phoneticPr fontId="1" type="noConversion"/>
  </si>
  <si>
    <t>A.墨迹测验 B.主题统觉测验 C.16 种人格因素测验 D.句子完成测验</t>
    <phoneticPr fontId="1" type="noConversion"/>
  </si>
  <si>
    <t>A.不可加减乘除 B.可加减乘除 C.可乘除，不可加减 D.可加减，不可乘除</t>
    <phoneticPr fontId="1" type="noConversion"/>
  </si>
  <si>
    <t>A.被试间设计 B.被试内设计 C.独立组设计 D.完全随机设计</t>
    <phoneticPr fontId="1" type="noConversion"/>
  </si>
  <si>
    <t>A.α B.1 - α  C.β D.1 - β</t>
    <phoneticPr fontId="1" type="noConversion"/>
  </si>
  <si>
    <t>A ．皮尔逊相关 B ．斯皮尔曼相关C ．点二列相关 D ．二列相关</t>
    <phoneticPr fontId="1" type="noConversion"/>
  </si>
  <si>
    <t>A.中数检验法  B.秩和检验法 C.符号检验法 D.t 检验</t>
    <phoneticPr fontId="1" type="noConversion"/>
  </si>
  <si>
    <t>1.视觉区位于大脑皮层的 （）。C</t>
    <phoneticPr fontId="1" type="noConversion"/>
  </si>
  <si>
    <t>2.人脑对直接作用于感官的客观事物个别属性的认识称为（） A</t>
    <phoneticPr fontId="1" type="noConversion"/>
  </si>
  <si>
    <t>3.双耳分听范式（追随耳与非追随耳程序）通常用于研究（） B</t>
    <phoneticPr fontId="1" type="noConversion"/>
  </si>
  <si>
    <t>4.“悲伤由哭泣引起，愤怒由打斗而致”的看法来自（） B</t>
    <phoneticPr fontId="1" type="noConversion"/>
  </si>
  <si>
    <t>5.  斯金纳认为，教育就是塑造行为，而塑造行为的关键是（） C</t>
    <phoneticPr fontId="1" type="noConversion"/>
  </si>
  <si>
    <t>6.下列说法中包含有学习迁移思想的是（） A</t>
    <phoneticPr fontId="1" type="noConversion"/>
  </si>
  <si>
    <t>7.为课文列结构提纲的学习策略属于（）A (精加工策略)</t>
    <phoneticPr fontId="1" type="noConversion"/>
  </si>
  <si>
    <t>8.概念教学中的变式是指变更（）D</t>
    <phoneticPr fontId="1" type="noConversion"/>
  </si>
  <si>
    <t>9.某个平时遵纪守法的人却敢于混在暴乱的人群中打砸抢烧，对这种行为原因的较好解释是（） D</t>
    <phoneticPr fontId="1" type="noConversion"/>
  </si>
  <si>
    <t>10.各种自我表现策略主要用于（） B</t>
    <phoneticPr fontId="1" type="noConversion"/>
  </si>
  <si>
    <t>11.艾斯沃斯的“陌生情境”法用于研究儿童的（）A</t>
    <phoneticPr fontId="1" type="noConversion"/>
  </si>
  <si>
    <t>350、365</t>
    <phoneticPr fontId="1" type="noConversion"/>
  </si>
  <si>
    <t>12.采用两难问题研究道德认知发展的研究者是（）D</t>
    <phoneticPr fontId="1" type="noConversion"/>
  </si>
  <si>
    <t>13.下列分数中属于常模参照分数的是（）D</t>
    <phoneticPr fontId="1" type="noConversion"/>
  </si>
  <si>
    <t>14.对一个测验中题目间一致性的估计属于（）C</t>
    <phoneticPr fontId="1" type="noConversion"/>
  </si>
  <si>
    <t>16.对于等距数据的运算，通常（）D</t>
    <phoneticPr fontId="1" type="noConversion"/>
  </si>
  <si>
    <t>统计</t>
    <phoneticPr fontId="1" type="noConversion"/>
  </si>
  <si>
    <t>17.每位被试接受所有实验处理的真实验设计属于（）B</t>
    <phoneticPr fontId="1" type="noConversion"/>
  </si>
  <si>
    <t>18.拒绝虚无假设（H 0 ）时所犯错误的概率为（）A</t>
    <phoneticPr fontId="1" type="noConversion"/>
  </si>
  <si>
    <t>19.对两列线性相关的等级数据计算关联程度应采用（） B</t>
    <phoneticPr fontId="1" type="noConversion"/>
  </si>
  <si>
    <t>20.  对同一班级学生的某项特殊能力进行两次评定，已知评定分数不服从正态分布，检验两次评定结果的差异时，应采用（）C   独立样本：秩和；相关样本：符号</t>
    <phoneticPr fontId="1" type="noConversion"/>
  </si>
  <si>
    <t>1、似动</t>
    <phoneticPr fontId="1" type="noConversion"/>
  </si>
  <si>
    <t>似动是指在一定时间和空间条件下，人们在静止的物体间看到了运动，或者在没有连续位移的地方，看到了连续的运动的现象。似动包括动景现象、诱动现象和自动现象。</t>
    <phoneticPr fontId="1" type="noConversion"/>
  </si>
  <si>
    <t>2、归因</t>
    <phoneticPr fontId="1" type="noConversion"/>
  </si>
  <si>
    <t>归因指心理学家用因果关系推理的方法，从人们行为的结果所寻求行为的内在动力因素。归因可分为内部归因和外部归因；稳定的归因和不稳定的归因，比如能力属于内在的稳定的归因，而运气是外在的不稳定的归因。</t>
    <phoneticPr fontId="1" type="noConversion"/>
  </si>
  <si>
    <t>社会</t>
    <phoneticPr fontId="1" type="noConversion"/>
  </si>
  <si>
    <t>3、常模</t>
    <phoneticPr fontId="1" type="noConversion"/>
  </si>
  <si>
    <t>测量</t>
    <phoneticPr fontId="1" type="noConversion"/>
  </si>
  <si>
    <t>参照标准的一种；标准化样本的平均数，即为该测验的常模</t>
    <phoneticPr fontId="1" type="noConversion"/>
  </si>
  <si>
    <t>4、众数</t>
    <phoneticPr fontId="1" type="noConversion"/>
  </si>
  <si>
    <t>众数是指在次数分布中出现次数最多的数据的值。众数可通过观察的方法直接得到，也可用积分的方法求出。</t>
    <phoneticPr fontId="1" type="noConversion"/>
  </si>
  <si>
    <t>5、自变量</t>
    <phoneticPr fontId="1" type="noConversion"/>
  </si>
  <si>
    <t>自变量是指在研究中有意加以改变、操纵的事物、条件或特征，如某些外在刺激、环境条件、被试及其暂时特征等。</t>
    <phoneticPr fontId="1" type="noConversion"/>
  </si>
  <si>
    <t>6、刻板印象</t>
    <phoneticPr fontId="1" type="noConversion"/>
  </si>
  <si>
    <t>人们对某一类人或者事物产生的比较固定、概括而笼统的看法。刻板印象常常是指人们通过长期的经验所形成的比较固定的看法，这种看法常常可能作为人们做出行为判断的基础。</t>
    <phoneticPr fontId="1" type="noConversion"/>
  </si>
  <si>
    <t>7、先行组织者</t>
    <phoneticPr fontId="1" type="noConversion"/>
  </si>
  <si>
    <t>这是美国心理学家奥苏贝尔提出的一种旨在促进课堂言语讲授和意义接受学习的教学方法。所谓先行组织者，实际上是指教师在讲授新教材之前，给学生一种引导性材料，它要比新教材更加抽象、概括和综合，并能清晰地反映认知结构中原有的观念和新的学习任务的联系，其作用是帮助学生在获取新材料的过程中，能够有效地利用原有的概括性知识去同化新知识，实现新材料向主体的认知结构转化。</t>
    <phoneticPr fontId="1" type="noConversion"/>
  </si>
  <si>
    <t>8、横向研究（横断研究）</t>
    <phoneticPr fontId="1" type="noConversion"/>
  </si>
  <si>
    <t>横向研究也叫横断研究，是在同一特定时间同时观测某一个年龄或不同年龄的不同个体的心理发展水平进行测量并加以比较来探索其发展状况的实验设计方法。横断研究法的优点在于，由于研究所持续的时间较短，易于控制有关的因素，且可以在相对较短的时间内了解到不同年龄儿童心理发展的水平，但由于是对不同儿童的比较，因此看不到同一个个体在发展上的连续性。</t>
    <phoneticPr fontId="1" type="noConversion"/>
  </si>
  <si>
    <t>1.简述情绪的外部表现（表情）</t>
    <phoneticPr fontId="1" type="noConversion"/>
  </si>
  <si>
    <t>情绪和情感是一种内部的主观体验，但在情绪和情感发生时，又总是伴随着某种外部表现。这种外部表现也就是可以观察到的某些行为特征。这些与情绪、情感有关的行为表现，叫表情。1面部表情（咬牙切齿） 2姿态表情（捧腹大笑） 3语调表情（痛苦呻吟，大笑）</t>
    <phoneticPr fontId="1" type="noConversion"/>
  </si>
  <si>
    <t>2.简述影响问题解决的心理因素</t>
    <phoneticPr fontId="1" type="noConversion"/>
  </si>
  <si>
    <t>问题解决一般是指在问题情境中超越过去所学原理的简单运用而产生一个解决方案。问题解决的思维过程受多种心理过程的影响，有些因素对解决问题起促进作用，有些则起阻碍作用，具体如下：1.问题情境 2动机与情绪 3定势 4功能固着 5酝酿效应 6知识经验 7个性因素</t>
    <phoneticPr fontId="1" type="noConversion"/>
  </si>
  <si>
    <t>3.简述访谈法的优缺点</t>
    <phoneticPr fontId="1" type="noConversion"/>
  </si>
  <si>
    <t>优点：灵活性强针对性强；可靠性较高；适用的范围较广并能进行较为深入广泛的研究。缺点：研究结果易受访谈者素质的影响，难以量化处理，比较费时费力，某些问题不宜进行访谈。</t>
    <phoneticPr fontId="1" type="noConversion"/>
  </si>
  <si>
    <t>4.简述单侧检验的概念及其应用条件</t>
    <phoneticPr fontId="1" type="noConversion"/>
  </si>
  <si>
    <t xml:space="preserve">1）单侧检验的概念 查统计表时，按分布的一侧计算显著性水平概率的检验，称作单侧检验。 （2）单侧检验的应用条件  凡是检验大于、小于、高于、低于、优于、劣于等有确定性大小关系的假设检验问题。这类问题的确定是有一定的理论依据的。单侧检验的备择假设写作H1 μ1＜μ2或μ1＞μ2（以两总体平均数的差异为例。） </t>
    <phoneticPr fontId="1" type="noConversion"/>
  </si>
  <si>
    <t>5.简述良好的效标测量必须具备的条件。</t>
    <phoneticPr fontId="1" type="noConversion"/>
  </si>
  <si>
    <t xml:space="preserve"> 答：效标是衡量测验有效性的参照标准，指可以直接而且独立测量的、研究者感兴趣的行为。效标可区分为观念效标与效标测量，效标测量是对效标进行操作性测量的指标。一个好的效标测量必须具备以下几个条件：(1）有效性。效标测量必须能真正反映观念效标。 （2）可靠性。效标测量必须具有较高的信度。 （3）客观性。采用判断性的效标测量，必须控制偏见，使评定过程尽可能客观。 （4）实用性。效标测量应尽可能用法简单、省时、花费少，经济实用。</t>
    <phoneticPr fontId="1" type="noConversion"/>
  </si>
  <si>
    <t>6.简述选择统计方法应考虑的主要因素</t>
    <phoneticPr fontId="1" type="noConversion"/>
  </si>
  <si>
    <t>要选择正确有效的统计分析方法，必须考虑两方面的问题：一是研究问题的性质、数据类型和特征以及研究设计；二是各种统计方法和公式的适用条件。 （1）研究课题的性质和目的。对于描述性课题，研究者只想了解研究对象的特征或情况，因此可以采用集中量数、离散量数和相关系数等统计指标表示。对于推论性课题，一般采取参数估计、假设检验以及复杂的多元统计分析等。 （2）变量的特征。包括变量的多少和变量类型。变量的多少决定采用一元的统计分析方法，还是采用多元的统计分析方法。变量的类型不同，可采取的统计分析方法也不同。 （3）数据的分布特征。数据的分布特征决定采用参数检验还是非参数检验。 （4）研究设计类型。研究设计可以分为被试内设计、被试间设计以及混合设计等，不同的研究设计类型其统计分析方法不同。</t>
    <phoneticPr fontId="1" type="noConversion"/>
  </si>
  <si>
    <t>1.论述马斯洛需要层次理论及其应用价值</t>
    <phoneticPr fontId="1" type="noConversion"/>
  </si>
  <si>
    <t>2.论述维果斯基关于教学与儿童智力发展的关系</t>
    <phoneticPr fontId="1" type="noConversion"/>
  </si>
  <si>
    <t>苏联心理学家；最近发展区、教学走在发展前面、学习最佳期限</t>
    <phoneticPr fontId="1" type="noConversion"/>
  </si>
  <si>
    <t>生理、安全、爱和归属、尊重、自我实现；2）马斯洛的需要层次理论的应用价值  ①马斯洛的需要层次理论对管理心理学有重要的影响。许多企业家依据这一理论，制定满足员工需要的措施，以调动员工的工作积极性。 ②马斯洛的需要层次理论对教育工作也有一定的参考价值。只有满足学生的合理的可以实现的最基本的需要，学生才能积极努力满足学生的认知需要和学习需要，成就和尊重的需要才能调动学生听课和做作业的积极性。在思想工作中，要重视满足学生自尊的需要、爱的需要和美的需要，丰富学生的精神生活，才能提高学生的思想境界。</t>
    <phoneticPr fontId="1" type="noConversion"/>
  </si>
  <si>
    <t>2007年真题</t>
    <phoneticPr fontId="1" type="noConversion"/>
  </si>
  <si>
    <t>A．胞体  B．树突 C．髓鞘  D．轴丘</t>
    <phoneticPr fontId="1" type="noConversion"/>
  </si>
  <si>
    <t>A．马赫带　    B．暗适应　    C．明适应　   D．后像</t>
    <phoneticPr fontId="1" type="noConversion"/>
  </si>
  <si>
    <t xml:space="preserve">2．下列视觉现象中可用侧抑制作用解释的是（A　  ）。  </t>
    <phoneticPr fontId="1" type="noConversion"/>
  </si>
  <si>
    <t>1．神经胶质细胞在神经元轴突周围形成的绝缘层称为（　C  ）</t>
    <phoneticPr fontId="1" type="noConversion"/>
  </si>
  <si>
    <t>A．音响　    B．音调　   C．音高　   D．音色</t>
    <phoneticPr fontId="1" type="noConversion"/>
  </si>
  <si>
    <t>3．由声波频率决定的主要听觉特性是（　  ）。 【答案】B =C</t>
    <phoneticPr fontId="1" type="noConversion"/>
  </si>
  <si>
    <t xml:space="preserve"> A．逆向搜索策略　    B．手段一目的分析法　   C．算法策略  　 D．爬山法</t>
    <phoneticPr fontId="1" type="noConversion"/>
  </si>
  <si>
    <t>4.．在问题空间中随机搜索所有可能的解决方法，直至选择有效的一种，这称为（C ）</t>
    <phoneticPr fontId="1" type="noConversion"/>
  </si>
  <si>
    <t xml:space="preserve"> A．客观性原则　 　   B．系统性原则　    C．理论联系实际原则　   D．教育性原则</t>
    <phoneticPr fontId="1" type="noConversion"/>
  </si>
  <si>
    <t>A．强化　   B．平衡　   C．同化　   D．顺应</t>
  </si>
  <si>
    <t xml:space="preserve">6．奥苏贝尔认为有意义学习的心理机制是（C  ）。 </t>
    <phoneticPr fontId="1" type="noConversion"/>
  </si>
  <si>
    <t>5．一切不利于学生身心健康的研究都是不允许的，这体现了教育心理学研究的（　D ）。</t>
    <phoneticPr fontId="1" type="noConversion"/>
  </si>
  <si>
    <t>A．联结理论　    B．认知理论　   C．人本主义　   D．建构主义</t>
    <phoneticPr fontId="1" type="noConversion"/>
  </si>
  <si>
    <t xml:space="preserve">7．强调主体、情境、协作和资源作为促进教学条件的学习理论派别是（　D ）。 </t>
    <phoneticPr fontId="1" type="noConversion"/>
  </si>
  <si>
    <t>A．群因素论　 　   B．智力三元论　   C．多重智力论　   D．三维结构论</t>
    <phoneticPr fontId="1" type="noConversion"/>
  </si>
  <si>
    <t>第三章大纲没有</t>
    <phoneticPr fontId="1" type="noConversion"/>
  </si>
  <si>
    <t>A．加法模式　    B．乘法模式  　 C．平均模式　   D．加权平均模式</t>
    <phoneticPr fontId="1" type="noConversion"/>
  </si>
  <si>
    <t xml:space="preserve">8．把音乐智力、人际智力、自知智力等包括在人类智力结构中的理论是（　C ）。  </t>
    <phoneticPr fontId="1" type="noConversion"/>
  </si>
  <si>
    <t xml:space="preserve">9．一个人在肯定评价上的特征越多，强度越大，则给人的总体印象越好，越易为人所接纳，这属于总体印象形成中的（　A　）。  </t>
    <phoneticPr fontId="1" type="noConversion"/>
  </si>
  <si>
    <t>A．不变性原则　   B．特异性原则　    C．一致性原则　   D．折扣原则</t>
    <phoneticPr fontId="1" type="noConversion"/>
  </si>
  <si>
    <t xml:space="preserve">10．寻找某一特定结果与特定原因之间的稳定联系，这体现了归因的（　A）。  </t>
    <phoneticPr fontId="1" type="noConversion"/>
  </si>
  <si>
    <t xml:space="preserve"> A．等比数据　    B．等级数据　    C．分类数据　   D．等距数据</t>
    <phoneticPr fontId="1" type="noConversion"/>
  </si>
  <si>
    <t xml:space="preserve"> 11．运动员在比赛中所获得的“名次”属于（B　　）。 顺序、等级</t>
    <phoneticPr fontId="1" type="noConversion"/>
  </si>
  <si>
    <t>A．鲍尔比（Bowlby）　   B．艾斯沃斯（Ainsworth） C．柯尔伯格（Kohlberg）　   D．艾里克森（Erikson）</t>
    <phoneticPr fontId="1" type="noConversion"/>
  </si>
  <si>
    <t xml:space="preserve">12．利用陌生情境测量婴儿依恋表现的研究者是（　B）。 </t>
    <phoneticPr fontId="1" type="noConversion"/>
  </si>
  <si>
    <t xml:space="preserve"> A．想象能力的丰富性　   B．心理的易变性  C．认知的创造性和批判性　   D．思维的自我中心性</t>
    <phoneticPr fontId="1" type="noConversion"/>
  </si>
  <si>
    <t xml:space="preserve"> 13．少年期心理上出现的“虚构的自我”、“假想的观众”等现象体现了其（ D ）。  </t>
    <phoneticPr fontId="1" type="noConversion"/>
  </si>
  <si>
    <t xml:space="preserve"> A．掌握分数　   B．比率智商　    C．百分等级　   D．标准九</t>
    <phoneticPr fontId="1" type="noConversion"/>
  </si>
  <si>
    <t>A．内容效度　    B．效标效度　    C．表面效度　   D．结构效度</t>
    <phoneticPr fontId="1" type="noConversion"/>
  </si>
  <si>
    <t xml:space="preserve">  14．下列导出分数中属于内容参照分数的是（　 A）。 后三是常模参照分数</t>
    <phoneticPr fontId="1" type="noConversion"/>
  </si>
  <si>
    <r>
      <t>15．命中率所反映的测验效度属于（</t>
    </r>
    <r>
      <rPr>
        <b/>
        <sz val="11"/>
        <rFont val="宋体"/>
        <family val="3"/>
        <charset val="134"/>
        <scheme val="minor"/>
      </rPr>
      <t xml:space="preserve"> B</t>
    </r>
    <r>
      <rPr>
        <sz val="11"/>
        <rFont val="宋体"/>
        <family val="3"/>
        <charset val="134"/>
        <scheme val="minor"/>
      </rPr>
      <t xml:space="preserve"> ）。 </t>
    </r>
    <phoneticPr fontId="1" type="noConversion"/>
  </si>
  <si>
    <t>A．韦氏成人智力量表（WAIS）　   B．16种人格因素测验（16PF） C．艾森克人格问卷（EPQ）　 D．爱德华个性偏好量表（EPPS）</t>
    <phoneticPr fontId="1" type="noConversion"/>
  </si>
  <si>
    <t xml:space="preserve">16．下列各项测验中不适宜团体施测的是（A）。 </t>
    <phoneticPr fontId="1" type="noConversion"/>
  </si>
  <si>
    <t>411？</t>
    <phoneticPr fontId="1" type="noConversion"/>
  </si>
  <si>
    <t>A．消除法　   B．恒定法　    C．平衡法　   D．统计法</t>
    <phoneticPr fontId="1" type="noConversion"/>
  </si>
  <si>
    <t xml:space="preserve"> 17．在一项实验研究中，当无关变量的影响已经测定而又未能加以控制时，为了排除它对因变量的影响，可采用的方法是（　D ）。 </t>
    <phoneticPr fontId="1" type="noConversion"/>
  </si>
  <si>
    <t xml:space="preserve"> A．全距　  　 B．方差　   C．标准差　   D．平均数</t>
    <phoneticPr fontId="1" type="noConversion"/>
  </si>
  <si>
    <t>18．以下统计量中，用于描述一组数据集中趋势的是（　D ）。</t>
    <phoneticPr fontId="1" type="noConversion"/>
  </si>
  <si>
    <t xml:space="preserve">19．一组测验分数服从正态分布，其平均数为65分，标准差为5分，则分数在60～65之间的人数占总人数的百分比为（　  ）。  </t>
    <phoneticPr fontId="1" type="noConversion"/>
  </si>
  <si>
    <t>A．15.8％　    B．34.1％　   C．50.0％　   D．68.3％</t>
    <phoneticPr fontId="1" type="noConversion"/>
  </si>
  <si>
    <t xml:space="preserve"> 20．随机抽取受过良好早期教育的儿童进行韦克斯勒智力测验，测得平均智商为l04，若要检验这类儿童的智商是否高于一般儿童，需要检验的虚无假设是（　　）。 </t>
    <phoneticPr fontId="1" type="noConversion"/>
  </si>
  <si>
    <t>A．H0：μ1=μ0　 　 B．H0：μ1≤μ0　C．H0：μ1≥μ0　 　 D．H0：μ1≠μ0</t>
    <phoneticPr fontId="1" type="noConversion"/>
  </si>
  <si>
    <t>1.随意后注意</t>
    <phoneticPr fontId="1" type="noConversion"/>
  </si>
  <si>
    <t>2.双侧检验</t>
    <phoneticPr fontId="1" type="noConversion"/>
  </si>
  <si>
    <t>3.犯错误效应</t>
    <phoneticPr fontId="1" type="noConversion"/>
  </si>
  <si>
    <t>4.离差智商</t>
    <phoneticPr fontId="1" type="noConversion"/>
  </si>
  <si>
    <t>5.学习迁移</t>
    <phoneticPr fontId="1" type="noConversion"/>
  </si>
  <si>
    <t>6.顺应</t>
    <phoneticPr fontId="1" type="noConversion"/>
  </si>
  <si>
    <t>7.点估计</t>
    <phoneticPr fontId="1" type="noConversion"/>
  </si>
  <si>
    <t>8社会助长</t>
    <phoneticPr fontId="1" type="noConversion"/>
  </si>
  <si>
    <t>1.简述表象的基本特征</t>
    <phoneticPr fontId="1" type="noConversion"/>
  </si>
  <si>
    <t>2.简述耶基斯多德森法则</t>
    <phoneticPr fontId="1" type="noConversion"/>
  </si>
  <si>
    <t>3.简述时间取样策略及其收集资料的内容</t>
    <phoneticPr fontId="1" type="noConversion"/>
  </si>
  <si>
    <t>4.简述测验说明书通常包括的内容</t>
    <phoneticPr fontId="1" type="noConversion"/>
  </si>
  <si>
    <t>5.简述卡方Chi Square检验的应用</t>
    <phoneticPr fontId="1" type="noConversion"/>
  </si>
  <si>
    <t>6.简述心理学研究报告的基本组成部分</t>
    <phoneticPr fontId="1" type="noConversion"/>
  </si>
  <si>
    <t>1.结合遗忘的规律和原因，论述减少遗忘的方法和策略</t>
    <phoneticPr fontId="1" type="noConversion"/>
  </si>
  <si>
    <t>2.结合至少三种理论论述儿童攻击行为的成因</t>
    <phoneticPr fontId="1" type="noConversion"/>
  </si>
  <si>
    <t>随意后注意是注意的一种特殊形式，是指有自觉目的但不需意志努力的注意。从特征上讲，它同时具有不随意注意和随意注意的某些特征。比方说，它和自觉的目的、任务联系在一起，这方面，它类似于随意注意，但它不需要意志的努力，在这方面，它又类似于不随意注意。从发生上讲，随意后注意是在随意注意的基础上发展起来的。随意后注意既服从于当前的活动目的与任务，又能节省意志的努力，因而对完成长期、持续的任务特别有利。培养随意后注意关键在于发展对活动本身的直接兴趣。</t>
    <phoneticPr fontId="1" type="noConversion"/>
  </si>
  <si>
    <t>双侧检验是指查统计表时，按（待检验的统计量）分布的两端计算显著性水平的检验。应用于理论上不能确定两个总体参数中一个必定大于或小于另—个的假设检验。一般假设检验写作H1：μ1≠μ2。</t>
    <phoneticPr fontId="1" type="noConversion"/>
  </si>
  <si>
    <t>阿龙森1978，小小的错误会使有才能的人吸引力更增加一层。犯错误效应</t>
    <phoneticPr fontId="1" type="noConversion"/>
  </si>
  <si>
    <t>离差智商是将一个人的智力测验分数与同年龄组的人比较所得到的标准分数。美国心理学家韦克斯勒提出的概念，即人的智商是按常态分布的，以同年龄组的总平均智商为100，用个人的实得分数与总平均数比较，就可以看出个人在同年龄组内所占的相对位置。人的智商从高到低，离平均数越远，获得该分数的人就越少。人的智商的变化范围很大，计算得到的智商标准差为15，这样，计算离差智商的公式就是：IQ＝100＋15×（个人成绩－所在年龄组的平均成绩）÷该年龄组分数的标准差。</t>
    <phoneticPr fontId="1" type="noConversion"/>
  </si>
  <si>
    <t>教育</t>
    <phoneticPr fontId="1" type="noConversion"/>
  </si>
  <si>
    <t>先前学习对后继学习，后继学习对先前学习相互影响；举一反三，触类旁通；</t>
    <phoneticPr fontId="1" type="noConversion"/>
  </si>
  <si>
    <t>主体通过调整自己的智力结构，以使其与外界信息相适应的过程。</t>
    <phoneticPr fontId="1" type="noConversion"/>
  </si>
  <si>
    <t>总体参数不清楚时，用一个特定值（一般用样本统计量）对其估计。</t>
    <phoneticPr fontId="1" type="noConversion"/>
  </si>
  <si>
    <t>社会</t>
    <phoneticPr fontId="1" type="noConversion"/>
  </si>
  <si>
    <t>也称社会促进，指个人的活动效率由于他人同时参加或在场旁观而提高的现象。</t>
    <phoneticPr fontId="1" type="noConversion"/>
  </si>
  <si>
    <t>事物不在面前时，在人们头脑中出现的关于事物的形象。特征：直观性、概括性、可操作性。</t>
    <phoneticPr fontId="1" type="noConversion"/>
  </si>
  <si>
    <t>动机引发和维持活动，但是动机的强度和活动效率并不是完全的正比关系。呈倒U形</t>
    <phoneticPr fontId="1" type="noConversion"/>
  </si>
  <si>
    <t>20世纪20年代美国心理学家沃尔森提出。根据事先确定的维度有选择地在某些时间段内进行观察和记录的一种方法。收集资料的内容：某一行为是否出现或发生；出现或发生的频率；出现或发生的持续时间；</t>
    <phoneticPr fontId="1" type="noConversion"/>
  </si>
  <si>
    <t>测量</t>
    <phoneticPr fontId="1" type="noConversion"/>
  </si>
  <si>
    <t>1测验的目的和功用2理论背景及选择题目的根据3实施方法、时限及注意事项4标准答案及评分方法 5常模资料，包括常模表、常模适用的团体及对分数如何做解释6测验的信度效度资料</t>
    <phoneticPr fontId="1" type="noConversion"/>
  </si>
  <si>
    <t>1检验无差假设：配合度检验、独立性检验、同质性检验； 2检验假设分布的概率</t>
    <phoneticPr fontId="1" type="noConversion"/>
  </si>
  <si>
    <t>1及时复习2正确的分配复习时间 3反复阅读和试图会议相结合 4排除前后材料的相互影响 5利用外部记忆手段</t>
    <phoneticPr fontId="1" type="noConversion"/>
  </si>
  <si>
    <t>1精神分析理论 2生态学理论 3社会学习理论 4认知理论</t>
    <phoneticPr fontId="1" type="noConversion"/>
  </si>
  <si>
    <t>2006年真题</t>
    <phoneticPr fontId="1" type="noConversion"/>
  </si>
  <si>
    <t>A、布洛卡区 B、威尔尼克区 C、角回 D、中央前回</t>
    <phoneticPr fontId="1" type="noConversion"/>
  </si>
  <si>
    <t xml:space="preserve">
2、大脑中负责言语接收（如分辨语音、理解语义）的是（B）</t>
    <phoneticPr fontId="1" type="noConversion"/>
  </si>
  <si>
    <t>A、后像 B、适应 C、马赫带 D、感觉对比</t>
    <phoneticPr fontId="1" type="noConversion"/>
  </si>
  <si>
    <t>3、刺激物对感应器的作用停止后，感觉仍能保留一个短暂时间的现象叫 A</t>
    <phoneticPr fontId="1" type="noConversion"/>
  </si>
  <si>
    <t>A、成分因素和元成分因素 B、知识因素和机能因素 C、一般因素和特殊因素 D、语言因素和操作因素</t>
    <phoneticPr fontId="1" type="noConversion"/>
  </si>
  <si>
    <t>4、斯皮尔曼的双因素说认为能力包括  C</t>
    <phoneticPr fontId="1" type="noConversion"/>
  </si>
  <si>
    <t>A、效果率 B、近因率 C、频因率 D、准备率</t>
    <phoneticPr fontId="1" type="noConversion"/>
  </si>
  <si>
    <t>A、亲历学习 B、观察学习 C、直接学习 D、自我学习</t>
    <phoneticPr fontId="1" type="noConversion"/>
  </si>
  <si>
    <t>A、试误说 B、顿悟说 C、强化说 D、同化说</t>
    <phoneticPr fontId="1" type="noConversion"/>
  </si>
  <si>
    <t>A、产生式和产生式系统 B、图式和概念图 C、动作和动作流 D、命题和命题网络</t>
    <phoneticPr fontId="1" type="noConversion"/>
  </si>
  <si>
    <t>A、海德 B、维纳 C、凯利 D、罗特</t>
    <phoneticPr fontId="1" type="noConversion"/>
  </si>
  <si>
    <t>5、练习次数在习惯形成中起重要作用，华生将这一规律称为  C</t>
    <phoneticPr fontId="1" type="noConversion"/>
  </si>
  <si>
    <t>6、班杜拉从社会学习的观点出发，强调   B</t>
    <phoneticPr fontId="1" type="noConversion"/>
  </si>
  <si>
    <t>7、格式塔学派的学习理论又称为 B</t>
    <phoneticPr fontId="1" type="noConversion"/>
  </si>
  <si>
    <t>8、程序性知识在头脑中的表征方式是   A</t>
    <phoneticPr fontId="1" type="noConversion"/>
  </si>
  <si>
    <t>9、提出控制点理论的心理学家是   D</t>
    <phoneticPr fontId="1" type="noConversion"/>
  </si>
  <si>
    <t>A、过度理由效应 B、不充分理由效应 C、睡眠者效应 D、催眠者效应</t>
    <phoneticPr fontId="1" type="noConversion"/>
  </si>
  <si>
    <t>A、若α增大，则β减小 B、若α增大，则β增大 C、α＋β＝1 D、α与β无关</t>
    <phoneticPr fontId="1" type="noConversion"/>
  </si>
  <si>
    <t>A、道德认知大致达到习俗水平 B、能够进行自我反省式的观点采择 C、思维具有自我中心性 D、能够较熟练地解决类包含问题</t>
    <phoneticPr fontId="1" type="noConversion"/>
  </si>
  <si>
    <t>11、若两个总体的关系确定后，则α错误与β错误之关系是 A</t>
    <phoneticPr fontId="1" type="noConversion"/>
  </si>
  <si>
    <t xml:space="preserve">10、为了保持认知的协调，外在理由越是缺乏，越是需要内在理由的补充。这种心理反映被称作 B </t>
    <phoneticPr fontId="1" type="noConversion"/>
  </si>
  <si>
    <t>12、下列描述中符号3－6岁幼儿特点的是 C</t>
    <phoneticPr fontId="1" type="noConversion"/>
  </si>
  <si>
    <t>A、幼儿期 B、童年期 C、少年期 D、成年初期</t>
    <phoneticPr fontId="1" type="noConversion"/>
  </si>
  <si>
    <t>A、标准九 B、标准十 C、T分数 D、C分数</t>
    <phoneticPr fontId="1" type="noConversion"/>
  </si>
  <si>
    <t>A、重测信度 B、复本信度 C、分半信度 D、同质性信度</t>
    <phoneticPr fontId="1" type="noConversion"/>
  </si>
  <si>
    <t>A、比纳―西蒙量表 b、斯坦福―比纳量表 C、韦克斯勒量表 D、瑞文标准推理测验</t>
    <phoneticPr fontId="1" type="noConversion"/>
  </si>
  <si>
    <t>A、猜人测验 B、关系分析法 C、社会距离量表法 D、提名法</t>
    <phoneticPr fontId="1" type="noConversion"/>
  </si>
  <si>
    <t>A、等比数据 B、等级数据 C、分类数据 D、等距数据</t>
    <phoneticPr fontId="1" type="noConversion"/>
  </si>
  <si>
    <t>A、2  B、3  C、4  D、6</t>
    <phoneticPr fontId="1" type="noConversion"/>
  </si>
  <si>
    <t>A、二列相关 B、点二列相关 C、积差相关 D、斯皮尔曼相关</t>
    <phoneticPr fontId="1" type="noConversion"/>
  </si>
  <si>
    <t>1、思维</t>
  </si>
  <si>
    <t>2、中数</t>
  </si>
  <si>
    <t>3、社会堕化</t>
  </si>
  <si>
    <t>4、鉴别指数</t>
  </si>
  <si>
    <t>5、场独立性</t>
  </si>
  <si>
    <t>7、公共因素方差</t>
  </si>
  <si>
    <t>8、罗密欧与朱丽叶效应</t>
  </si>
  <si>
    <t>1、简述意识的含义和作用。</t>
  </si>
  <si>
    <t>2、简述奥尔波特的人格特质理论。</t>
  </si>
  <si>
    <t>3、简述假设检验的基本步骤。</t>
  </si>
  <si>
    <t>4、简述项目区分度与难度的关系。</t>
  </si>
  <si>
    <t>5、简述定性分析的含义与特点。</t>
  </si>
  <si>
    <t>6、简述将非正态数据转化为正态（或渐进正态）数据的常用方法。</t>
  </si>
  <si>
    <t>1、论述问题解决的通用策略。</t>
  </si>
  <si>
    <t>2、论述婴儿依恋的含义、类型与发展阶段。</t>
  </si>
  <si>
    <t>教育</t>
    <phoneticPr fontId="1" type="noConversion"/>
  </si>
  <si>
    <t>593?</t>
    <phoneticPr fontId="1" type="noConversion"/>
  </si>
  <si>
    <t>社会</t>
    <phoneticPr fontId="1" type="noConversion"/>
  </si>
  <si>
    <t>统计</t>
    <phoneticPr fontId="1" type="noConversion"/>
  </si>
  <si>
    <t>13、“心理的延缓偿付期”大约发生在   D</t>
    <phoneticPr fontId="1" type="noConversion"/>
  </si>
  <si>
    <t>14、以50为平均数，以10为标准差的常模参照分数是  C 。</t>
    <phoneticPr fontId="1" type="noConversion"/>
  </si>
  <si>
    <t>15、用同一个测验先后对受测者群体施测两次，所求得的测验信度系数是 A</t>
    <phoneticPr fontId="1" type="noConversion"/>
  </si>
  <si>
    <t>测量</t>
    <phoneticPr fontId="1" type="noConversion"/>
  </si>
  <si>
    <t>16、在下列测验中，能计算出言语智商、操作智商和全量表智商的是  C</t>
    <phoneticPr fontId="1" type="noConversion"/>
  </si>
  <si>
    <t>17、让被试根据某种标准（如“喜欢与否”）从同伴团体中选出若干成员的方法是 D</t>
    <phoneticPr fontId="1" type="noConversion"/>
  </si>
  <si>
    <t xml:space="preserve">18、日常生活中以体温计测得的摄氏温度属于 D   </t>
    <phoneticPr fontId="1" type="noConversion"/>
  </si>
  <si>
    <t xml:space="preserve">20、将两列正态变量的测量数据中的一列人为地分为两个类别后，计算这两列数据的线性相关程度的适宜指标是 A </t>
    <phoneticPr fontId="1" type="noConversion"/>
  </si>
  <si>
    <t>19、某测验包含16道四选一选择题，若受测者随机做答，其成绩分布的方差应为 B  二项分布</t>
    <phoneticPr fontId="1" type="noConversion"/>
  </si>
  <si>
    <t>统计271 方法224</t>
    <phoneticPr fontId="1" type="noConversion"/>
  </si>
  <si>
    <t>6、成熟势力说</t>
    <phoneticPr fontId="1" type="noConversion"/>
  </si>
  <si>
    <t>格塞尔</t>
    <phoneticPr fontId="1" type="noConversion"/>
  </si>
  <si>
    <t>大纲没找到步骤</t>
    <phoneticPr fontId="1" type="noConversion"/>
  </si>
  <si>
    <t>研究方法</t>
    <phoneticPr fontId="1" type="noConversion"/>
  </si>
  <si>
    <t>测量</t>
    <phoneticPr fontId="1" type="noConversion"/>
  </si>
  <si>
    <t>一、算法式 二、启发式1手段目的分析 2逆向搜索 3爬山法 4探试搜索法</t>
    <phoneticPr fontId="1" type="noConversion"/>
  </si>
  <si>
    <t>发展</t>
    <phoneticPr fontId="1" type="noConversion"/>
  </si>
  <si>
    <t>将非正态数据转换为正态数据的方法包括： （1）当原始分数不服从正态分布时，先将原始分数的频数转化为相对累积频数（也就是百分等级），将它视为正态分布的概率。然后通过查正态分布表中概率值相对应的Z值，将其转换成Z分数，达到正态化的目的。正态化是利用改变次数的方法，将原来偏态分布中众数所偏的一边拉长，使之成为正态，这是一种非线性转换。 （2）将正态化的Z值代入T值公式加以直线转换，转化成正态化标准分数。根据公式T=10Z＋50，计算T分数。T分数可用于本来应是正态分布而实际呈偏态分布的各种测验的比较。正态化是建立正态标准分数的关键。但原始分数的正态化也有一定的前提条件，即研究对象的总体事实上应该是正态分布，否则就会歪曲事实，这是使用各种“正态化标准分数”所必须注意的。</t>
    <phoneticPr fontId="1" type="noConversion"/>
  </si>
  <si>
    <t>2005年真题</t>
    <phoneticPr fontId="1" type="noConversion"/>
  </si>
  <si>
    <t>A.语言的接收  B.阅读     C.书写     D.口头语言表达</t>
    <phoneticPr fontId="1" type="noConversion"/>
  </si>
  <si>
    <t xml:space="preserve">1.大脑的威尔尼克区的主要作用是：（ A   ） </t>
    <phoneticPr fontId="1" type="noConversion"/>
  </si>
  <si>
    <t>A.色调、波长和饱和度      B.色调、明度和照度 C.波长、明度和饱和度      D.色调、明度和饱和度</t>
    <phoneticPr fontId="1" type="noConversion"/>
  </si>
  <si>
    <t xml:space="preserve">2.颜色具有的三个基本特征：（ D   ） </t>
    <phoneticPr fontId="1" type="noConversion"/>
  </si>
  <si>
    <t>A.准备期    B.酝酿期    C.豁朗期    D.验证期</t>
    <phoneticPr fontId="1" type="noConversion"/>
  </si>
  <si>
    <t>3.对问题和资料进行的探索和思考属于创造性思维的：（B ）</t>
    <phoneticPr fontId="1" type="noConversion"/>
  </si>
  <si>
    <t xml:space="preserve">A.性格     B.气质     C.态度     D.情感 </t>
    <phoneticPr fontId="1" type="noConversion"/>
  </si>
  <si>
    <t>4.在人的心理活动和外部活动中表现出的比较稳定的动力特点称为：（B    ）</t>
    <phoneticPr fontId="1" type="noConversion"/>
  </si>
  <si>
    <t>A.布鲁纳    B.布卢姆    C.奥苏伯尔   D.加涅</t>
    <phoneticPr fontId="1" type="noConversion"/>
  </si>
  <si>
    <t>5.提出先行组织者教学策略的心理学家是：（  C  ）</t>
    <phoneticPr fontId="1" type="noConversion"/>
  </si>
  <si>
    <t>A.内部稳定不可控因素      B.内部不稳定可控因素 C.外部稳定不可控因素      D.外部不稳定不可控因素</t>
    <phoneticPr fontId="1" type="noConversion"/>
  </si>
  <si>
    <t>6.根据维纳归因理论，努力程度属于影响成败的：（ B ）</t>
    <phoneticPr fontId="1" type="noConversion"/>
  </si>
  <si>
    <t>A.形式训练说  B.共同要素说  C.概括原理说  D.关系转化理论</t>
    <phoneticPr fontId="1" type="noConversion"/>
  </si>
  <si>
    <t>A.罗斯     B.麦独孤    C.奥尔波特   D.冯特</t>
    <phoneticPr fontId="1" type="noConversion"/>
  </si>
  <si>
    <t>7.水下击靶实验为(C    ) 提供了依据。</t>
    <phoneticPr fontId="1" type="noConversion"/>
  </si>
  <si>
    <t>A.认知的    B.自我提高的  C.附属的    D.生理的</t>
    <phoneticPr fontId="1" type="noConversion"/>
  </si>
  <si>
    <t>9.被誉为实验社会心理学创始人的是：（  C  ）</t>
    <phoneticPr fontId="1" type="noConversion"/>
  </si>
  <si>
    <t>10.伯克威茨以“武器效应”的研究为根据，进一步修正了：（B    ）</t>
    <phoneticPr fontId="1" type="noConversion"/>
  </si>
  <si>
    <t>A.整体随机取样法        B.分层随机取样法 C.系统随机取样法        D.简单随机取样法</t>
    <phoneticPr fontId="1" type="noConversion"/>
  </si>
  <si>
    <t>11.按随机原则直接从总体n个个体中抽取m个个体作为样本的方法称为：（   D）</t>
    <phoneticPr fontId="1" type="noConversion"/>
  </si>
  <si>
    <t>A.客体永久性观念的形成     B.在动作层面上区分手段和目的 C.初步理解事物间的因果关系   D.掌握了守恒的概念</t>
    <phoneticPr fontId="1" type="noConversion"/>
  </si>
  <si>
    <t xml:space="preserve">12.在皮亚杰所说的感知运动阶段，儿童认知或思维中尚不具有的特点是：（  D ） </t>
    <phoneticPr fontId="1" type="noConversion"/>
  </si>
  <si>
    <t>A.深度知觉   B.视敏度    C.方位知觉   D.图形知觉</t>
    <phoneticPr fontId="1" type="noConversion"/>
  </si>
  <si>
    <t xml:space="preserve">13.吉布森的视崖实验，主要用来研究婴儿的：（ A   ） </t>
    <phoneticPr fontId="1" type="noConversion"/>
  </si>
  <si>
    <t>A.t检验    B.符号检验   C.符号秩序检验  D.中数检验</t>
    <phoneticPr fontId="1" type="noConversion"/>
  </si>
  <si>
    <t>A.4       B.6       C.8        D.10</t>
    <phoneticPr fontId="1" type="noConversion"/>
  </si>
  <si>
    <t>A.嵌套设计   B.拉丁方设计  C.随机区组设计 D.完全随机设计</t>
    <phoneticPr fontId="1" type="noConversion"/>
  </si>
  <si>
    <t>A.样本平均数  B.样本标准差  C.样本容量   D.置信度</t>
    <phoneticPr fontId="1" type="noConversion"/>
  </si>
  <si>
    <t xml:space="preserve">16.研究教学方法对教学效果的影响，教学方法（A因素）分为启发式讲授法（a1）和传统讲授法（a2）两种。选取6个班的学生进行教学实验，随机分配3个班接受前一种教法，另3个班接受后一种教法，若把班别作为一个无关变量（B因素，含b1-b6），则以上实验设计应为：（A ） </t>
    <phoneticPr fontId="1" type="noConversion"/>
  </si>
  <si>
    <t>17.根据样本平均数对总体平均数进行区间估计时，区间的宽度与        无关。（ C）</t>
    <phoneticPr fontId="1" type="noConversion"/>
  </si>
  <si>
    <t>A.1，1     B.2，1     C.2，2     D.1，2</t>
    <phoneticPr fontId="1" type="noConversion"/>
  </si>
  <si>
    <t xml:space="preserve">18.计算分半信度需要的复本个数和施测次数为：（ A ） </t>
    <phoneticPr fontId="1" type="noConversion"/>
  </si>
  <si>
    <t>A.影响信度不影响效度      B影响效度，不影响信度 C.既影响信度又影响效度     D.既不影响信度也不影响效度</t>
    <phoneticPr fontId="1" type="noConversion"/>
  </si>
  <si>
    <t xml:space="preserve">19.系统误差对测验的影响可以表述为：（ B  ） </t>
    <phoneticPr fontId="1" type="noConversion"/>
  </si>
  <si>
    <t>A.内容效度   B.效标效度   C.构想效度   D.因素效度</t>
  </si>
  <si>
    <r>
      <t>2.</t>
    </r>
    <r>
      <rPr>
        <sz val="10.5"/>
        <color theme="1"/>
        <rFont val="宋体"/>
        <family val="3"/>
        <charset val="134"/>
        <scheme val="minor"/>
      </rPr>
      <t>结合实验或实例论述幼儿期和少年期思维的自我中心特点。</t>
    </r>
  </si>
  <si>
    <r>
      <t>1.</t>
    </r>
    <r>
      <rPr>
        <sz val="10.5"/>
        <color theme="1"/>
        <rFont val="宋体"/>
        <family val="3"/>
        <charset val="134"/>
      </rPr>
      <t>论述注意的过滤器理论和衰减器理论及其异同。</t>
    </r>
    <r>
      <rPr>
        <sz val="10.5"/>
        <color theme="1"/>
        <rFont val="Calibri"/>
        <family val="2"/>
      </rPr>
      <t xml:space="preserve"> </t>
    </r>
    <phoneticPr fontId="1" type="noConversion"/>
  </si>
  <si>
    <r>
      <t>1.</t>
    </r>
    <r>
      <rPr>
        <sz val="10.5"/>
        <color theme="1"/>
        <rFont val="宋体"/>
        <family val="3"/>
        <charset val="134"/>
      </rPr>
      <t>知觉恒常性</t>
    </r>
    <r>
      <rPr>
        <sz val="10.5"/>
        <color theme="1"/>
        <rFont val="Calibri"/>
        <family val="2"/>
      </rPr>
      <t xml:space="preserve"> </t>
    </r>
    <phoneticPr fontId="1" type="noConversion"/>
  </si>
  <si>
    <r>
      <t>2.</t>
    </r>
    <r>
      <rPr>
        <sz val="10.5"/>
        <color theme="1"/>
        <rFont val="宋体"/>
        <family val="3"/>
        <charset val="134"/>
      </rPr>
      <t>程序性知识</t>
    </r>
    <r>
      <rPr>
        <sz val="10.5"/>
        <color theme="1"/>
        <rFont val="Calibri"/>
        <family val="2"/>
      </rPr>
      <t xml:space="preserve"> </t>
    </r>
    <phoneticPr fontId="1" type="noConversion"/>
  </si>
  <si>
    <r>
      <t>3.</t>
    </r>
    <r>
      <rPr>
        <sz val="10.5"/>
        <color theme="1"/>
        <rFont val="宋体"/>
        <family val="3"/>
        <charset val="134"/>
      </rPr>
      <t>群体极化</t>
    </r>
    <r>
      <rPr>
        <sz val="10.5"/>
        <color theme="1"/>
        <rFont val="Calibri"/>
        <family val="2"/>
      </rPr>
      <t xml:space="preserve"> </t>
    </r>
    <phoneticPr fontId="1" type="noConversion"/>
  </si>
  <si>
    <r>
      <t>4.</t>
    </r>
    <r>
      <rPr>
        <sz val="10.5"/>
        <color theme="1"/>
        <rFont val="宋体"/>
        <family val="3"/>
        <charset val="134"/>
      </rPr>
      <t>印象管理</t>
    </r>
    <r>
      <rPr>
        <sz val="10.5"/>
        <color theme="1"/>
        <rFont val="Calibri"/>
        <family val="2"/>
      </rPr>
      <t xml:space="preserve"> </t>
    </r>
    <phoneticPr fontId="1" type="noConversion"/>
  </si>
  <si>
    <r>
      <t>5.</t>
    </r>
    <r>
      <rPr>
        <sz val="10.5"/>
        <color theme="1"/>
        <rFont val="宋体"/>
        <family val="3"/>
        <charset val="134"/>
      </rPr>
      <t>恒定法</t>
    </r>
    <r>
      <rPr>
        <sz val="10.5"/>
        <color theme="1"/>
        <rFont val="Calibri"/>
        <family val="2"/>
      </rPr>
      <t xml:space="preserve"> </t>
    </r>
    <phoneticPr fontId="1" type="noConversion"/>
  </si>
  <si>
    <r>
      <t>6.</t>
    </r>
    <r>
      <rPr>
        <sz val="10.5"/>
        <color theme="1"/>
        <rFont val="宋体"/>
        <family val="3"/>
        <charset val="134"/>
        <scheme val="minor"/>
      </rPr>
      <t>性别认同</t>
    </r>
    <r>
      <rPr>
        <sz val="10.5"/>
        <color theme="1"/>
        <rFont val="Calibri"/>
        <family val="2"/>
      </rPr>
      <t xml:space="preserve"> </t>
    </r>
    <phoneticPr fontId="1" type="noConversion"/>
  </si>
  <si>
    <r>
      <t>7.</t>
    </r>
    <r>
      <rPr>
        <sz val="10.5"/>
        <color theme="1"/>
        <rFont val="宋体"/>
        <family val="3"/>
        <charset val="134"/>
      </rPr>
      <t>虚无假设</t>
    </r>
    <r>
      <rPr>
        <sz val="10.5"/>
        <color theme="1"/>
        <rFont val="Calibri"/>
        <family val="2"/>
      </rPr>
      <t xml:space="preserve"> </t>
    </r>
    <phoneticPr fontId="1" type="noConversion"/>
  </si>
  <si>
    <r>
      <t>8.</t>
    </r>
    <r>
      <rPr>
        <sz val="10.5"/>
        <color theme="1"/>
        <rFont val="宋体"/>
        <family val="3"/>
        <charset val="134"/>
      </rPr>
      <t>区分度</t>
    </r>
    <r>
      <rPr>
        <sz val="10.5"/>
        <color theme="1"/>
        <rFont val="Calibri"/>
        <family val="2"/>
      </rPr>
      <t xml:space="preserve"> </t>
    </r>
    <phoneticPr fontId="1" type="noConversion"/>
  </si>
  <si>
    <r>
      <t>4.</t>
    </r>
    <r>
      <rPr>
        <sz val="10.5"/>
        <color theme="1"/>
        <rFont val="宋体"/>
        <family val="3"/>
        <charset val="134"/>
      </rPr>
      <t>研究设计的基本内容</t>
    </r>
    <r>
      <rPr>
        <sz val="10.5"/>
        <color theme="1"/>
        <rFont val="Calibri"/>
        <family val="2"/>
      </rPr>
      <t xml:space="preserve"> </t>
    </r>
    <phoneticPr fontId="1" type="noConversion"/>
  </si>
  <si>
    <r>
      <t>5.</t>
    </r>
    <r>
      <rPr>
        <sz val="10.5"/>
        <color theme="1"/>
        <rFont val="宋体"/>
        <family val="3"/>
        <charset val="134"/>
      </rPr>
      <t>方差分析的基本条件</t>
    </r>
    <r>
      <rPr>
        <sz val="10.5"/>
        <color theme="1"/>
        <rFont val="Calibri"/>
        <family val="2"/>
      </rPr>
      <t xml:space="preserve"> </t>
    </r>
    <phoneticPr fontId="1" type="noConversion"/>
  </si>
  <si>
    <r>
      <t>6.</t>
    </r>
    <r>
      <rPr>
        <sz val="10.5"/>
        <color theme="1"/>
        <rFont val="宋体"/>
        <family val="3"/>
        <charset val="134"/>
        <scheme val="minor"/>
      </rPr>
      <t>测验编制程序</t>
    </r>
    <r>
      <rPr>
        <sz val="10.5"/>
        <color theme="1"/>
        <rFont val="Calibri"/>
        <family val="2"/>
      </rPr>
      <t xml:space="preserve"> </t>
    </r>
    <phoneticPr fontId="1" type="noConversion"/>
  </si>
  <si>
    <r>
      <t>1.</t>
    </r>
    <r>
      <rPr>
        <sz val="10.5"/>
        <color theme="1"/>
        <rFont val="宋体"/>
        <family val="3"/>
        <charset val="134"/>
      </rPr>
      <t>动机的功能</t>
    </r>
    <r>
      <rPr>
        <sz val="10.5"/>
        <color theme="1"/>
        <rFont val="Calibri"/>
        <family val="2"/>
      </rPr>
      <t xml:space="preserve"> </t>
    </r>
    <phoneticPr fontId="1" type="noConversion"/>
  </si>
  <si>
    <r>
      <t>2.</t>
    </r>
    <r>
      <rPr>
        <sz val="10.5"/>
        <color theme="1"/>
        <rFont val="宋体"/>
        <family val="3"/>
        <charset val="134"/>
      </rPr>
      <t>艾宾浩斯遗忘曲线及其对提高记忆效果的意义</t>
    </r>
    <r>
      <rPr>
        <sz val="10.5"/>
        <color theme="1"/>
        <rFont val="Calibri"/>
        <family val="2"/>
      </rPr>
      <t xml:space="preserve"> </t>
    </r>
    <phoneticPr fontId="1" type="noConversion"/>
  </si>
  <si>
    <r>
      <t>3.</t>
    </r>
    <r>
      <rPr>
        <sz val="10.5"/>
        <color theme="1"/>
        <rFont val="宋体"/>
        <family val="3"/>
        <charset val="134"/>
      </rPr>
      <t>问卷的一般结构</t>
    </r>
    <r>
      <rPr>
        <sz val="10.5"/>
        <color theme="1"/>
        <rFont val="Calibri"/>
        <family val="2"/>
      </rPr>
      <t xml:space="preserve"> </t>
    </r>
    <phoneticPr fontId="1" type="noConversion"/>
  </si>
  <si>
    <t>8.学生为获得或保持教师的赞许而努力学习的动力是一种( C )的内驱力</t>
    <phoneticPr fontId="1" type="noConversion"/>
  </si>
  <si>
    <t>教育</t>
    <phoneticPr fontId="1" type="noConversion"/>
  </si>
  <si>
    <t>第五章没找到，改版了？</t>
    <phoneticPr fontId="1" type="noConversion"/>
  </si>
  <si>
    <t xml:space="preserve">A.本能理论  B.挫折—侵犯理论 C.社会学习理论  D.去个性化理论 </t>
    <phoneticPr fontId="1" type="noConversion"/>
  </si>
  <si>
    <t>14.若两总体的样本平均数分布为非正态分布，要求检验两独立样本平均数的差异，则应选用：（D  ）BC是相关样本</t>
    <phoneticPr fontId="1" type="noConversion"/>
  </si>
  <si>
    <t>15.某测验包含32道四选一的选择题，若受测者随机做答，成绩分布的平均数（即期望）应为：（ 8 ） 有公式</t>
    <phoneticPr fontId="1" type="noConversion"/>
  </si>
  <si>
    <t>20.对于物理学科测验来说，最重要的效度指标是：（ A  ） 学绩测验</t>
    <phoneticPr fontId="1" type="noConversion"/>
  </si>
  <si>
    <t>形状、大小、明度、颜色恒常性</t>
    <phoneticPr fontId="1" type="noConversion"/>
  </si>
  <si>
    <t>完成某项任务的行为或操作步骤的知识，或者说如何做的知识；产生式和产生式系统来表征的。</t>
    <phoneticPr fontId="1" type="noConversion"/>
  </si>
  <si>
    <t>群体两级分化；已存在的倾向性得到加强</t>
    <phoneticPr fontId="1" type="noConversion"/>
  </si>
  <si>
    <t>一个人以一定方式去影响别人对自己的印象的过程。逢迎、恫吓、自我抬高、显示、恳求等五种特殊自我表现策略</t>
    <phoneticPr fontId="1" type="noConversion"/>
  </si>
  <si>
    <t>通过采取一定的措施，使某些无关变量在整个研究过程中保持恒定不变的方法。</t>
    <phoneticPr fontId="1" type="noConversion"/>
  </si>
  <si>
    <t>对自身性别的认识，对自己在生物学特征上是男性还是女性的一个分类。完整的性别概念包括两个基本成分，一是性别同一性，二是性别恒常性。</t>
    <phoneticPr fontId="1" type="noConversion"/>
  </si>
  <si>
    <t>在推论研究假设之前所提出来的与研究假设相反的假设，通常用H0表示。又称为原假设、无差假设、零假设等</t>
    <phoneticPr fontId="1" type="noConversion"/>
  </si>
  <si>
    <t>指测验项目对所测量的心理特性的区分程度或鉴别能力，就是项目的效度</t>
    <phoneticPr fontId="1" type="noConversion"/>
  </si>
  <si>
    <t>激发功能、指向功能、维持和调节功能</t>
    <phoneticPr fontId="1" type="noConversion"/>
  </si>
  <si>
    <t>题目、前言、指导语、问题及答案、结束语</t>
    <phoneticPr fontId="1" type="noConversion"/>
  </si>
  <si>
    <t>统计</t>
    <phoneticPr fontId="1" type="noConversion"/>
  </si>
  <si>
    <t>参考2010第4题</t>
    <phoneticPr fontId="1" type="noConversion"/>
  </si>
  <si>
    <t>300？</t>
    <phoneticPr fontId="1" type="noConversion"/>
  </si>
  <si>
    <t>确定测验的目的、制定编题计划、编写题目、题目的预测验与分析、合成测验、将测验标准化、对测验的鉴定、编写测验说明书；8个步骤</t>
    <phoneticPr fontId="1" type="noConversion"/>
  </si>
  <si>
    <t>1958年布罗德班特 过滤器理论（全或无）；特瑞斯曼衰减器理论；（消弱）</t>
    <phoneticPr fontId="1" type="noConversion"/>
  </si>
  <si>
    <t>501、526</t>
    <phoneticPr fontId="1" type="noConversion"/>
  </si>
  <si>
    <t>幼儿+皮亚杰+三山实验；少年+假想的观众+独特的自我</t>
    <phoneticPr fontId="1" type="noConversion"/>
  </si>
  <si>
    <t>2004年真题</t>
    <phoneticPr fontId="1" type="noConversion"/>
  </si>
  <si>
    <t>A.口头语言表达 B言语接收 C书写 D阅读</t>
    <phoneticPr fontId="1" type="noConversion"/>
  </si>
  <si>
    <t>1.大脑的布洛卡区主要负责 A</t>
    <phoneticPr fontId="1" type="noConversion"/>
  </si>
  <si>
    <t>A3 B4 C6 D8</t>
    <phoneticPr fontId="1" type="noConversion"/>
  </si>
  <si>
    <t>2.  2*2*2因素试验设计共有（ D ）种实验处理</t>
    <phoneticPr fontId="1" type="noConversion"/>
  </si>
  <si>
    <t>发展</t>
    <phoneticPr fontId="1" type="noConversion"/>
  </si>
  <si>
    <t>A.教育训练对于动作发展的关键作用 B.机体成熟是动作学习的基础 C相同的遗传导致类似的动作发展水平 D教育训练对动作发展不起作用</t>
    <phoneticPr fontId="1" type="noConversion"/>
  </si>
  <si>
    <t>3.格赛尔著名的双生子爬梯实验，主要是为了说明（ B） 成熟论</t>
    <phoneticPr fontId="1" type="noConversion"/>
  </si>
  <si>
    <t>A守恒性 B形象性 C自我中心性 D可逆性</t>
    <phoneticPr fontId="1" type="noConversion"/>
  </si>
  <si>
    <t>4.皮亚杰的三座山实验，是为了说明幼儿思维的（ C ）</t>
    <phoneticPr fontId="1" type="noConversion"/>
  </si>
  <si>
    <t>A.陌生情景法 B两难故事法 C同伴提名法 D团体强化法</t>
    <phoneticPr fontId="1" type="noConversion"/>
  </si>
  <si>
    <t>5 下列方法中，被用来研究儿童道德认知的是（ B） 柯尔伯格</t>
    <phoneticPr fontId="1" type="noConversion"/>
  </si>
  <si>
    <t>6 测得某大学生组和专业篮球运动员组被试的体重和身高，已知体重与身高存在高相关，若要比较两组被试的体重是否确实存在差异，最合适的统计方法是（ B）</t>
    <phoneticPr fontId="1" type="noConversion"/>
  </si>
  <si>
    <t>A t检验 B协方差分析 C判别分析 D Z检验</t>
    <phoneticPr fontId="1" type="noConversion"/>
  </si>
  <si>
    <t>A 7 B 7+-2 C 6+-1 D 6+-3</t>
    <phoneticPr fontId="1" type="noConversion"/>
  </si>
  <si>
    <t>7 米勒认为人类短时记忆的容量是（B）个单位信息</t>
    <phoneticPr fontId="1" type="noConversion"/>
  </si>
  <si>
    <t>A表象 B想象 C知觉形象 D梦</t>
    <phoneticPr fontId="1" type="noConversion"/>
  </si>
  <si>
    <t>8在人脑中同现的具有直观性、概括性和可操作性的形象是（ A ）</t>
    <phoneticPr fontId="1" type="noConversion"/>
  </si>
  <si>
    <t>A 主成分分析法 B 影像法 C 主轴法 D 最小二乘法</t>
    <phoneticPr fontId="1" type="noConversion"/>
  </si>
  <si>
    <t>9下列各种方法中，不能作为因素提取方法的是（ D ） 前三个都是</t>
    <phoneticPr fontId="1" type="noConversion"/>
  </si>
  <si>
    <t>A10  B8  C6  D4</t>
    <phoneticPr fontId="1" type="noConversion"/>
  </si>
  <si>
    <t>10 某测验包含32道四选一选择题，若受测者随机作答，其成绩分布的方差应为（C） 32*0.75*0.25</t>
    <phoneticPr fontId="1" type="noConversion"/>
  </si>
  <si>
    <t>A t检验 B Z检验 C 秩和检验 D 卡方检验</t>
    <phoneticPr fontId="1" type="noConversion"/>
  </si>
  <si>
    <t>11.要检验多组计数数据间的差异，适宜的统计检验方法是（ D ）</t>
    <phoneticPr fontId="1" type="noConversion"/>
  </si>
  <si>
    <t>A.布鲁纳 B加涅 C布卢姆 D奥苏贝尔</t>
    <phoneticPr fontId="1" type="noConversion"/>
  </si>
  <si>
    <t>12 将教育目标分为认知、情感和动作技能三大领域的心理学家是（C）</t>
    <phoneticPr fontId="1" type="noConversion"/>
  </si>
  <si>
    <t>教育</t>
    <phoneticPr fontId="1" type="noConversion"/>
  </si>
  <si>
    <t>13.随机通达教学是依据（）学习理论而提出的教学方法</t>
    <phoneticPr fontId="1" type="noConversion"/>
  </si>
  <si>
    <t>A建构主义 B结构主义 C行为主义 D认知主义</t>
    <phoneticPr fontId="1" type="noConversion"/>
  </si>
  <si>
    <t>A 外部强化 B 替代强化 C 自我强化 D 他人强化</t>
    <phoneticPr fontId="1" type="noConversion"/>
  </si>
  <si>
    <t>14.人们通过观察他人行为受到奖励而相应地调整自己行为的过程是（B）</t>
    <phoneticPr fontId="1" type="noConversion"/>
  </si>
  <si>
    <t>15下面四种策略中，属于元认知策略的是（D）</t>
    <phoneticPr fontId="1" type="noConversion"/>
  </si>
  <si>
    <t>A 复述策略 B精加工策略 C组织策略 D计划策略</t>
    <phoneticPr fontId="1" type="noConversion"/>
  </si>
  <si>
    <t>A 分阶段变化理论 B 认知不可协调理论 C 平衡理论 D 调和理论</t>
    <phoneticPr fontId="1" type="noConversion"/>
  </si>
  <si>
    <t>16 海德提出了态度改变的 C</t>
    <phoneticPr fontId="1" type="noConversion"/>
  </si>
  <si>
    <t>17 在阿希的实验中表现出的从众行为是一种（C）</t>
    <phoneticPr fontId="1" type="noConversion"/>
  </si>
  <si>
    <t>A 真从众 B 假从众 C 权宜从众 D 不从众</t>
    <phoneticPr fontId="1" type="noConversion"/>
  </si>
  <si>
    <t>A 测验与测量同义 B 测验是一种测量工具 C 测验是一种评价方法 D 评价必须利用测验所得的资料</t>
    <phoneticPr fontId="1" type="noConversion"/>
  </si>
  <si>
    <t>18关于测量、测验、评价的关系，下列说法中正确的是（ B ）测验是一种测量工具，测量是评价的一种方式。</t>
    <phoneticPr fontId="1" type="noConversion"/>
  </si>
  <si>
    <t>19 下述关于随机误差对测验影响的说法中正确的是（C）</t>
    <phoneticPr fontId="1" type="noConversion"/>
  </si>
  <si>
    <t>A 影响测验的信度，但不影响效度 B 影响测验的效度，但不影响信度 C 影响测验的信度，也影响其效度 【随机误差既影响信度也影响效度，系统误差只影响效度不影响信度】</t>
    <phoneticPr fontId="1" type="noConversion"/>
  </si>
  <si>
    <t>20 卡特尔16中人格因素测验（16PF）是（）</t>
    <phoneticPr fontId="1" type="noConversion"/>
  </si>
  <si>
    <t>A自陈量表 B情境测验 C投射测验 D评定量表</t>
    <phoneticPr fontId="1" type="noConversion"/>
  </si>
  <si>
    <t>1.最近发展区</t>
    <phoneticPr fontId="1" type="noConversion"/>
  </si>
  <si>
    <t>2.回归系数</t>
    <phoneticPr fontId="1" type="noConversion"/>
  </si>
  <si>
    <t>3.概念的同化</t>
    <phoneticPr fontId="1" type="noConversion"/>
  </si>
  <si>
    <t>4.去个性化</t>
    <phoneticPr fontId="1" type="noConversion"/>
  </si>
  <si>
    <t>5.刻板印象</t>
    <phoneticPr fontId="1" type="noConversion"/>
  </si>
  <si>
    <t>6.常模</t>
    <phoneticPr fontId="1" type="noConversion"/>
  </si>
  <si>
    <t>7.想象</t>
    <phoneticPr fontId="1" type="noConversion"/>
  </si>
  <si>
    <t>8.观点采择能力</t>
    <phoneticPr fontId="1" type="noConversion"/>
  </si>
  <si>
    <t>1.简述研究设计的基本内容</t>
    <phoneticPr fontId="1" type="noConversion"/>
  </si>
  <si>
    <t>2.简述幼儿期思维发展的一般特点</t>
    <phoneticPr fontId="1" type="noConversion"/>
  </si>
  <si>
    <t>3.简述内隐记忆和外显记忆的区别</t>
    <phoneticPr fontId="1" type="noConversion"/>
  </si>
  <si>
    <t>4.简述马斯洛的需要层次理论</t>
    <phoneticPr fontId="1" type="noConversion"/>
  </si>
  <si>
    <t>5.简述α型错误和β型错误以及两者的基本关系</t>
    <phoneticPr fontId="1" type="noConversion"/>
  </si>
  <si>
    <t>6.影响测验信度的因素有哪些？他们是怎样影响测验信度的？</t>
    <phoneticPr fontId="1" type="noConversion"/>
  </si>
  <si>
    <t>1.论述操作定义的作用并举例说明其常用的设计方法</t>
    <phoneticPr fontId="1" type="noConversion"/>
  </si>
  <si>
    <t>2.论人格形成的影响因素</t>
    <phoneticPr fontId="1" type="noConversion"/>
  </si>
  <si>
    <t>标准化样本的平均数</t>
    <phoneticPr fontId="1" type="noConversion"/>
  </si>
  <si>
    <t>对头脑中已有的表象进行加工改造，形成新形象的过程，是一种高级的认知活动</t>
    <phoneticPr fontId="1" type="noConversion"/>
  </si>
  <si>
    <t>采取别人的观点来理解他人的思想与情感的一种必须的认知技能</t>
    <phoneticPr fontId="1" type="noConversion"/>
  </si>
  <si>
    <t>生物遗传因素；社会文化因素；家庭环境因素；早期童年经验；学校教育因素；自然物理因素；自我调控因素（补充细节）</t>
    <phoneticPr fontId="1" type="noConversion"/>
  </si>
  <si>
    <t>2003年真题</t>
    <phoneticPr fontId="1" type="noConversion"/>
  </si>
  <si>
    <t>A.感觉对比 B错觉 C感觉阈限 D感觉适应</t>
    <phoneticPr fontId="1" type="noConversion"/>
  </si>
  <si>
    <t>1.入芝兰之室，久而不闻其香，属于D</t>
    <phoneticPr fontId="1" type="noConversion"/>
  </si>
  <si>
    <t>2 不属于独立心理过程的心理现象是B</t>
    <phoneticPr fontId="1" type="noConversion"/>
  </si>
  <si>
    <t>A 感知 B注意 C记忆 D思维</t>
    <phoneticPr fontId="1" type="noConversion"/>
  </si>
  <si>
    <t>3 懂英语的人，在读到字母WOR 后会预期出现D、K、M等字母，因为他知道，只有这些字母才能与WOR组成一个英语单词，这种知觉特性是 A</t>
    <phoneticPr fontId="1" type="noConversion"/>
  </si>
  <si>
    <t>A.理解性 B整体性 C恒常性 D选择性</t>
    <phoneticPr fontId="1" type="noConversion"/>
  </si>
  <si>
    <t>4人脑存储知识有两种最重要的形式，一种是概念，另一种是 A</t>
    <phoneticPr fontId="1" type="noConversion"/>
  </si>
  <si>
    <t>A表象 B知觉 C思维 D记忆</t>
    <phoneticPr fontId="1" type="noConversion"/>
  </si>
  <si>
    <t>5．根据乔姆斯基的转换生成语法理论，语句的表层结构决定句子的形式，深层结构决定句子的（ C ）</t>
    <phoneticPr fontId="1" type="noConversion"/>
  </si>
  <si>
    <t xml:space="preserve">6．进行方差分析时，对所用数据的非必备条件是（ A ）。 </t>
    <phoneticPr fontId="1" type="noConversion"/>
  </si>
  <si>
    <t>A．组内平均数相等　 B．总体呈正态分布  C．变异可加   D．各组方差齐性</t>
    <phoneticPr fontId="1" type="noConversion"/>
  </si>
  <si>
    <t>A．语境 B．生成 C．意义 D．表征</t>
  </si>
  <si>
    <t xml:space="preserve">7．控制未知偏差源的适当方法是（ D ）。 </t>
    <phoneticPr fontId="1" type="noConversion"/>
  </si>
  <si>
    <t>A．区组技术 B．匹配 C．平衡 D．随机化</t>
    <phoneticPr fontId="1" type="noConversion"/>
  </si>
  <si>
    <t xml:space="preserve">8．一列等距正态变量的测量数据，另一列二分名义变量的资料，若两列变量线性相关，应使用（ B ）计算其相关系数。  </t>
    <phoneticPr fontId="1" type="noConversion"/>
  </si>
  <si>
    <t>A．积差相关 B．点二列相关 C．二列相关 D．斯皮尔曼等级相关</t>
    <phoneticPr fontId="1" type="noConversion"/>
  </si>
  <si>
    <t xml:space="preserve">9．下列检验方法中属非参数检验法的是（ A ）。  </t>
    <phoneticPr fontId="1" type="noConversion"/>
  </si>
  <si>
    <t>A．中数检验法 B．Z检验  C．t检验  D．F检验</t>
    <phoneticPr fontId="1" type="noConversion"/>
  </si>
  <si>
    <t xml:space="preserve">10．因素分析中，坐标轴旋转的目的是（ C ）。  </t>
    <phoneticPr fontId="1" type="noConversion"/>
  </si>
  <si>
    <t>A．减少因素的个数 B．增加每个因素的共同性 C．更清楚地解释因素的意义 D．增加每个因素的负荷</t>
    <phoneticPr fontId="1" type="noConversion"/>
  </si>
  <si>
    <t>A．内容效度  B．构想效度 C．效标效度 D．评分者效度</t>
    <phoneticPr fontId="1" type="noConversion"/>
  </si>
  <si>
    <t>A．因素分析 B．复本信度 C．克伦巴赫a系数 D．荷伊特信度</t>
    <phoneticPr fontId="1" type="noConversion"/>
  </si>
  <si>
    <t xml:space="preserve">13．以下测量工作中，最适合儿童智力跨文化研究的是（ D ）。 </t>
    <phoneticPr fontId="1" type="noConversion"/>
  </si>
  <si>
    <t>A．比奈—西蒙量表　 B．韦氏儿童智力量表 C．丹佛发展筛选测验 D．瑞文测验</t>
    <phoneticPr fontId="1" type="noConversion"/>
  </si>
  <si>
    <t xml:space="preserve">14．皮亚杰认为儿童开始达到思维守恒的年龄是（ C ）岁。 </t>
    <phoneticPr fontId="1" type="noConversion"/>
  </si>
  <si>
    <t>A．0～2 B．2～7 C．7～11 D．11～16</t>
    <phoneticPr fontId="1" type="noConversion"/>
  </si>
  <si>
    <t xml:space="preserve">15．艾里克森认为2～4岁儿童的主要心理冲突是（ B ）。 </t>
    <phoneticPr fontId="1" type="noConversion"/>
  </si>
  <si>
    <t>A．信任对怀疑  B．自主对羞怯 C．主动对内疚 D．勤奋对自卑</t>
    <phoneticPr fontId="1" type="noConversion"/>
  </si>
  <si>
    <t xml:space="preserve">16．“人类心理发展规律受社会文化历史发展规律制约”的观点的提出者是（ D ）。 </t>
    <phoneticPr fontId="1" type="noConversion"/>
  </si>
  <si>
    <t>A．鲁宾斯坦 B．皮亚杰 C．乔姆斯基 D．维果斯基</t>
    <phoneticPr fontId="1" type="noConversion"/>
  </si>
  <si>
    <t xml:space="preserve">17．斯金纳认为影响学习的最重要条件是（ D ）。 </t>
    <phoneticPr fontId="1" type="noConversion"/>
  </si>
  <si>
    <t>A．模仿 B．认知结构 C．线索 D．强化</t>
    <phoneticPr fontId="1" type="noConversion"/>
  </si>
  <si>
    <t xml:space="preserve">18．与陈述性知识不同，程序性知识的表征形式是（ B ）。 </t>
    <phoneticPr fontId="1" type="noConversion"/>
  </si>
  <si>
    <t>A．层次网络 B．产生式 C．激活扩散模型 D．表象代码</t>
    <phoneticPr fontId="1" type="noConversion"/>
  </si>
  <si>
    <t xml:space="preserve">19．印象形成中的近因效应指（ C ）。 </t>
    <phoneticPr fontId="1" type="noConversion"/>
  </si>
  <si>
    <t>A．容易形成第一印象 B．对于形成最近印象  C．新获得的信息作用更大 D．原有信息作用更大</t>
    <phoneticPr fontId="1" type="noConversion"/>
  </si>
  <si>
    <t xml:space="preserve">20．“睡眠者效应”说明（ A ）。 </t>
    <phoneticPr fontId="1" type="noConversion"/>
  </si>
  <si>
    <t>A．任何信息都将影响人们的态度 B．任何信息都不会影响人们的态度 C．新获得的信息作用更大 D．原有信息作用更大</t>
    <phoneticPr fontId="1" type="noConversion"/>
  </si>
  <si>
    <t>1.定势</t>
    <phoneticPr fontId="1" type="noConversion"/>
  </si>
  <si>
    <t>2.测定系数</t>
    <phoneticPr fontId="1" type="noConversion"/>
  </si>
  <si>
    <t>3.评分者信度</t>
    <phoneticPr fontId="1" type="noConversion"/>
  </si>
  <si>
    <t>4.测验的标准化</t>
    <phoneticPr fontId="1" type="noConversion"/>
  </si>
  <si>
    <t>5.顺应</t>
    <phoneticPr fontId="1" type="noConversion"/>
  </si>
  <si>
    <t>6.替代强化</t>
    <phoneticPr fontId="1" type="noConversion"/>
  </si>
  <si>
    <t>7.概念形成</t>
    <phoneticPr fontId="1" type="noConversion"/>
  </si>
  <si>
    <t>8.归因</t>
    <phoneticPr fontId="1" type="noConversion"/>
  </si>
  <si>
    <t>1.简述睡眠的功能和梦的功能</t>
    <phoneticPr fontId="1" type="noConversion"/>
  </si>
  <si>
    <t>2.简述真动知觉与似动知觉的异同</t>
    <phoneticPr fontId="1" type="noConversion"/>
  </si>
  <si>
    <t>4.简述在心理学研究中卡方检验的三种应用</t>
    <phoneticPr fontId="1" type="noConversion"/>
  </si>
  <si>
    <t>5.简述内容效度和表面效度的区别</t>
    <phoneticPr fontId="1" type="noConversion"/>
  </si>
  <si>
    <t>6.简述柯尔伯格儿童道德发展理论的基本内容</t>
    <phoneticPr fontId="1" type="noConversion"/>
  </si>
  <si>
    <t>1.试述评注意的认知理论</t>
    <phoneticPr fontId="1" type="noConversion"/>
  </si>
  <si>
    <t>2.若有A B两个变量，其中A为两个水平（a1,a2）B为四个水平（b1,b2,b3,b4）试写出：（1）2*4完全随机化多因素实验设计的基本模式 （2）</t>
    <phoneticPr fontId="1" type="noConversion"/>
  </si>
  <si>
    <t>35？</t>
    <phoneticPr fontId="1" type="noConversion"/>
  </si>
  <si>
    <t>普心</t>
    <phoneticPr fontId="1" type="noConversion"/>
  </si>
  <si>
    <t>81？</t>
    <phoneticPr fontId="1" type="noConversion"/>
  </si>
  <si>
    <t>？？</t>
    <phoneticPr fontId="1" type="noConversion"/>
  </si>
  <si>
    <t>11．抑郁量表的有效性常用抑郁症患者的测验结果与精神科医生诊断的符合程度来说明，这种方法是（ C ） 实证效度</t>
    <phoneticPr fontId="1" type="noConversion"/>
  </si>
  <si>
    <t>12．下列各项方法中，不能用来计算项目间一致性的方法是（ B ）。 --同质性信度</t>
    <phoneticPr fontId="1" type="noConversion"/>
  </si>
  <si>
    <t>评分者信度是指不同评分者评阅测验卷之后，考察各位评分者评分间一致性程度的指标。</t>
    <phoneticPr fontId="1" type="noConversion"/>
  </si>
  <si>
    <t>观察榜样的行为所受到的强化</t>
    <phoneticPr fontId="1" type="noConversion"/>
  </si>
  <si>
    <t>一、功能恢复理论；身心健康；生态学理论；二、精神分析观点、生理学的观点、认知观点。</t>
    <phoneticPr fontId="1" type="noConversion"/>
  </si>
  <si>
    <t>3.简述样本容量对取样误差的影响</t>
    <phoneticPr fontId="1" type="noConversion"/>
  </si>
  <si>
    <t>配合度检验，独立性检验，同质性检验</t>
    <phoneticPr fontId="1" type="noConversion"/>
  </si>
  <si>
    <t>内容效度是够资格的判定者评价；表面效度是外行来看</t>
    <phoneticPr fontId="1" type="noConversion"/>
  </si>
  <si>
    <t>普心</t>
    <phoneticPr fontId="1" type="noConversion"/>
  </si>
  <si>
    <t>我选择放弃这个</t>
    <phoneticPr fontId="1" type="noConversion"/>
  </si>
  <si>
    <t>选择性注意理论，资源分配理论两大类</t>
    <phoneticPr fontId="1" type="noConversion"/>
  </si>
  <si>
    <t>A．高原现象　  　 B．负迁移现象  C．语文—运动迁移现象　   D．运动—运动迁移现象  【答案】A</t>
    <phoneticPr fontId="1" type="noConversion"/>
  </si>
  <si>
    <t>1．在复杂技能形成过程中出现练习中出现的练习成绩暂时停顿的现象是（A　</t>
    <phoneticPr fontId="1" type="noConversion"/>
  </si>
  <si>
    <t>2．社会心理学中著名的“模拟监狱实验”因违反了心理学研究中应遵循的（D）而受到批评。</t>
    <phoneticPr fontId="1" type="noConversion"/>
  </si>
  <si>
    <t>A．客观性原则　 B．系统性原则  C．教育性原则　   D．伦理性原则</t>
    <phoneticPr fontId="1" type="noConversion"/>
  </si>
  <si>
    <t>A．神经元   B．突触 C．神经胶质细胞　   D．反射弧</t>
    <phoneticPr fontId="1" type="noConversion"/>
  </si>
  <si>
    <t>A．韦伯　    B．费希纳　   C．冯特　   D．荣格</t>
    <phoneticPr fontId="1" type="noConversion"/>
  </si>
  <si>
    <t xml:space="preserve"> A．似动知觉　   B．真动知觉　   C．错觉　   D．荣格</t>
    <phoneticPr fontId="1" type="noConversion"/>
  </si>
  <si>
    <t xml:space="preserve"> A．判断　   B．定势　   C．概念　   D．自主知觉 </t>
    <phoneticPr fontId="1" type="noConversion"/>
  </si>
  <si>
    <t>A．对别人的认知   B．动机强度过度 C．对别人印象进行调整　   D．调整自己给别人的印象</t>
    <phoneticPr fontId="1" type="noConversion"/>
  </si>
  <si>
    <t>A．内在动机转移　   B．对自己的认知 C．外部原因不足　   D．内部理由过度</t>
    <phoneticPr fontId="1" type="noConversion"/>
  </si>
  <si>
    <t>A．鲁利亚　    B．维果斯基　   C．达维多夫　   D．列昂节夫</t>
    <phoneticPr fontId="1" type="noConversion"/>
  </si>
  <si>
    <t>11．智力结构三成分（元成分、操作成分、知识获得成分）理论是由（　　）提出的。B</t>
    <phoneticPr fontId="1" type="noConversion"/>
  </si>
  <si>
    <t>A．200　   B．150　    C．100　   D．50</t>
    <phoneticPr fontId="1" type="noConversion"/>
  </si>
  <si>
    <t>A．操作自变量   B．测量因变量 C．控制无关变量　   D．增加实验被试</t>
    <phoneticPr fontId="1" type="noConversion"/>
  </si>
  <si>
    <t xml:space="preserve"> A．贡献率　   B．共同性  C．特征值　D．公共因素方差</t>
    <phoneticPr fontId="1" type="noConversion"/>
  </si>
  <si>
    <t>A．表面效度　   B．效标关联效度 C．构想效度　   D．绩效效度</t>
    <phoneticPr fontId="1" type="noConversion"/>
  </si>
  <si>
    <t>A．主题统觉测验　 B．卜氏儿童社会行为量表  C．品格教育测验（CEI）　   D．16种人格因素测验（16PF）</t>
    <phoneticPr fontId="1" type="noConversion"/>
  </si>
  <si>
    <t>A．呈现一个刺激以增加一个反应发生概率的程序 B．呈现一个刺激以降低一个反应发生概率的程序 C．撤消一个刺激以降低一个反应发生概率的程序 D．撤消一个刺激以增加一个反应发生概率的程序</t>
    <phoneticPr fontId="1" type="noConversion"/>
  </si>
  <si>
    <t xml:space="preserve"> 20．以下说法含有学习迁移观点的是（ B ）。</t>
    <phoneticPr fontId="1" type="noConversion"/>
  </si>
  <si>
    <t>4．差别感觉阈限与原来刺激量之比为一个常数是由（　A ）发现的 K=ΔI/I</t>
    <phoneticPr fontId="1" type="noConversion"/>
  </si>
  <si>
    <t xml:space="preserve">3．神经系统最基本的结构与功能单位是（A </t>
    <phoneticPr fontId="1" type="noConversion"/>
  </si>
  <si>
    <t>5．电影和霓虹灯活动广告是按照（　A  ）原理制作而成的。</t>
    <phoneticPr fontId="1" type="noConversion"/>
  </si>
  <si>
    <t>6．人脑反映客观事物本质特征的思维形式是（　 C  ）</t>
    <phoneticPr fontId="1" type="noConversion"/>
  </si>
  <si>
    <t>7．印象管理是指（C　）</t>
    <phoneticPr fontId="1" type="noConversion"/>
  </si>
  <si>
    <t>发展</t>
    <phoneticPr fontId="1" type="noConversion"/>
  </si>
  <si>
    <t>9．“最近发展区”概念是由前苏联心理学家（B　）提出的。</t>
    <phoneticPr fontId="1" type="noConversion"/>
  </si>
  <si>
    <t>8．过度理由效应指（A　　）[过度的外部理由使得个体对自己的行为解释由内在动机向外在动机转移]</t>
    <phoneticPr fontId="1" type="noConversion"/>
  </si>
  <si>
    <t>10．艾里克森认为，青少年（12～18岁）人格发展的主要问题是（ D ）。</t>
    <phoneticPr fontId="1" type="noConversion"/>
  </si>
  <si>
    <t>A．自主感对自卑感   B．亲密感对孤独感  C．自主感对同一感混乱  D．同一感对同一感混乱</t>
    <phoneticPr fontId="1" type="noConversion"/>
  </si>
  <si>
    <t xml:space="preserve">A．弗拉维尔（元认知） B．斯腾伯格 C．韦克斯勒 D．吉尔福特 （智力的三维结构模型：内容、操作、产物） </t>
    <phoneticPr fontId="1" type="noConversion"/>
  </si>
  <si>
    <t xml:space="preserve">12．若随机变量X服从二项分布，即X～B（200, 1/2），则该分布的数学期望为（ C ）。 </t>
    <phoneticPr fontId="1" type="noConversion"/>
  </si>
  <si>
    <t>没找着</t>
    <phoneticPr fontId="1" type="noConversion"/>
  </si>
  <si>
    <t>A．0.80^3　   B．0.80^2 C．0.80　 D．0.80^0.5(0.80开根号) 多元线性回归中，用多元测定系数（即复相关系数）的平方，来表示因变量的变异由自变量的回归所引起的比例。</t>
    <phoneticPr fontId="1" type="noConversion"/>
  </si>
  <si>
    <t>13．在多元线性回归中，已知复相关系数 Ryx1x2=0.80，则变量Y的变异由变量X1和X2的回归所决定的比例为（　B ）</t>
    <phoneticPr fontId="1" type="noConversion"/>
  </si>
  <si>
    <t>14．实验设计时设立对照组的主要目的之一是（　C　）</t>
    <phoneticPr fontId="1" type="noConversion"/>
  </si>
  <si>
    <t>15．在因素分析中，每个因素在所有变量上因素负荷的平方和称为该因素的（C　）</t>
    <phoneticPr fontId="1" type="noConversion"/>
  </si>
  <si>
    <t xml:space="preserve"> 16．如果一个测验与将来的实际业绩相关很高，比如机械倾向测验与汽车训练课程成绩相关很高，则这种测验的（　B）很高。</t>
    <phoneticPr fontId="1" type="noConversion"/>
  </si>
  <si>
    <t>A．该项目间隔2个月后再测得分的一致性 B．该项目与其它项目的相关系数的平均值 C．项目分数与总分的相关系数 D．效标得分的低分组和高分组在该项目上通过率的差值</t>
    <phoneticPr fontId="1" type="noConversion"/>
  </si>
  <si>
    <t>17．能确切地反映预测性测验中个别项目质量的是（　D ）。A是重测信度 B是同质性信度 C是项目区分度</t>
    <phoneticPr fontId="1" type="noConversion"/>
  </si>
  <si>
    <t>18．下列测验中属于情境测验的是（ C ）。 A是投射测验 B是评定量表 D自陈量表</t>
    <phoneticPr fontId="1" type="noConversion"/>
  </si>
  <si>
    <t>教育</t>
    <phoneticPr fontId="1" type="noConversion"/>
  </si>
  <si>
    <t xml:space="preserve">19．负强化是指（D）。 </t>
    <phoneticPr fontId="1" type="noConversion"/>
  </si>
  <si>
    <t>A．复习是成功之母 B．触类旁通 C．兴趣是最好的老师 D．拳不离手，曲不离口</t>
    <phoneticPr fontId="1" type="noConversion"/>
  </si>
  <si>
    <t>1语言表征</t>
    <phoneticPr fontId="1" type="noConversion"/>
  </si>
  <si>
    <t>2.先行组织者</t>
    <phoneticPr fontId="1" type="noConversion"/>
  </si>
  <si>
    <t>3.去个性化</t>
    <phoneticPr fontId="1" type="noConversion"/>
  </si>
  <si>
    <t>4.β错误</t>
    <phoneticPr fontId="1" type="noConversion"/>
  </si>
  <si>
    <t>5.元记忆</t>
    <phoneticPr fontId="1" type="noConversion"/>
  </si>
  <si>
    <t>6.守恒</t>
    <phoneticPr fontId="1" type="noConversion"/>
  </si>
  <si>
    <t>7.分半信度</t>
    <phoneticPr fontId="1" type="noConversion"/>
  </si>
  <si>
    <t>8.项目特征曲线</t>
    <phoneticPr fontId="1" type="noConversion"/>
  </si>
  <si>
    <t>1.简述知觉特性</t>
    <phoneticPr fontId="1" type="noConversion"/>
  </si>
  <si>
    <t>2.简述造成遗忘的原因</t>
    <phoneticPr fontId="1" type="noConversion"/>
  </si>
  <si>
    <t>3.简述皮亚杰关于智力发展机制的观点</t>
    <phoneticPr fontId="1" type="noConversion"/>
  </si>
  <si>
    <t>5.一个两因素实验设计中，因素A有2个水平，因素B有3个水平，且要求接受每种实验处理条件的被试人数为4人。试确定：在采用完全随机设计和被试内设计两种条件下，各需要多少名被试？</t>
    <phoneticPr fontId="1" type="noConversion"/>
  </si>
  <si>
    <t>6.某研究测量了某组学生的身高和体重，已知平均身高165cm标准差10cm 平均体重50kg标准差4kg 试比较身高与体重分布的离散程度</t>
    <phoneticPr fontId="1" type="noConversion"/>
  </si>
  <si>
    <t>1.说明当代心理学的重要研究取向</t>
    <phoneticPr fontId="1" type="noConversion"/>
  </si>
  <si>
    <t>2.什么是心理学研究的外部效度？影响外部效度的因素有哪些？</t>
    <phoneticPr fontId="1" type="noConversion"/>
  </si>
  <si>
    <t>普心</t>
    <phoneticPr fontId="1" type="noConversion"/>
  </si>
  <si>
    <t>语言在人的记忆系统中的存储形式叫语言的表征。 形式表征（正字法、语音、语义/句法表征）、语义表征（层次网络结构、激活扩散网络）</t>
    <phoneticPr fontId="1" type="noConversion"/>
  </si>
  <si>
    <t>奥苏贝尔，促进课堂言语讲授和意义接受学习的教学方法，课堂前的引导材料</t>
    <phoneticPr fontId="1" type="noConversion"/>
  </si>
  <si>
    <t>统计</t>
    <phoneticPr fontId="1" type="noConversion"/>
  </si>
  <si>
    <t>第二类错误，原假设为假，接受原假设所犯的错误。纳伪错误</t>
    <phoneticPr fontId="1" type="noConversion"/>
  </si>
  <si>
    <t>2002年真题</t>
    <phoneticPr fontId="1" type="noConversion"/>
  </si>
  <si>
    <t>属于元认知，但是没找着</t>
    <phoneticPr fontId="1" type="noConversion"/>
  </si>
  <si>
    <t>具体运算阶段。皮亚杰认知发展理论。液体、数量、物质、重量、长度、面积、体积守恒等。</t>
    <phoneticPr fontId="1" type="noConversion"/>
  </si>
  <si>
    <t>测量</t>
    <phoneticPr fontId="1" type="noConversion"/>
  </si>
  <si>
    <t>选择性；整体性；理解性；恒常性；</t>
    <phoneticPr fontId="1" type="noConversion"/>
  </si>
  <si>
    <t>1.抑制或干扰引起遗忘2衰退引起遗忘 3压抑 4提取失败 5脑损伤（</t>
    <phoneticPr fontId="1" type="noConversion"/>
  </si>
  <si>
    <t>发展</t>
    <phoneticPr fontId="1" type="noConversion"/>
  </si>
  <si>
    <t>同化、顺应、平衡、适应</t>
    <phoneticPr fontId="1" type="noConversion"/>
  </si>
  <si>
    <t>4.简要说明投射测验的优缺点（评价）</t>
    <phoneticPr fontId="1" type="noConversion"/>
  </si>
  <si>
    <t>普心</t>
    <phoneticPr fontId="1" type="noConversion"/>
  </si>
  <si>
    <t>1生理心理学研究 2行为主义的研究 3精神分析的研究 4认知心理学的研究 5人本主义心理学的研究</t>
    <phoneticPr fontId="1" type="noConversion"/>
  </si>
  <si>
    <t>总体效度；生态效度；影响因素：被试的代表性差；操作定义不明确；研究对被试的反作用；事前测量与实验处理的相互影响；多重处理的干扰；实验者效应；研究与实际情境相差较大；被试选择与实验处理的交互作用。</t>
    <phoneticPr fontId="1" type="noConversion"/>
  </si>
  <si>
    <t>2001年真题</t>
    <phoneticPr fontId="1" type="noConversion"/>
  </si>
  <si>
    <t>1．注意的两个基本特点是（　　）</t>
  </si>
  <si>
    <t>2．能够引起感觉的最小刺激量是（　　）。</t>
    <phoneticPr fontId="1" type="noConversion"/>
  </si>
  <si>
    <t>3．提出“比率智商”概念的心理学家是（　　）。</t>
  </si>
  <si>
    <t>4．容量为7＋2的记忆是（B　）记忆。</t>
    <phoneticPr fontId="1" type="noConversion"/>
  </si>
  <si>
    <t>5．艾里克森将个体的发展划分为（　　）阶段。</t>
    <phoneticPr fontId="1" type="noConversion"/>
  </si>
  <si>
    <t xml:space="preserve">  A．指向性和集中性　   B．起伏性和集中性 C．指向性和选择性　   D．调节性和集中性  【答案】A</t>
    <phoneticPr fontId="1" type="noConversion"/>
  </si>
  <si>
    <t xml:space="preserve"> A．差别感觉阈限　   B．差别感受性 C．绝对感受性   D．绝对感觉阈限 【答案】D</t>
    <phoneticPr fontId="1" type="noConversion"/>
  </si>
  <si>
    <t xml:space="preserve"> A．比纳（Binet）　 B．西蒙（Simon）  C．推孟（Termam）　   D．韦克斯勒（Wechcier）  【答案】C  【解析】比纳提出了智龄的概念。韦克斯勒将离差智商引入智力测验。  </t>
    <phoneticPr fontId="1" type="noConversion"/>
  </si>
  <si>
    <t>A．瞬时　   B．短时　    C．形象　   D．动作</t>
    <phoneticPr fontId="1" type="noConversion"/>
  </si>
  <si>
    <t xml:space="preserve">A．3个　    B．5个　   C．6个　   D．8个  【答案】D  </t>
    <phoneticPr fontId="1" type="noConversion"/>
  </si>
  <si>
    <t xml:space="preserve"> A．自我意识和控制水平丧失　   B．个性丧失  C．自我意识和控制水平下降　   D．个性转移</t>
  </si>
  <si>
    <t xml:space="preserve">7．去个体化概念的准确含义是（　　）。 </t>
  </si>
  <si>
    <t>8．社会助长作用主要来源于（　　）。</t>
  </si>
  <si>
    <t xml:space="preserve">  A．赢得积极评价的动机　   B．体力增强  C．超越别人的欲望　   D．责任心提高  【答案】A</t>
  </si>
  <si>
    <t xml:space="preserve">9．某测验分数服从正态分布，其平均数为65分，标准差为5分，问分数在60与70分之间的人数占全体学生总人数的百分比为（　  ）。 </t>
  </si>
  <si>
    <t xml:space="preserve"> A．15.8％　   B．34.1％　   C．50.0％　   D．68.3％  【答案】D</t>
  </si>
  <si>
    <t>A．总体的同质性   B．研究成本  C．预定的研究精度　   D．测试设备的误差</t>
    <phoneticPr fontId="1" type="noConversion"/>
  </si>
  <si>
    <t>10．在采取简单随机取样法的实验设计中，对样本容量的确定与（ D ）无关。</t>
    <phoneticPr fontId="1" type="noConversion"/>
  </si>
  <si>
    <t>11．2^3析因设计表示：（　　）。</t>
    <phoneticPr fontId="1" type="noConversion"/>
  </si>
  <si>
    <t xml:space="preserve"> A．有2个因素，每个因素各有3个水平 B．有3个因素，每个因素各有2个水平 C．有3个区组，各接受2种处理条件 D．有2个区组，各接受3种处理条件 【答案】B</t>
    <phoneticPr fontId="1" type="noConversion"/>
  </si>
  <si>
    <t>12．拒绝H0假设（弃真假设）时所犯统计错误的概率为（　　）。</t>
    <phoneticPr fontId="1" type="noConversion"/>
  </si>
  <si>
    <t xml:space="preserve">13．如果某同学在标准化测验中的分数位于75的百分等级，这意味着（　　）。 </t>
  </si>
  <si>
    <t>A． &lt;α B．&gt;α  C． &lt;β  D．&gt;β</t>
    <phoneticPr fontId="1" type="noConversion"/>
  </si>
  <si>
    <t>A．参加测验的人中，有75%被数的分数高于该同学 B．参加测验的人中，有25%被数的分数低于该同学 C．参加测验的人中，有75%被数的分数低于该同学 D．该同学正确回答了75%的测验题【答案】C 【解析】百分等级表示在总体中低于这个分数的百分比</t>
    <phoneticPr fontId="1" type="noConversion"/>
  </si>
  <si>
    <t>14．如果一个测验间隔两个月后再施测于同一群体，两次结果高度一致，可以肯定该测验是（  A  ）。</t>
  </si>
  <si>
    <t xml:space="preserve">  A．可信的　    B．有效的　   C．统计上显著的　   D．可推广的 【答案】A</t>
  </si>
  <si>
    <t>15．在斯坦福－比纳测验中，测得某儿童的智力年龄为8，这个结果的含意是（　　）。</t>
  </si>
  <si>
    <t xml:space="preserve"> A．该儿童的智力低下　   B．该儿童成绩相当于8岁儿童的平均分数 C．该儿童的智力超常　   D．该儿童IQ是80  【答案】B</t>
    <phoneticPr fontId="1" type="noConversion"/>
  </si>
  <si>
    <t>16．某教师的试卷经常超出授课范围，该试卷的（　　）一定低。</t>
  </si>
  <si>
    <t xml:space="preserve"> A．信度　    B．预测效度　    C．内容效度　   D．观念效度  【答案】C  【解析】学绩测验常常考查内容效度，如果测验考查的范围超出了教学的内容，即通常所说的超纲，则该测验的内容效度一定低。</t>
    <phoneticPr fontId="1" type="noConversion"/>
  </si>
  <si>
    <t>17．弗洛伊德精神分析理论中的一个关键概念是（　　）。</t>
  </si>
  <si>
    <t>18．行为疗法主要是（　　）改变个体的异常行为。</t>
  </si>
  <si>
    <t xml:space="preserve">  A．寻找早期经验  　 B．改变认知  C．运用各种条件反射技术　   D．使用药物 【答案】C</t>
    <phoneticPr fontId="1" type="noConversion"/>
  </si>
  <si>
    <t>19．霍桑实验的主要发现是（　　）。</t>
  </si>
  <si>
    <t xml:space="preserve">  A．照明影响工作效率   B．人际关系在管理中占主要地位 C．实验者期望影响实验结果　   D．物理因素比心理因素重要  【答案】B</t>
    <phoneticPr fontId="1" type="noConversion"/>
  </si>
  <si>
    <t>20．弗洛姆的期望公式为（　　）。</t>
    <phoneticPr fontId="1" type="noConversion"/>
  </si>
  <si>
    <t xml:space="preserve"> A．激发力量＝效价×期望　   B．期望＝激发力量×效价 C．期望＝效价/激发力量 D．效价＝激发力量×期望</t>
  </si>
  <si>
    <t xml:space="preserve">  A．冲突　    B．自我实现　    C．强化　   D．个人成长  【答案】A 【解析】自我实现和个人成长是人本主义；强化是新行为主义</t>
    <phoneticPr fontId="1" type="noConversion"/>
  </si>
  <si>
    <t>1.婴儿的依恋</t>
    <phoneticPr fontId="1" type="noConversion"/>
  </si>
  <si>
    <t>2.测验项目的区分度</t>
    <phoneticPr fontId="1" type="noConversion"/>
  </si>
  <si>
    <t>3.区间估计</t>
    <phoneticPr fontId="1" type="noConversion"/>
  </si>
  <si>
    <t>4.被试间设计</t>
    <phoneticPr fontId="1" type="noConversion"/>
  </si>
  <si>
    <t>5.学习的迁移</t>
    <phoneticPr fontId="1" type="noConversion"/>
  </si>
  <si>
    <t>测验信度的一种。测验没有复本且只能实施一次的情况下，采用分半法（奇偶分半法）估计得到的信度系数。分两半，在最短时距施测了两个平行测验。 分半信度又叫内部一致性系数</t>
    <phoneticPr fontId="1" type="noConversion"/>
  </si>
  <si>
    <t>项目反应与校标（或测验总分）的基本关系。描述了校标分数不同的受测者在该项目上的通过率。一般说来，曲线坡度越陡，鉴别能力越好，预测的误差越小；坡度为90度时，区分度为1.00(最高)，当坡度为0时，区分度为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</si>
</sst>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宋体"/>
      <family val="2"/>
      <scheme val="minor"/>
    </font>
    <font>
      <sz val="9"/>
      <name val="宋体"/>
      <family val="3"/>
      <charset val="134"/>
      <scheme val="minor"/>
    </font>
    <font>
      <sz val="11"/>
      <color rgb="FFFF0000"/>
      <name val="宋体"/>
      <family val="2"/>
      <scheme val="minor"/>
    </font>
    <font>
      <sz val="9"/>
      <color indexed="81"/>
      <name val="宋体"/>
      <family val="3"/>
      <charset val="134"/>
    </font>
    <font>
      <b/>
      <sz val="9"/>
      <color indexed="81"/>
      <name val="宋体"/>
      <family val="3"/>
      <charset val="134"/>
    </font>
    <font>
      <sz val="11"/>
      <name val="宋体"/>
      <family val="2"/>
      <scheme val="minor"/>
    </font>
    <font>
      <sz val="11"/>
      <color rgb="FFFF0000"/>
      <name val="宋体"/>
      <family val="3"/>
      <charset val="134"/>
      <scheme val="minor"/>
    </font>
    <font>
      <sz val="9"/>
      <color indexed="81"/>
      <name val="宋体"/>
      <charset val="134"/>
    </font>
    <font>
      <b/>
      <sz val="9"/>
      <color indexed="81"/>
      <name val="宋体"/>
      <charset val="134"/>
    </font>
    <font>
      <sz val="11"/>
      <name val="宋体"/>
      <family val="3"/>
      <charset val="134"/>
      <scheme val="minor"/>
    </font>
    <font>
      <sz val="11"/>
      <name val="宋体"/>
      <family val="3"/>
      <charset val="134"/>
    </font>
    <font>
      <b/>
      <sz val="11"/>
      <name val="宋体"/>
      <family val="3"/>
      <charset val="134"/>
      <scheme val="minor"/>
    </font>
    <font>
      <sz val="10.5"/>
      <color theme="1"/>
      <name val="Calibri"/>
      <family val="2"/>
    </font>
    <font>
      <sz val="10.5"/>
      <color theme="1"/>
      <name val="宋体"/>
      <family val="3"/>
      <charset val="134"/>
      <scheme val="minor"/>
    </font>
    <font>
      <sz val="10.5"/>
      <color theme="1"/>
      <name val="宋体"/>
      <family val="3"/>
      <charset val="134"/>
    </font>
  </fonts>
  <fills count="14">
    <fill>
      <patternFill patternType="none"/>
    </fill>
    <fill>
      <patternFill patternType="gray125"/>
    </fill>
    <fill>
      <patternFill patternType="solid">
        <fgColor theme="7"/>
        <bgColor indexed="64"/>
      </patternFill>
    </fill>
    <fill>
      <patternFill patternType="solid">
        <fgColor rgb="FF00B0F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25">
    <xf numFmtId="0" fontId="0" fillId="0" borderId="0" xfId="0"/>
    <xf numFmtId="0" fontId="0" fillId="0" borderId="1" xfId="0" applyBorder="1"/>
    <xf numFmtId="0" fontId="0" fillId="0" borderId="1" xfId="0" applyBorder="1" applyAlignment="1">
      <alignment horizontal="center" wrapText="1"/>
    </xf>
    <xf numFmtId="0" fontId="0" fillId="0" borderId="1" xfId="0" applyBorder="1" applyAlignment="1">
      <alignment wrapText="1"/>
    </xf>
    <xf numFmtId="0" fontId="2" fillId="0" borderId="1" xfId="0" applyFont="1" applyBorder="1" applyAlignment="1">
      <alignment wrapText="1"/>
    </xf>
    <xf numFmtId="0" fontId="0" fillId="0" borderId="0" xfId="0" applyAlignment="1">
      <alignment horizontal="center" wrapText="1"/>
    </xf>
    <xf numFmtId="0" fontId="2" fillId="2" borderId="2" xfId="0" applyFont="1" applyFill="1" applyBorder="1"/>
    <xf numFmtId="0" fontId="0" fillId="3" borderId="3" xfId="0" applyFill="1" applyBorder="1"/>
    <xf numFmtId="0" fontId="0" fillId="3" borderId="0" xfId="0" applyFill="1"/>
    <xf numFmtId="0" fontId="0" fillId="0" borderId="1" xfId="0" applyBorder="1" applyAlignment="1">
      <alignment horizontal="left" wrapText="1"/>
    </xf>
    <xf numFmtId="0" fontId="5" fillId="0" borderId="1" xfId="0" applyFont="1" applyBorder="1" applyAlignment="1">
      <alignment wrapText="1"/>
    </xf>
    <xf numFmtId="0" fontId="0" fillId="4" borderId="3" xfId="0" applyFill="1" applyBorder="1"/>
    <xf numFmtId="0" fontId="0" fillId="4" borderId="0" xfId="0" applyFill="1"/>
    <xf numFmtId="0" fontId="0" fillId="5" borderId="1" xfId="0" applyFill="1" applyBorder="1" applyAlignment="1">
      <alignment horizontal="center" wrapText="1"/>
    </xf>
    <xf numFmtId="0" fontId="0" fillId="5" borderId="1" xfId="0" applyFill="1" applyBorder="1"/>
    <xf numFmtId="0" fontId="0" fillId="5" borderId="1" xfId="0" applyFill="1" applyBorder="1" applyAlignment="1">
      <alignment wrapText="1"/>
    </xf>
    <xf numFmtId="0" fontId="0" fillId="5" borderId="1" xfId="0" applyFill="1" applyBorder="1" applyAlignment="1">
      <alignment horizontal="left" wrapText="1"/>
    </xf>
    <xf numFmtId="0" fontId="2" fillId="5" borderId="1" xfId="0" applyFont="1" applyFill="1" applyBorder="1" applyAlignment="1">
      <alignment wrapText="1"/>
    </xf>
    <xf numFmtId="0" fontId="2" fillId="5" borderId="1" xfId="0" applyFont="1" applyFill="1" applyBorder="1"/>
    <xf numFmtId="0" fontId="6" fillId="5" borderId="1" xfId="0" applyFont="1" applyFill="1" applyBorder="1"/>
    <xf numFmtId="0" fontId="0" fillId="5" borderId="0" xfId="0" applyFill="1"/>
    <xf numFmtId="0" fontId="0" fillId="3" borderId="4" xfId="0" applyFill="1" applyBorder="1" applyAlignment="1">
      <alignment horizontal="center"/>
    </xf>
    <xf numFmtId="0" fontId="0" fillId="6" borderId="1" xfId="0" applyFill="1" applyBorder="1" applyAlignment="1">
      <alignment horizontal="center" wrapText="1"/>
    </xf>
    <xf numFmtId="0" fontId="0" fillId="6" borderId="1" xfId="0" applyFill="1" applyBorder="1"/>
    <xf numFmtId="0" fontId="0" fillId="6" borderId="1" xfId="0" applyFill="1" applyBorder="1" applyAlignment="1">
      <alignment wrapText="1"/>
    </xf>
    <xf numFmtId="0" fontId="0" fillId="6" borderId="1" xfId="0" applyFill="1" applyBorder="1" applyAlignment="1">
      <alignment horizontal="left" wrapText="1"/>
    </xf>
    <xf numFmtId="0" fontId="2" fillId="6" borderId="1" xfId="0" applyFont="1" applyFill="1" applyBorder="1" applyAlignment="1">
      <alignment wrapText="1"/>
    </xf>
    <xf numFmtId="0" fontId="5" fillId="6" borderId="1" xfId="0" applyFont="1" applyFill="1" applyBorder="1" applyAlignment="1">
      <alignment wrapText="1"/>
    </xf>
    <xf numFmtId="0" fontId="0" fillId="6" borderId="0" xfId="0" applyFill="1"/>
    <xf numFmtId="0" fontId="0" fillId="6" borderId="4" xfId="0" applyFill="1" applyBorder="1" applyAlignment="1">
      <alignment horizontal="center"/>
    </xf>
    <xf numFmtId="0" fontId="0" fillId="6" borderId="6" xfId="0" applyFill="1" applyBorder="1" applyAlignment="1">
      <alignment horizontal="center"/>
    </xf>
    <xf numFmtId="0" fontId="0" fillId="7" borderId="1" xfId="0" applyFill="1" applyBorder="1" applyAlignment="1">
      <alignment horizontal="center" wrapText="1"/>
    </xf>
    <xf numFmtId="0" fontId="0" fillId="7" borderId="1" xfId="0" applyFill="1" applyBorder="1"/>
    <xf numFmtId="0" fontId="0" fillId="7" borderId="1" xfId="0" applyFill="1" applyBorder="1" applyAlignment="1">
      <alignment wrapText="1"/>
    </xf>
    <xf numFmtId="0" fontId="0" fillId="7" borderId="1" xfId="0" applyFill="1" applyBorder="1" applyAlignment="1">
      <alignment horizontal="left" wrapText="1"/>
    </xf>
    <xf numFmtId="0" fontId="5" fillId="7" borderId="1" xfId="0" applyFont="1" applyFill="1" applyBorder="1" applyAlignment="1">
      <alignment wrapText="1"/>
    </xf>
    <xf numFmtId="0" fontId="0" fillId="7" borderId="0" xfId="0" applyFill="1"/>
    <xf numFmtId="0" fontId="5" fillId="5" borderId="1" xfId="0" applyFont="1" applyFill="1" applyBorder="1" applyAlignment="1">
      <alignment wrapText="1"/>
    </xf>
    <xf numFmtId="3" fontId="0" fillId="5" borderId="1" xfId="0" applyNumberFormat="1" applyFill="1" applyBorder="1"/>
    <xf numFmtId="0" fontId="9" fillId="8" borderId="1" xfId="0" applyFont="1" applyFill="1" applyBorder="1" applyAlignment="1">
      <alignment horizontal="center" wrapText="1"/>
    </xf>
    <xf numFmtId="0" fontId="9" fillId="8" borderId="1" xfId="0" applyFont="1" applyFill="1" applyBorder="1"/>
    <xf numFmtId="0" fontId="9" fillId="8" borderId="1" xfId="0" applyFont="1" applyFill="1" applyBorder="1" applyAlignment="1">
      <alignment wrapText="1"/>
    </xf>
    <xf numFmtId="0" fontId="9" fillId="8" borderId="1" xfId="0" applyFont="1" applyFill="1" applyBorder="1" applyAlignment="1">
      <alignment horizontal="left" wrapText="1"/>
    </xf>
    <xf numFmtId="3" fontId="9" fillId="8" borderId="1" xfId="0" applyNumberFormat="1" applyFont="1" applyFill="1" applyBorder="1"/>
    <xf numFmtId="0" fontId="9" fillId="8" borderId="0" xfId="0" applyFont="1" applyFill="1"/>
    <xf numFmtId="0" fontId="9" fillId="9" borderId="1" xfId="0" applyFont="1" applyFill="1" applyBorder="1" applyAlignment="1">
      <alignment horizontal="center" wrapText="1"/>
    </xf>
    <xf numFmtId="0" fontId="9" fillId="9" borderId="1" xfId="0" applyFont="1" applyFill="1" applyBorder="1"/>
    <xf numFmtId="0" fontId="9" fillId="9" borderId="1" xfId="0" applyFont="1" applyFill="1" applyBorder="1" applyAlignment="1">
      <alignment wrapText="1"/>
    </xf>
    <xf numFmtId="0" fontId="9" fillId="9" borderId="1" xfId="0" applyFont="1" applyFill="1" applyBorder="1" applyAlignment="1">
      <alignment horizontal="left" wrapText="1"/>
    </xf>
    <xf numFmtId="0" fontId="9" fillId="9" borderId="0" xfId="0" applyFont="1" applyFill="1"/>
    <xf numFmtId="3" fontId="9" fillId="9" borderId="1" xfId="0" applyNumberFormat="1" applyFont="1" applyFill="1" applyBorder="1"/>
    <xf numFmtId="0" fontId="9" fillId="10" borderId="1" xfId="0" applyFont="1" applyFill="1" applyBorder="1" applyAlignment="1">
      <alignment horizontal="center" wrapText="1"/>
    </xf>
    <xf numFmtId="0" fontId="9" fillId="10" borderId="1" xfId="0" applyFont="1" applyFill="1" applyBorder="1"/>
    <xf numFmtId="0" fontId="9" fillId="10" borderId="1" xfId="0" applyFont="1" applyFill="1" applyBorder="1" applyAlignment="1">
      <alignment wrapText="1"/>
    </xf>
    <xf numFmtId="0" fontId="9" fillId="10" borderId="1" xfId="0" applyFont="1" applyFill="1" applyBorder="1" applyAlignment="1">
      <alignment horizontal="left" wrapText="1"/>
    </xf>
    <xf numFmtId="0" fontId="9" fillId="10" borderId="0" xfId="0" applyFont="1" applyFill="1"/>
    <xf numFmtId="3" fontId="9" fillId="10" borderId="1" xfId="0" applyNumberFormat="1" applyFont="1" applyFill="1" applyBorder="1"/>
    <xf numFmtId="0" fontId="9" fillId="11" borderId="1" xfId="0" applyFont="1" applyFill="1" applyBorder="1" applyAlignment="1">
      <alignment horizontal="center" wrapText="1"/>
    </xf>
    <xf numFmtId="0" fontId="9" fillId="11" borderId="1" xfId="0" applyFont="1" applyFill="1" applyBorder="1"/>
    <xf numFmtId="0" fontId="9" fillId="11" borderId="1" xfId="0" applyFont="1" applyFill="1" applyBorder="1" applyAlignment="1">
      <alignment wrapText="1"/>
    </xf>
    <xf numFmtId="0" fontId="9" fillId="11" borderId="1" xfId="0" applyFont="1" applyFill="1" applyBorder="1" applyAlignment="1">
      <alignment horizontal="left" wrapText="1"/>
    </xf>
    <xf numFmtId="0" fontId="9" fillId="11" borderId="0" xfId="0" applyFont="1" applyFill="1"/>
    <xf numFmtId="3" fontId="9" fillId="11" borderId="1" xfId="0" applyNumberFormat="1" applyFont="1" applyFill="1" applyBorder="1"/>
    <xf numFmtId="0" fontId="9" fillId="5" borderId="1" xfId="0" applyFont="1" applyFill="1" applyBorder="1" applyAlignment="1">
      <alignment horizontal="center" wrapText="1"/>
    </xf>
    <xf numFmtId="0" fontId="9" fillId="5" borderId="1" xfId="0" applyFont="1" applyFill="1" applyBorder="1"/>
    <xf numFmtId="0" fontId="9" fillId="5" borderId="1" xfId="0" applyFont="1" applyFill="1" applyBorder="1" applyAlignment="1">
      <alignment wrapText="1"/>
    </xf>
    <xf numFmtId="0" fontId="9" fillId="5" borderId="1" xfId="0" applyFont="1" applyFill="1" applyBorder="1" applyAlignment="1">
      <alignment horizontal="left" wrapText="1"/>
    </xf>
    <xf numFmtId="0" fontId="9" fillId="5" borderId="0" xfId="0" applyFont="1" applyFill="1"/>
    <xf numFmtId="3" fontId="9" fillId="5" borderId="1" xfId="0" applyNumberFormat="1" applyFont="1" applyFill="1" applyBorder="1"/>
    <xf numFmtId="0" fontId="9" fillId="12" borderId="1" xfId="0" applyFont="1" applyFill="1" applyBorder="1" applyAlignment="1">
      <alignment horizontal="center" wrapText="1"/>
    </xf>
    <xf numFmtId="0" fontId="9" fillId="12" borderId="1" xfId="0" applyFont="1" applyFill="1" applyBorder="1"/>
    <xf numFmtId="0" fontId="9" fillId="12" borderId="1" xfId="0" applyFont="1" applyFill="1" applyBorder="1" applyAlignment="1">
      <alignment wrapText="1"/>
    </xf>
    <xf numFmtId="0" fontId="9" fillId="12" borderId="1" xfId="0" applyFont="1" applyFill="1" applyBorder="1" applyAlignment="1">
      <alignment horizontal="left" wrapText="1"/>
    </xf>
    <xf numFmtId="0" fontId="9" fillId="12" borderId="0" xfId="0" applyFont="1" applyFill="1"/>
    <xf numFmtId="3" fontId="9" fillId="12" borderId="1" xfId="0" applyNumberFormat="1" applyFont="1" applyFill="1" applyBorder="1"/>
    <xf numFmtId="0" fontId="9" fillId="13" borderId="1" xfId="0" applyFont="1" applyFill="1" applyBorder="1" applyAlignment="1">
      <alignment horizontal="center" wrapText="1"/>
    </xf>
    <xf numFmtId="0" fontId="9" fillId="13" borderId="1" xfId="0" applyFont="1" applyFill="1" applyBorder="1"/>
    <xf numFmtId="0" fontId="9" fillId="13" borderId="1" xfId="0" applyFont="1" applyFill="1" applyBorder="1" applyAlignment="1">
      <alignment wrapText="1"/>
    </xf>
    <xf numFmtId="0" fontId="9" fillId="13" borderId="1" xfId="0" applyFont="1" applyFill="1" applyBorder="1" applyAlignment="1">
      <alignment horizontal="left" wrapText="1"/>
    </xf>
    <xf numFmtId="0" fontId="9" fillId="13" borderId="0" xfId="0" applyFont="1" applyFill="1"/>
    <xf numFmtId="3" fontId="9" fillId="13" borderId="1" xfId="0" applyNumberFormat="1" applyFont="1" applyFill="1" applyBorder="1"/>
    <xf numFmtId="0" fontId="9" fillId="6" borderId="1" xfId="0" applyFont="1" applyFill="1" applyBorder="1" applyAlignment="1">
      <alignment horizontal="center" wrapText="1"/>
    </xf>
    <xf numFmtId="0" fontId="9" fillId="6" borderId="1" xfId="0" applyFont="1" applyFill="1" applyBorder="1"/>
    <xf numFmtId="0" fontId="9" fillId="6" borderId="1" xfId="0" applyFont="1" applyFill="1" applyBorder="1" applyAlignment="1">
      <alignment wrapText="1"/>
    </xf>
    <xf numFmtId="0" fontId="9" fillId="6" borderId="1" xfId="0" applyFont="1" applyFill="1" applyBorder="1" applyAlignment="1">
      <alignment horizontal="left" wrapText="1"/>
    </xf>
    <xf numFmtId="0" fontId="9" fillId="6" borderId="0" xfId="0" applyFont="1" applyFill="1"/>
    <xf numFmtId="3" fontId="9" fillId="6" borderId="1" xfId="0" applyNumberFormat="1" applyFont="1" applyFill="1" applyBorder="1"/>
    <xf numFmtId="0" fontId="0" fillId="11" borderId="0" xfId="0" applyFill="1"/>
    <xf numFmtId="0" fontId="5" fillId="11" borderId="6" xfId="0" applyFont="1" applyFill="1" applyBorder="1" applyAlignment="1">
      <alignment horizontal="center"/>
    </xf>
    <xf numFmtId="0" fontId="9" fillId="11" borderId="4" xfId="0" applyFont="1" applyFill="1" applyBorder="1" applyAlignment="1">
      <alignment horizontal="center"/>
    </xf>
    <xf numFmtId="0" fontId="9" fillId="11" borderId="5" xfId="0" applyFont="1" applyFill="1" applyBorder="1" applyAlignment="1">
      <alignment horizontal="center"/>
    </xf>
    <xf numFmtId="0" fontId="5" fillId="10" borderId="6" xfId="0" applyFont="1" applyFill="1" applyBorder="1" applyAlignment="1">
      <alignment horizontal="center"/>
    </xf>
    <xf numFmtId="0" fontId="9" fillId="10" borderId="4" xfId="0" applyFont="1" applyFill="1" applyBorder="1" applyAlignment="1">
      <alignment horizontal="center"/>
    </xf>
    <xf numFmtId="0" fontId="9" fillId="10" borderId="5" xfId="0" applyFont="1" applyFill="1" applyBorder="1" applyAlignment="1">
      <alignment horizontal="center"/>
    </xf>
    <xf numFmtId="0" fontId="5" fillId="9" borderId="6" xfId="0" applyFont="1" applyFill="1" applyBorder="1" applyAlignment="1">
      <alignment horizontal="center"/>
    </xf>
    <xf numFmtId="0" fontId="9" fillId="9" borderId="4" xfId="0" applyFont="1" applyFill="1" applyBorder="1" applyAlignment="1">
      <alignment horizontal="center"/>
    </xf>
    <xf numFmtId="0" fontId="9" fillId="9" borderId="5" xfId="0" applyFont="1" applyFill="1" applyBorder="1" applyAlignment="1">
      <alignment horizontal="center"/>
    </xf>
    <xf numFmtId="0" fontId="0" fillId="6" borderId="6"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0" borderId="6" xfId="0"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0" borderId="2" xfId="0" applyBorder="1" applyAlignment="1">
      <alignment horizontal="center" wrapText="1"/>
    </xf>
    <xf numFmtId="0" fontId="0" fillId="5" borderId="4" xfId="0" applyFill="1" applyBorder="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5" fillId="8" borderId="6" xfId="0" applyFont="1" applyFill="1" applyBorder="1" applyAlignment="1">
      <alignment horizontal="center"/>
    </xf>
    <xf numFmtId="0" fontId="9" fillId="8" borderId="4" xfId="0" applyFont="1" applyFill="1" applyBorder="1" applyAlignment="1">
      <alignment horizontal="center"/>
    </xf>
    <xf numFmtId="0" fontId="9" fillId="8" borderId="5" xfId="0" applyFont="1" applyFill="1" applyBorder="1" applyAlignment="1">
      <alignment horizontal="center"/>
    </xf>
    <xf numFmtId="0" fontId="0" fillId="7" borderId="6" xfId="0" applyFill="1" applyBorder="1" applyAlignment="1">
      <alignment horizontal="center"/>
    </xf>
    <xf numFmtId="0" fontId="5" fillId="5" borderId="6" xfId="0" applyFont="1" applyFill="1" applyBorder="1" applyAlignment="1">
      <alignment horizontal="center"/>
    </xf>
    <xf numFmtId="0" fontId="9" fillId="5" borderId="4" xfId="0" applyFont="1" applyFill="1" applyBorder="1" applyAlignment="1">
      <alignment horizontal="center"/>
    </xf>
    <xf numFmtId="0" fontId="9" fillId="5" borderId="5" xfId="0" applyFont="1" applyFill="1" applyBorder="1" applyAlignment="1">
      <alignment horizontal="center"/>
    </xf>
    <xf numFmtId="0" fontId="5" fillId="13" borderId="6" xfId="0" applyFont="1" applyFill="1" applyBorder="1" applyAlignment="1">
      <alignment horizontal="center"/>
    </xf>
    <xf numFmtId="0" fontId="9" fillId="13" borderId="4" xfId="0" applyFont="1" applyFill="1" applyBorder="1" applyAlignment="1">
      <alignment horizontal="center"/>
    </xf>
    <xf numFmtId="0" fontId="9" fillId="13" borderId="5" xfId="0" applyFont="1" applyFill="1" applyBorder="1" applyAlignment="1">
      <alignment horizontal="center"/>
    </xf>
    <xf numFmtId="0" fontId="5" fillId="12" borderId="6" xfId="0" applyFont="1" applyFill="1" applyBorder="1" applyAlignment="1">
      <alignment horizontal="center"/>
    </xf>
    <xf numFmtId="0" fontId="9" fillId="12" borderId="4" xfId="0" applyFont="1" applyFill="1" applyBorder="1" applyAlignment="1">
      <alignment horizontal="center"/>
    </xf>
    <xf numFmtId="0" fontId="9" fillId="12" borderId="5" xfId="0" applyFont="1" applyFill="1" applyBorder="1" applyAlignment="1">
      <alignment horizontal="center"/>
    </xf>
    <xf numFmtId="0" fontId="5" fillId="6" borderId="6" xfId="0" applyFont="1" applyFill="1" applyBorder="1" applyAlignment="1">
      <alignment horizontal="center"/>
    </xf>
    <xf numFmtId="0" fontId="9" fillId="6" borderId="4" xfId="0" applyFont="1" applyFill="1" applyBorder="1" applyAlignment="1">
      <alignment horizontal="center"/>
    </xf>
    <xf numFmtId="0" fontId="9" fillId="6" borderId="5" xfId="0" applyFont="1" applyFill="1" applyBorder="1" applyAlignment="1">
      <alignment horizont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M41"/>
  <sheetViews>
    <sheetView tabSelected="1" workbookViewId="0">
      <selection activeCell="H4" sqref="H4"/>
    </sheetView>
  </sheetViews>
  <sheetFormatPr defaultRowHeight="14"/>
  <cols>
    <col min="1" max="1" width="5.1796875" bestFit="1" customWidth="1"/>
    <col min="2" max="2" width="20.6328125" customWidth="1"/>
    <col min="3" max="3" width="10.1796875" bestFit="1" customWidth="1"/>
    <col min="5" max="5" width="8.6328125" customWidth="1"/>
    <col min="6" max="6" width="13.6328125" hidden="1" customWidth="1"/>
    <col min="7" max="7" width="22.90625" style="20" customWidth="1"/>
    <col min="8" max="9" width="8.81640625" style="20"/>
    <col min="10" max="10" width="55.1796875" style="20" customWidth="1"/>
    <col min="11" max="11" width="8.81640625" hidden="1" customWidth="1"/>
    <col min="12" max="12" width="22.90625" customWidth="1"/>
    <col min="15" max="15" width="31.1796875" customWidth="1"/>
    <col min="16" max="16" width="8.81640625" hidden="1" customWidth="1"/>
    <col min="17" max="17" width="22.90625" style="28" customWidth="1"/>
    <col min="18" max="19" width="8.81640625" style="28"/>
    <col min="20" max="20" width="37.81640625" style="28" customWidth="1"/>
    <col min="21" max="21" width="31.1796875" style="28" hidden="1" customWidth="1"/>
    <col min="22" max="22" width="22.90625" customWidth="1"/>
    <col min="25" max="25" width="31.1796875" customWidth="1"/>
    <col min="26" max="26" width="8.81640625" hidden="1" customWidth="1"/>
    <col min="27" max="27" width="22.90625" customWidth="1"/>
    <col min="30" max="30" width="39.81640625" customWidth="1"/>
    <col min="31" max="31" width="8.81640625" hidden="1" customWidth="1"/>
    <col min="32" max="32" width="22.90625" style="36" customWidth="1"/>
    <col min="33" max="34" width="8.81640625" style="36"/>
    <col min="35" max="35" width="39.81640625" style="36" customWidth="1"/>
    <col min="36" max="36" width="0" hidden="1" customWidth="1"/>
    <col min="37" max="37" width="22.90625" style="20" customWidth="1"/>
    <col min="38" max="39" width="8.81640625" style="20"/>
    <col min="40" max="40" width="39.81640625" style="20" customWidth="1"/>
    <col min="41" max="41" width="0" hidden="1" customWidth="1"/>
    <col min="42" max="42" width="22.90625" style="44" customWidth="1"/>
    <col min="43" max="44" width="8.81640625" style="44"/>
    <col min="45" max="45" width="39.81640625" style="44" customWidth="1"/>
    <col min="46" max="46" width="0" hidden="1" customWidth="1"/>
    <col min="47" max="47" width="22.90625" style="49" customWidth="1"/>
    <col min="48" max="49" width="8.81640625" style="49"/>
    <col min="50" max="50" width="39.81640625" style="49" customWidth="1"/>
    <col min="51" max="51" width="0" hidden="1" customWidth="1"/>
    <col min="52" max="52" width="22.90625" style="55" customWidth="1"/>
    <col min="53" max="54" width="8.81640625" style="55"/>
    <col min="55" max="55" width="39.81640625" style="55" customWidth="1"/>
    <col min="56" max="56" width="0" hidden="1" customWidth="1"/>
    <col min="57" max="57" width="22.90625" style="61" customWidth="1"/>
    <col min="58" max="59" width="8.81640625" style="61"/>
    <col min="60" max="60" width="39.81640625" style="61" customWidth="1"/>
    <col min="61" max="61" width="0" hidden="1" customWidth="1"/>
    <col min="62" max="62" width="22.90625" style="67" customWidth="1"/>
    <col min="63" max="64" width="8.81640625" style="67"/>
    <col min="65" max="65" width="39.81640625" style="67" customWidth="1"/>
    <col min="66" max="66" width="0" hidden="1" customWidth="1"/>
    <col min="67" max="67" width="22.90625" style="73" customWidth="1"/>
    <col min="68" max="69" width="8.90625" style="73"/>
    <col min="70" max="70" width="39.81640625" style="73" customWidth="1"/>
    <col min="71" max="71" width="0" hidden="1" customWidth="1"/>
    <col min="72" max="72" width="22.90625" style="79" customWidth="1"/>
    <col min="73" max="74" width="8.81640625" style="79"/>
    <col min="75" max="75" width="39.81640625" style="79" customWidth="1"/>
    <col min="76" max="76" width="0" hidden="1" customWidth="1"/>
    <col min="77" max="77" width="22.90625" style="85" customWidth="1"/>
    <col min="78" max="79" width="8.90625" style="85"/>
    <col min="80" max="80" width="39.81640625" style="85" customWidth="1"/>
    <col min="81" max="81" width="0" hidden="1" customWidth="1"/>
    <col min="82" max="82" width="22.90625" style="67" customWidth="1"/>
    <col min="83" max="84" width="8.90625" style="67"/>
    <col min="85" max="85" width="39.81640625" style="67" customWidth="1"/>
    <col min="86" max="86" width="0" style="20" hidden="1" customWidth="1"/>
    <col min="87" max="87" width="22.90625" style="61" customWidth="1"/>
    <col min="88" max="89" width="8.7265625" style="61"/>
    <col min="90" max="90" width="39.81640625" style="61" customWidth="1"/>
    <col min="91" max="91" width="8.7265625" style="87"/>
  </cols>
  <sheetData>
    <row r="1" spans="1:91">
      <c r="A1" s="6"/>
      <c r="B1" s="105" t="s">
        <v>17</v>
      </c>
      <c r="C1" s="105"/>
      <c r="D1" s="105"/>
      <c r="E1" s="5"/>
      <c r="F1" t="str">
        <f>"INSERT INTO `t_test_history` ( `year`, `item`, `subject`, `page`, `remarks`,`type`) VALUES ('2017', '"&amp;B1&amp;"', '"&amp;C1&amp;"', '"&amp;D1&amp;"', '"&amp;E1&amp;"','选择题');"</f>
        <v>INSERT INTO `t_test_history` ( `year`, `item`, `subject`, `page`, `remarks`,`type`) VALUES ('2017', '2018年真题', '', '', '','选择题');</v>
      </c>
      <c r="G1" s="108" t="s">
        <v>64</v>
      </c>
      <c r="H1" s="108"/>
      <c r="I1" s="108"/>
      <c r="J1" s="108"/>
      <c r="L1" s="102" t="s">
        <v>158</v>
      </c>
      <c r="M1" s="102"/>
      <c r="N1" s="102"/>
      <c r="O1" s="102"/>
      <c r="Q1" s="97" t="s">
        <v>246</v>
      </c>
      <c r="R1" s="97"/>
      <c r="S1" s="97"/>
      <c r="T1" s="97"/>
      <c r="U1" s="30"/>
      <c r="V1" s="102" t="s">
        <v>256</v>
      </c>
      <c r="W1" s="102"/>
      <c r="X1" s="102"/>
      <c r="Y1" s="102"/>
      <c r="AA1" s="102" t="s">
        <v>332</v>
      </c>
      <c r="AB1" s="102"/>
      <c r="AC1" s="102"/>
      <c r="AD1" s="102"/>
      <c r="AF1" s="112" t="s">
        <v>407</v>
      </c>
      <c r="AG1" s="112"/>
      <c r="AH1" s="112"/>
      <c r="AI1" s="112"/>
      <c r="AK1" s="108" t="s">
        <v>481</v>
      </c>
      <c r="AL1" s="108"/>
      <c r="AM1" s="108"/>
      <c r="AN1" s="108"/>
      <c r="AP1" s="109" t="s">
        <v>555</v>
      </c>
      <c r="AQ1" s="109"/>
      <c r="AR1" s="109"/>
      <c r="AS1" s="109"/>
      <c r="AU1" s="94" t="s">
        <v>629</v>
      </c>
      <c r="AV1" s="94"/>
      <c r="AW1" s="94"/>
      <c r="AX1" s="94"/>
      <c r="AZ1" s="91" t="s">
        <v>707</v>
      </c>
      <c r="BA1" s="91"/>
      <c r="BB1" s="91"/>
      <c r="BC1" s="91"/>
      <c r="BE1" s="88" t="s">
        <v>784</v>
      </c>
      <c r="BF1" s="88"/>
      <c r="BG1" s="88"/>
      <c r="BH1" s="88"/>
      <c r="BJ1" s="113" t="s">
        <v>861</v>
      </c>
      <c r="BK1" s="113"/>
      <c r="BL1" s="113"/>
      <c r="BM1" s="113"/>
      <c r="BO1" s="119" t="s">
        <v>929</v>
      </c>
      <c r="BP1" s="119"/>
      <c r="BQ1" s="119"/>
      <c r="BR1" s="119"/>
      <c r="BT1" s="116" t="s">
        <v>1005</v>
      </c>
      <c r="BU1" s="116"/>
      <c r="BV1" s="116"/>
      <c r="BW1" s="116"/>
      <c r="BY1" s="122" t="s">
        <v>1068</v>
      </c>
      <c r="BZ1" s="122"/>
      <c r="CA1" s="122"/>
      <c r="CB1" s="122"/>
      <c r="CD1" s="113" t="s">
        <v>1200</v>
      </c>
      <c r="CE1" s="113"/>
      <c r="CF1" s="113"/>
      <c r="CG1" s="113"/>
      <c r="CI1" s="88" t="s">
        <v>1212</v>
      </c>
      <c r="CJ1" s="88"/>
      <c r="CK1" s="88"/>
      <c r="CL1" s="88"/>
    </row>
    <row r="2" spans="1:91">
      <c r="A2" s="1" t="s">
        <v>16</v>
      </c>
      <c r="B2" s="2" t="s">
        <v>9</v>
      </c>
      <c r="C2" s="2" t="s">
        <v>14</v>
      </c>
      <c r="D2" s="1" t="s">
        <v>8</v>
      </c>
      <c r="E2" s="1" t="s">
        <v>38</v>
      </c>
      <c r="F2" t="str">
        <f t="shared" ref="F2:F20" si="0">"INSERT INTO `t_test_history` ( `year`, `item`, `subject`, `page`, `remarks`,`type`) VALUES ('2017', '"&amp;B2&amp;"', '"&amp;C2&amp;"', '"&amp;D2&amp;"', '"&amp;E2&amp;"','选择题');"</f>
        <v>INSERT INTO `t_test_history` ( `year`, `item`, `subject`, `page`, `remarks`,`type`) VALUES ('2017', '题目', '归属', '大纲页码', '备注','选择题');</v>
      </c>
      <c r="G2" s="13" t="s">
        <v>9</v>
      </c>
      <c r="H2" s="13" t="s">
        <v>14</v>
      </c>
      <c r="I2" s="14" t="s">
        <v>8</v>
      </c>
      <c r="J2" s="14" t="s">
        <v>38</v>
      </c>
      <c r="L2" s="2" t="s">
        <v>9</v>
      </c>
      <c r="M2" s="2" t="s">
        <v>14</v>
      </c>
      <c r="N2" s="1" t="s">
        <v>8</v>
      </c>
      <c r="O2" s="1" t="s">
        <v>38</v>
      </c>
      <c r="Q2" s="22" t="s">
        <v>9</v>
      </c>
      <c r="R2" s="22" t="s">
        <v>14</v>
      </c>
      <c r="S2" s="23" t="s">
        <v>8</v>
      </c>
      <c r="T2" s="23" t="s">
        <v>38</v>
      </c>
      <c r="U2" s="23"/>
      <c r="V2" s="2" t="s">
        <v>9</v>
      </c>
      <c r="W2" s="2" t="s">
        <v>14</v>
      </c>
      <c r="X2" s="1" t="s">
        <v>8</v>
      </c>
      <c r="Y2" s="1" t="s">
        <v>38</v>
      </c>
      <c r="AA2" s="2" t="s">
        <v>9</v>
      </c>
      <c r="AB2" s="2" t="s">
        <v>14</v>
      </c>
      <c r="AC2" s="1" t="s">
        <v>8</v>
      </c>
      <c r="AD2" s="1" t="s">
        <v>38</v>
      </c>
      <c r="AF2" s="31" t="s">
        <v>9</v>
      </c>
      <c r="AG2" s="31" t="s">
        <v>14</v>
      </c>
      <c r="AH2" s="32" t="s">
        <v>8</v>
      </c>
      <c r="AI2" s="32" t="s">
        <v>38</v>
      </c>
      <c r="AK2" s="13" t="s">
        <v>9</v>
      </c>
      <c r="AL2" s="13" t="s">
        <v>14</v>
      </c>
      <c r="AM2" s="14" t="s">
        <v>8</v>
      </c>
      <c r="AN2" s="14" t="s">
        <v>38</v>
      </c>
      <c r="AP2" s="39" t="s">
        <v>9</v>
      </c>
      <c r="AQ2" s="39" t="s">
        <v>14</v>
      </c>
      <c r="AR2" s="40" t="s">
        <v>8</v>
      </c>
      <c r="AS2" s="40" t="s">
        <v>38</v>
      </c>
      <c r="AU2" s="45" t="s">
        <v>9</v>
      </c>
      <c r="AV2" s="45" t="s">
        <v>14</v>
      </c>
      <c r="AW2" s="46" t="s">
        <v>8</v>
      </c>
      <c r="AX2" s="46" t="s">
        <v>38</v>
      </c>
      <c r="AZ2" s="51" t="s">
        <v>9</v>
      </c>
      <c r="BA2" s="51" t="s">
        <v>14</v>
      </c>
      <c r="BB2" s="52" t="s">
        <v>8</v>
      </c>
      <c r="BC2" s="52" t="s">
        <v>38</v>
      </c>
      <c r="BE2" s="57" t="s">
        <v>9</v>
      </c>
      <c r="BF2" s="57" t="s">
        <v>14</v>
      </c>
      <c r="BG2" s="58" t="s">
        <v>8</v>
      </c>
      <c r="BH2" s="58" t="s">
        <v>38</v>
      </c>
      <c r="BJ2" s="63" t="s">
        <v>9</v>
      </c>
      <c r="BK2" s="63" t="s">
        <v>14</v>
      </c>
      <c r="BL2" s="64" t="s">
        <v>8</v>
      </c>
      <c r="BM2" s="64" t="s">
        <v>38</v>
      </c>
      <c r="BO2" s="69" t="s">
        <v>9</v>
      </c>
      <c r="BP2" s="69" t="s">
        <v>14</v>
      </c>
      <c r="BQ2" s="70" t="s">
        <v>8</v>
      </c>
      <c r="BR2" s="70" t="s">
        <v>38</v>
      </c>
      <c r="BT2" s="75" t="s">
        <v>9</v>
      </c>
      <c r="BU2" s="75" t="s">
        <v>14</v>
      </c>
      <c r="BV2" s="76" t="s">
        <v>8</v>
      </c>
      <c r="BW2" s="76" t="s">
        <v>38</v>
      </c>
      <c r="BY2" s="81" t="s">
        <v>9</v>
      </c>
      <c r="BZ2" s="81" t="s">
        <v>14</v>
      </c>
      <c r="CA2" s="82" t="s">
        <v>8</v>
      </c>
      <c r="CB2" s="82" t="s">
        <v>38</v>
      </c>
      <c r="CD2" s="63" t="s">
        <v>9</v>
      </c>
      <c r="CE2" s="63" t="s">
        <v>14</v>
      </c>
      <c r="CF2" s="64" t="s">
        <v>8</v>
      </c>
      <c r="CG2" s="64" t="s">
        <v>38</v>
      </c>
      <c r="CI2" s="57" t="s">
        <v>9</v>
      </c>
      <c r="CJ2" s="57" t="s">
        <v>14</v>
      </c>
      <c r="CK2" s="58" t="s">
        <v>8</v>
      </c>
      <c r="CL2" s="58" t="s">
        <v>38</v>
      </c>
    </row>
    <row r="3" spans="1:91" ht="56">
      <c r="A3" s="1">
        <v>1</v>
      </c>
      <c r="B3" s="3" t="s">
        <v>36</v>
      </c>
      <c r="C3" s="1" t="s">
        <v>37</v>
      </c>
      <c r="D3" s="1">
        <v>49</v>
      </c>
      <c r="E3" s="1"/>
      <c r="F3" t="str">
        <f t="shared" si="0"/>
        <v>INSERT INTO `t_test_history` ( `year`, `item`, `subject`, `page`, `remarks`,`type`) VALUES ('2017', '双眼视差-距离知觉', '普心', '49', '','选择题');</v>
      </c>
      <c r="G3" s="15" t="s">
        <v>85</v>
      </c>
      <c r="H3" s="14" t="s">
        <v>4</v>
      </c>
      <c r="I3" s="14">
        <v>35</v>
      </c>
      <c r="J3" s="15" t="s">
        <v>116</v>
      </c>
      <c r="K3" t="str">
        <f>"INSERT INTO `t_test_history` ( `year`, `item`, `subject`, `page`, `remarks`,`type`,`points`) VALUES ('2017', '"&amp;G3&amp;"', '"&amp;H3&amp;"', '"&amp;I3&amp;"', '"&amp;J3&amp;"','选择题',1);"</f>
        <v>INSERT INTO `t_test_history` ( `year`, `item`, `subject`, `page`, `remarks`,`type`,`points`) VALUES ('2017', '绝对感受性E与绝对感受阈限R E=1/R', '普心', '35', 'A.正比关系B.反比关系C.幂函数关系D.对数函数关系','选择题',1);</v>
      </c>
      <c r="L3" s="3" t="s">
        <v>195</v>
      </c>
      <c r="M3" s="1" t="s">
        <v>196</v>
      </c>
      <c r="N3" s="1">
        <v>77</v>
      </c>
      <c r="O3" s="3" t="s">
        <v>159</v>
      </c>
      <c r="P3" t="str">
        <f>"INSERT INTO `t_test_history` ( `year`, `item`, `subject`, `page`, `remarks`,`type`,`points`) VALUES ('2016', '"&amp;L3&amp;"', '"&amp;M3&amp;"', '"&amp;N3&amp;"', '"&amp;O3&amp;"','选择题',1);"</f>
        <v>INSERT INTO `t_test_history` ( `year`, `item`, `subject`, `page`, `remarks`,`type`,`points`) VALUES ('2016', '思维的基本过程 B', '普心', '77', 'A.比较与分类 B.分析与综合 C.抽象与概括 D.系统化与具体化','选择题',1);</v>
      </c>
      <c r="Q3" s="24"/>
      <c r="R3" s="23"/>
      <c r="S3" s="23"/>
      <c r="T3" s="24"/>
      <c r="U3" s="24"/>
      <c r="V3" s="3" t="s">
        <v>258</v>
      </c>
      <c r="W3" s="1" t="s">
        <v>196</v>
      </c>
      <c r="X3" s="1">
        <v>41</v>
      </c>
      <c r="Y3" s="3" t="s">
        <v>257</v>
      </c>
      <c r="Z3" t="str">
        <f>"INSERT INTO `t_test_history` ( `year`, `item`, `subject`, `page`, `remarks`,`type`,`points`) VALUES ('2014', '"&amp;V3&amp;"', '"&amp;W3&amp;"', '"&amp;X3&amp;"', '"&amp;Y3&amp;"','选择',1);"</f>
        <v>INSERT INTO `t_test_history` ( `year`, `item`, `subject`, `page`, `remarks`,`type`,`points`) VALUES ('2014', '主要由声波频率决定的听觉特性：音调', '普心', '41', 'A 音调B 音高C 音响D 音色','选择',1);</v>
      </c>
      <c r="AA3" s="3" t="s">
        <v>393</v>
      </c>
      <c r="AB3" s="1" t="s">
        <v>196</v>
      </c>
      <c r="AC3" s="1">
        <v>20</v>
      </c>
      <c r="AD3" s="3" t="s">
        <v>335</v>
      </c>
      <c r="AE3" t="str">
        <f>"INSERT INTO `t_test_history` ( `year`, `item`, `subject`, `page`, `remarks`,`type`,`points`) VALUES ('2013', '"&amp;AA3&amp;"', '"&amp;AB3&amp;"', '"&amp;AC3&amp;"', '"&amp;AD3&amp;"','选择',1);"</f>
        <v>INSERT INTO `t_test_history` ( `year`, `item`, `subject`, `page`, `remarks`,`type`,`points`) VALUES ('2013', '下列选项中属于个性心理特征的是 B（能力气质性格）', '普心', '20', 'A 思维B 能力C 意志D 情绪','选择',1);</v>
      </c>
      <c r="AF3" s="33" t="s">
        <v>409</v>
      </c>
      <c r="AG3" s="32" t="s">
        <v>196</v>
      </c>
      <c r="AH3" s="32">
        <v>40</v>
      </c>
      <c r="AI3" s="33" t="s">
        <v>408</v>
      </c>
      <c r="AJ3" t="str">
        <f>"INSERT INTO `t_test_history` ( `year`, `item`, `subject`, `page`, `remarks`,`type`,`points`) VALUES ('2012', '"&amp;AF3&amp;"', '"&amp;AG3&amp;"', '"&amp;AH3&amp;"', '"&amp;AI3&amp;"','选择',1);"</f>
        <v>INSERT INTO `t_test_history` ( `year`, `item`, `subject`, `page`, `remarks`,`type`,`points`) VALUES ('2012', '1.可以用侧抑制解释的视觉现象B', '普心', '40', '马赫带','选择',1);</v>
      </c>
      <c r="AK3" s="15" t="s">
        <v>483</v>
      </c>
      <c r="AL3" s="14" t="s">
        <v>196</v>
      </c>
      <c r="AM3" s="14">
        <v>38</v>
      </c>
      <c r="AN3" s="15" t="s">
        <v>482</v>
      </c>
      <c r="AO3" t="str">
        <f>"INSERT INTO `t_test_history` ( `year`, `item`, `subject`, `page`, `remarks`,`type`,`points`) VALUES ('2011', '"&amp;AK3&amp;"', '"&amp;AL3&amp;"', '"&amp;AM3&amp;"', '"&amp;AN3&amp;"','选择',1);"</f>
        <v>INSERT INTO `t_test_history` ( `year`, `item`, `subject`, `page`, `remarks`,`type`,`points`) VALUES ('2011', '1．以下四个色块中饱和度最高的是（　B ）。  ', '普心', '38', 'A．粉色  B．鲜红  C．灰色  D．黄褐','选择',1);</v>
      </c>
      <c r="AP3" s="41" t="s">
        <v>591</v>
      </c>
      <c r="AQ3" s="40" t="s">
        <v>196</v>
      </c>
      <c r="AR3" s="40">
        <v>36</v>
      </c>
      <c r="AS3" s="41" t="s">
        <v>556</v>
      </c>
      <c r="AT3" t="str">
        <f>"INSERT INTO `t_test_history` ( `year`, `item`, `subject`, `page`, `remarks`,`type`,`points`) VALUES ('2010', '"&amp;AP3&amp;"', '"&amp;AQ3&amp;"', '"&amp;AR3&amp;"', '"&amp;AS3&amp;"','选择',1);"</f>
        <v>INSERT INTO `t_test_history` ( `year`, `item`, `subject`, `page`, `remarks`,`type`,`points`) VALUES ('2010', '1．在韦伯定律中，韦伯分数越小，表示 C  K=差别阈限ΔI/原来的刺激量I 差别感受性', '普心', '36', 'A．绝对感受性越好  B．绝对感受性越差 C．差别感受性越好  D．差别感受性越差','选择',1);</v>
      </c>
      <c r="AU3" s="47" t="s">
        <v>652</v>
      </c>
      <c r="AV3" s="46" t="s">
        <v>196</v>
      </c>
      <c r="AW3" s="46">
        <v>56</v>
      </c>
      <c r="AX3" s="47" t="s">
        <v>630</v>
      </c>
      <c r="AY3" t="str">
        <f>"INSERT INTO `t_test_history` ( `year`, `item`, `subject`, `page`, `remarks`,`type`,`points`) VALUES ('2009', '"&amp;AU3&amp;"', '"&amp;AV3&amp;"', '"&amp;AW3&amp;"', '"&amp;AX3&amp;"','选择',1);"</f>
        <v>INSERT INTO `t_test_history` ( `year`, `item`, `subject`, `page`, `remarks`,`type`,`points`) VALUES ('2009', '1．当大脑清醒和警觉状态时，脑电波主要是 B', '普心', '56', 'A．α波  B．β波  C．γ波  D．δ波','选择',1);</v>
      </c>
      <c r="AZ3" s="53" t="s">
        <v>729</v>
      </c>
      <c r="BA3" s="52" t="s">
        <v>196</v>
      </c>
      <c r="BB3" s="52">
        <v>37</v>
      </c>
      <c r="BC3" s="53" t="s">
        <v>708</v>
      </c>
      <c r="BD3" t="str">
        <f>"INSERT INTO `t_test_history` ( `year`, `item`, `subject`, `page`, `remarks`,`type`,`points`) VALUES ('2008', '"&amp;AZ3&amp;"', '"&amp;BA3&amp;"', '"&amp;BB3&amp;"', '"&amp;BC3&amp;"','选择',1);"</f>
        <v>INSERT INTO `t_test_history` ( `year`, `item`, `subject`, `page`, `remarks`,`type`,`points`) VALUES ('2008', '1.视觉区位于大脑皮层的 （）。C', '普心', '37', 'A.额叶 B.顶叶 C.枕叶 D.颞叶','选择',1);</v>
      </c>
      <c r="BE3" s="59" t="s">
        <v>788</v>
      </c>
      <c r="BF3" s="58" t="s">
        <v>196</v>
      </c>
      <c r="BG3" s="58">
        <v>30</v>
      </c>
      <c r="BH3" s="59" t="s">
        <v>785</v>
      </c>
      <c r="BI3" t="str">
        <f>"INSERT INTO `t_test_history` ( `year`, `item`, `subject`, `page`, `remarks`,`type`,`points`) VALUES ('2007', '"&amp;BE3&amp;"', '"&amp;BF3&amp;"', '"&amp;BG3&amp;"', '"&amp;BH3&amp;"','选择',1);"</f>
        <v>INSERT INTO `t_test_history` ( `year`, `item`, `subject`, `page`, `remarks`,`type`,`points`) VALUES ('2007', '1．神经胶质细胞在神经元轴突周围形成的绝缘层称为（　C  ）', '普心', '30', 'A．胞体  B．树突 C．髓鞘  D．轴丘','选择',1);</v>
      </c>
      <c r="BJ3" s="65" t="s">
        <v>788</v>
      </c>
      <c r="BK3" s="64" t="s">
        <v>196</v>
      </c>
      <c r="BL3" s="64">
        <v>30</v>
      </c>
      <c r="BM3" s="65" t="s">
        <v>785</v>
      </c>
      <c r="BN3" t="str">
        <f>"INSERT INTO `t_test_history` ( `year`, `item`, `subject`, `page`, `remarks`,`type`,`points`) VALUES ('2006', '"&amp;BJ3&amp;"', '"&amp;BK3&amp;"', '"&amp;BL3&amp;"', '"&amp;BM3&amp;"','选择',1);"</f>
        <v>INSERT INTO `t_test_history` ( `year`, `item`, `subject`, `page`, `remarks`,`type`,`points`) VALUES ('2006', '1．神经胶质细胞在神经元轴突周围形成的绝缘层称为（　C  ）', '普心', '30', 'A．胞体  B．树突 C．髓鞘  D．轴丘','选择',1);</v>
      </c>
      <c r="BO3" s="71" t="s">
        <v>931</v>
      </c>
      <c r="BP3" s="70" t="s">
        <v>196</v>
      </c>
      <c r="BQ3" s="70">
        <v>95</v>
      </c>
      <c r="BR3" s="71" t="s">
        <v>930</v>
      </c>
      <c r="BS3" t="str">
        <f>"INSERT INTO `t_test_history` ( `year`, `item`, `subject`, `page`, `remarks`,`type`,`points`) VALUES ('2005', '"&amp;BO3&amp;"', '"&amp;BP3&amp;"', '"&amp;BQ3&amp;"', '"&amp;BR3&amp;"','选择',1);"</f>
        <v>INSERT INTO `t_test_history` ( `year`, `item`, `subject`, `page`, `remarks`,`type`,`points`) VALUES ('2005', '1.大脑的威尔尼克区的主要作用是：（ A   ） ', '普心', '95', 'A.语言的接收  B.阅读     C.书写     D.口头语言表达','选择',1);</v>
      </c>
      <c r="BT3" s="77" t="s">
        <v>1007</v>
      </c>
      <c r="BU3" s="76" t="s">
        <v>196</v>
      </c>
      <c r="BV3" s="76">
        <v>95</v>
      </c>
      <c r="BW3" s="77" t="s">
        <v>1006</v>
      </c>
      <c r="BX3" t="str">
        <f>"INSERT INTO `t_test_history` ( `year`, `item`, `subject`, `page`, `remarks`,`type`,`points`) VALUES ('2004', '"&amp;BT3&amp;"', '"&amp;BU3&amp;"', '"&amp;BV3&amp;"', '"&amp;BW3&amp;"','选择',1);"</f>
        <v>INSERT INTO `t_test_history` ( `year`, `item`, `subject`, `page`, `remarks`,`type`,`points`) VALUES ('2004', '1.大脑的布洛卡区主要负责 A', '普心', '95', 'A.口头语言表达 B言语接收 C书写 D阅读','选择',1);</v>
      </c>
      <c r="BY3" s="83" t="s">
        <v>1070</v>
      </c>
      <c r="BZ3" s="82" t="s">
        <v>196</v>
      </c>
      <c r="CA3" s="82" t="s">
        <v>1122</v>
      </c>
      <c r="CB3" s="83" t="s">
        <v>1069</v>
      </c>
      <c r="CC3" t="str">
        <f>"INSERT INTO `t_test_history` ( `year`, `item`, `subject`, `page`, `remarks`,`type`,`points`) VALUES ('2003', '"&amp;BY3&amp;"', '"&amp;BZ3&amp;"', '"&amp;CA3&amp;"', '"&amp;CB3&amp;"','选择',1);"</f>
        <v>INSERT INTO `t_test_history` ( `year`, `item`, `subject`, `page`, `remarks`,`type`,`points`) VALUES ('2003', '1.入芝兰之室，久而不闻其香，属于D', '普心', '35？', 'A.感觉对比 B错觉 C感觉阈限 D感觉适应','选择',1);</v>
      </c>
      <c r="CD3" s="65" t="s">
        <v>1138</v>
      </c>
      <c r="CE3" s="64" t="s">
        <v>196</v>
      </c>
      <c r="CF3" s="64">
        <v>129</v>
      </c>
      <c r="CG3" s="65" t="s">
        <v>1137</v>
      </c>
      <c r="CH3" s="20" t="str">
        <f>"INSERT INTO `t_test_history` ( `year`, `item`, `subject`, `page`, `remarks`,`type`,`points`) VALUES ('2002', '"&amp;CD3&amp;"', '"&amp;CE3&amp;"', '"&amp;CF3&amp;"', '"&amp;CG3&amp;"','选择',1);"</f>
        <v>INSERT INTO `t_test_history` ( `year`, `item`, `subject`, `page`, `remarks`,`type`,`points`) VALUES ('2002', '1．在复杂技能形成过程中出现练习中出现的练习成绩暂时停顿的现象是（A　', '普心', '129', 'A．高原现象　  　 B．负迁移现象  C．语文—运动迁移现象　   D．运动—运动迁移现象  【答案】A','选择',1);</v>
      </c>
      <c r="CI3" s="59" t="s">
        <v>1213</v>
      </c>
      <c r="CJ3" s="58"/>
      <c r="CK3" s="58"/>
      <c r="CL3" s="59" t="s">
        <v>1218</v>
      </c>
      <c r="CM3" s="87" t="str">
        <f>"INSERT INTO `t_test_history` ( `year`, `item`, `subject`, `page`, `remarks`,`type`,`points`) VALUES ('2001', '"&amp;CI3&amp;"', '"&amp;CJ3&amp;"', '"&amp;CK3&amp;"', '"&amp;CL3&amp;"','选择',1);"</f>
        <v>INSERT INTO `t_test_history` ( `year`, `item`, `subject`, `page`, `remarks`,`type`,`points`) VALUES ('2001', '1．注意的两个基本特点是（　　）', '', '', '  A．指向性和集中性　   B．起伏性和集中性 C．指向性和选择性　   D．调节性和集中性  【答案】A','选择',1);</v>
      </c>
    </row>
    <row r="4" spans="1:91" ht="98">
      <c r="A4" s="1">
        <v>2</v>
      </c>
      <c r="B4" s="3" t="s">
        <v>10</v>
      </c>
      <c r="C4" s="1" t="s">
        <v>4</v>
      </c>
      <c r="D4" s="1">
        <v>110</v>
      </c>
      <c r="E4" s="1"/>
      <c r="F4" t="str">
        <f t="shared" si="0"/>
        <v>INSERT INTO `t_test_history` ( `year`, `item`, `subject`, `page`, `remarks`,`type`) VALUES ('2017', '双避冲突', '普心', '110', '','选择题');</v>
      </c>
      <c r="G4" s="15" t="s">
        <v>101</v>
      </c>
      <c r="H4" s="14" t="s">
        <v>102</v>
      </c>
      <c r="I4" s="14">
        <v>69</v>
      </c>
      <c r="J4" s="16" t="s">
        <v>83</v>
      </c>
      <c r="K4" t="str">
        <f t="shared" ref="K4:K22" si="1">"INSERT INTO `t_test_history` ( `year`, `item`, `subject`, `page`, `remarks`,`type`,`points`) VALUES ('2017', '"&amp;G4&amp;"', '"&amp;H4&amp;"', '"&amp;I4&amp;"', '"&amp;J4&amp;"','选择题',1);"</f>
        <v>INSERT INTO `t_test_history` ( `year`, `item`, `subject`, `page`, `remarks`,`type`,`points`) VALUES ('2017', '以语义编码为主的记忆类型:长时记忆', '普心', '69', 'A.瞬时记忆B.短时记忆C.长时记忆D.内隐记忆','选择题',1);</v>
      </c>
      <c r="L4" s="3" t="s">
        <v>198</v>
      </c>
      <c r="M4" s="1" t="s">
        <v>196</v>
      </c>
      <c r="N4" s="1">
        <v>42</v>
      </c>
      <c r="O4" s="9" t="s">
        <v>197</v>
      </c>
      <c r="P4" t="str">
        <f t="shared" ref="P4:P22" si="2">"INSERT INTO `t_test_history` ( `year`, `item`, `subject`, `page`, `remarks`,`type`,`points`) VALUES ('2016', '"&amp;L4&amp;"', '"&amp;M4&amp;"', '"&amp;N4&amp;"', '"&amp;O4&amp;"','选择题',1);"</f>
        <v>INSERT INTO `t_test_history` ( `year`, `item`, `subject`, `page`, `remarks`,`type`,`points`) VALUES ('2016', '下列各项中不属于音高听觉理论的是 C', '普心', '42', 'A.电话说 B.神经齐射说 C.拮抗过程说 D.行波理论 【拮抗过程说是色觉理论】','选择题',1);</v>
      </c>
      <c r="Q4" s="24"/>
      <c r="R4" s="23"/>
      <c r="S4" s="23"/>
      <c r="T4" s="25"/>
      <c r="U4" s="25"/>
      <c r="V4" s="3" t="s">
        <v>283</v>
      </c>
      <c r="W4" s="1" t="s">
        <v>196</v>
      </c>
      <c r="X4" s="1">
        <v>75</v>
      </c>
      <c r="Y4" s="9" t="s">
        <v>259</v>
      </c>
      <c r="Z4" t="str">
        <f t="shared" ref="Z4:Z22" si="3">"INSERT INTO `t_test_history` ( `year`, `item`, `subject`, `page`, `remarks`,`type`,`points`) VALUES ('2014', '"&amp;V4&amp;"', '"&amp;W4&amp;"', '"&amp;X4&amp;"', '"&amp;Y4&amp;"','选择',1);"</f>
        <v>INSERT INTO `t_test_history` ( `year`, `item`, `subject`, `page`, `remarks`,`type`,`points`) VALUES ('2014', '词干补笔作业通常用于测量 内隐记忆', '普心', '75', 'A 内隐记忆B 外显记忆C 瞬时记忆D 短时记忆','选择',1);</v>
      </c>
      <c r="AA4" s="3" t="s">
        <v>394</v>
      </c>
      <c r="AB4" s="1" t="s">
        <v>196</v>
      </c>
      <c r="AC4" s="1">
        <v>37</v>
      </c>
      <c r="AD4" s="9" t="s">
        <v>336</v>
      </c>
      <c r="AE4" t="str">
        <f t="shared" ref="AE4:AE22" si="4">"INSERT INTO `t_test_history` ( `year`, `item`, `subject`, `page`, `remarks`,`type`,`points`) VALUES ('2013', '"&amp;AA4&amp;"', '"&amp;AB4&amp;"', '"&amp;AC4&amp;"', '"&amp;AD4&amp;"','选择',1);"</f>
        <v>INSERT INTO `t_test_history` ( `year`, `item`, `subject`, `page`, `remarks`,`type`,`points`) VALUES ('2013', '视觉区位于大脑皮层的 A布鲁德曼第17区', '普心', '37', 'A 枕叶B 顶叶 C 颞叶D 额叶','选择',1);</v>
      </c>
      <c r="AF4" s="33" t="s">
        <v>412</v>
      </c>
      <c r="AG4" s="32" t="s">
        <v>411</v>
      </c>
      <c r="AH4" s="32">
        <v>110</v>
      </c>
      <c r="AI4" s="34" t="s">
        <v>410</v>
      </c>
      <c r="AJ4" t="str">
        <f t="shared" ref="AJ4:AJ22" si="5">"INSERT INTO `t_test_history` ( `year`, `item`, `subject`, `page`, `remarks`,`type`,`points`) VALUES ('2012', '"&amp;AF4&amp;"', '"&amp;AG4&amp;"', '"&amp;AH4&amp;"', '"&amp;AI4&amp;"','选择',1);"</f>
        <v>INSERT INTO `t_test_history` ( `year`, `item`, `subject`, `page`, `remarks`,`type`,`points`) VALUES ('2012', '2.鱼和熊掌不可兼得，体现了意志行动中的 A', '普心', '110', '双趋冲突','选择',1);</v>
      </c>
      <c r="AK4" s="15" t="s">
        <v>484</v>
      </c>
      <c r="AL4" s="14" t="s">
        <v>196</v>
      </c>
      <c r="AM4" s="14">
        <v>30</v>
      </c>
      <c r="AN4" s="16" t="s">
        <v>485</v>
      </c>
      <c r="AO4" t="str">
        <f t="shared" ref="AO4:AO22" si="6">"INSERT INTO `t_test_history` ( `year`, `item`, `subject`, `page`, `remarks`,`type`,`points`) VALUES ('2011', '"&amp;AK4&amp;"', '"&amp;AL4&amp;"', '"&amp;AM4&amp;"', '"&amp;AN4&amp;"','选择',1);"</f>
        <v>INSERT INTO `t_test_history` ( `year`, `item`, `subject`, `page`, `remarks`,`type`,`points`) VALUES ('2011', '2．关于神经冲动的正确说法是（B）。  ', '普心', '30', 'A．在神经元内部神经冲动沿着轴突到树突的方向传导【树突接受刺激】  B．在神经元之间神经冲动借助神经递质完成传递  C．神经冲动的电传导与电线内电流的速度一样快【电30万公里每小时，神经冲动3.2-320公里每小时】  D．神经纤维的髓鞘化会减缓神经元内的电传导速度[绝缘]','选择',1);</v>
      </c>
      <c r="AP4" s="41" t="s">
        <v>590</v>
      </c>
      <c r="AQ4" s="40" t="s">
        <v>196</v>
      </c>
      <c r="AR4" s="40">
        <v>33</v>
      </c>
      <c r="AS4" s="42" t="s">
        <v>557</v>
      </c>
      <c r="AT4" t="str">
        <f t="shared" ref="AT4:AT22" si="7">"INSERT INTO `t_test_history` ( `year`, `item`, `subject`, `page`, `remarks`,`type`,`points`) VALUES ('2010', '"&amp;AP4&amp;"', '"&amp;AQ4&amp;"', '"&amp;AR4&amp;"', '"&amp;AS4&amp;"','选择',1);"</f>
        <v>INSERT INTO `t_test_history` ( `year`, `item`, `subject`, `page`, `remarks`,`type`,`points`) VALUES ('2010', '2．大脑中负责言语接收（如分辨语音、理解语义）的是   D威尔尼克区', '普心', '33', 'A．角回  B．中央前回 C．布洛卡区  D．威尔尼克区','选择',1);</v>
      </c>
      <c r="AU4" s="47" t="s">
        <v>653</v>
      </c>
      <c r="AV4" s="46" t="s">
        <v>196</v>
      </c>
      <c r="AW4" s="46">
        <v>35</v>
      </c>
      <c r="AX4" s="48" t="s">
        <v>631</v>
      </c>
      <c r="AY4" t="str">
        <f t="shared" ref="AY4:AY22" si="8">"INSERT INTO `t_test_history` ( `year`, `item`, `subject`, `page`, `remarks`,`type`,`points`) VALUES ('2009', '"&amp;AU4&amp;"', '"&amp;AV4&amp;"', '"&amp;AW4&amp;"', '"&amp;AX4&amp;"','选择',1);"</f>
        <v>INSERT INTO `t_test_history` ( `year`, `item`, `subject`, `page`, `remarks`,`type`,`points`) VALUES ('2009', '2.刚刚能够引起感觉的最大刺激量称为   D', '普心', '35', 'A．绝对感受性  B．差别感受性  C．差别阈限  D．绝对阈限','选择',1);</v>
      </c>
      <c r="AZ4" s="53" t="s">
        <v>730</v>
      </c>
      <c r="BA4" s="52" t="s">
        <v>196</v>
      </c>
      <c r="BB4" s="52">
        <v>35</v>
      </c>
      <c r="BC4" s="54" t="s">
        <v>709</v>
      </c>
      <c r="BD4" t="str">
        <f t="shared" ref="BD4:BD22" si="9">"INSERT INTO `t_test_history` ( `year`, `item`, `subject`, `page`, `remarks`,`type`,`points`) VALUES ('2008', '"&amp;AZ4&amp;"', '"&amp;BA4&amp;"', '"&amp;BB4&amp;"', '"&amp;BC4&amp;"','选择',1);"</f>
        <v>INSERT INTO `t_test_history` ( `year`, `item`, `subject`, `page`, `remarks`,`type`,`points`) VALUES ('2008', '2.人脑对直接作用于感官的客观事物个别属性的认识称为（） A', '普心', '35', 'A.感觉 B.知觉 C.记忆 D.注意','选择',1);</v>
      </c>
      <c r="BE4" s="59" t="s">
        <v>787</v>
      </c>
      <c r="BF4" s="58" t="s">
        <v>196</v>
      </c>
      <c r="BG4" s="58">
        <v>40</v>
      </c>
      <c r="BH4" s="60" t="s">
        <v>786</v>
      </c>
      <c r="BI4" t="str">
        <f t="shared" ref="BI4:BI22" si="10">"INSERT INTO `t_test_history` ( `year`, `item`, `subject`, `page`, `remarks`,`type`,`points`) VALUES ('2007', '"&amp;BE4&amp;"', '"&amp;BF4&amp;"', '"&amp;BG4&amp;"', '"&amp;BH4&amp;"','选择',1);"</f>
        <v>INSERT INTO `t_test_history` ( `year`, `item`, `subject`, `page`, `remarks`,`type`,`points`) VALUES ('2007', '2．下列视觉现象中可用侧抑制作用解释的是（A　  ）。  ', '普心', '40', 'A．马赫带　    B．暗适应　    C．明适应　   D．后像','选择',1);</v>
      </c>
      <c r="BJ4" s="65" t="s">
        <v>863</v>
      </c>
      <c r="BK4" s="64" t="s">
        <v>196</v>
      </c>
      <c r="BL4" s="64">
        <v>95</v>
      </c>
      <c r="BM4" s="66" t="s">
        <v>862</v>
      </c>
      <c r="BN4" t="str">
        <f t="shared" ref="BN4:BN22" si="11">"INSERT INTO `t_test_history` ( `year`, `item`, `subject`, `page`, `remarks`,`type`,`points`) VALUES ('2006', '"&amp;BJ4&amp;"', '"&amp;BK4&amp;"', '"&amp;BL4&amp;"', '"&amp;BM4&amp;"','选择',1);"</f>
        <v>INSERT INTO `t_test_history` ( `year`, `item`, `subject`, `page`, `remarks`,`type`,`points`) VALUES ('2006', '
2、大脑中负责言语接收（如分辨语音、理解语义）的是（B）', '普心', '95', 'A、布洛卡区 B、威尔尼克区 C、角回 D、中央前回','选择',1);</v>
      </c>
      <c r="BO4" s="71" t="s">
        <v>933</v>
      </c>
      <c r="BP4" s="70" t="s">
        <v>196</v>
      </c>
      <c r="BQ4" s="70">
        <v>38</v>
      </c>
      <c r="BR4" s="72" t="s">
        <v>932</v>
      </c>
      <c r="BS4" t="str">
        <f t="shared" ref="BS4:BS22" si="12">"INSERT INTO `t_test_history` ( `year`, `item`, `subject`, `page`, `remarks`,`type`,`points`) VALUES ('2005', '"&amp;BO4&amp;"', '"&amp;BP4&amp;"', '"&amp;BQ4&amp;"', '"&amp;BR4&amp;"','选择',1);"</f>
        <v>INSERT INTO `t_test_history` ( `year`, `item`, `subject`, `page`, `remarks`,`type`,`points`) VALUES ('2005', '2.颜色具有的三个基本特征：（ D   ） ', '普心', '38', 'A.色调、波长和饱和度      B.色调、明度和照度 C.波长、明度和饱和度      D.色调、明度和饱和度','选择',1);</v>
      </c>
      <c r="BT4" s="77" t="s">
        <v>1009</v>
      </c>
      <c r="BU4" s="76" t="s">
        <v>206</v>
      </c>
      <c r="BV4" s="76">
        <v>210</v>
      </c>
      <c r="BW4" s="78" t="s">
        <v>1008</v>
      </c>
      <c r="BX4" t="str">
        <f t="shared" ref="BX4:BX22" si="13">"INSERT INTO `t_test_history` ( `year`, `item`, `subject`, `page`, `remarks`,`type`,`points`) VALUES ('2004', '"&amp;BT4&amp;"', '"&amp;BU4&amp;"', '"&amp;BV4&amp;"', '"&amp;BW4&amp;"','选择',1);"</f>
        <v>INSERT INTO `t_test_history` ( `year`, `item`, `subject`, `page`, `remarks`,`type`,`points`) VALUES ('2004', '2.  2*2*2因素试验设计共有（ D ）种实验处理', '研究方法', '210', 'A3 B4 C6 D8','选择',1);</v>
      </c>
      <c r="BY4" s="83" t="s">
        <v>1071</v>
      </c>
      <c r="BZ4" s="82" t="s">
        <v>1123</v>
      </c>
      <c r="CA4" s="82">
        <v>58</v>
      </c>
      <c r="CB4" s="84" t="s">
        <v>1072</v>
      </c>
      <c r="CC4" t="str">
        <f t="shared" ref="CC4:CC22" si="14">"INSERT INTO `t_test_history` ( `year`, `item`, `subject`, `page`, `remarks`,`type`,`points`) VALUES ('2003', '"&amp;BY4&amp;"', '"&amp;BZ4&amp;"', '"&amp;CA4&amp;"', '"&amp;CB4&amp;"','选择',1);"</f>
        <v>INSERT INTO `t_test_history` ( `year`, `item`, `subject`, `page`, `remarks`,`type`,`points`) VALUES ('2003', '2 不属于独立心理过程的心理现象是B', '普心', '58', 'A 感知 B注意 C记忆 D思维','选择',1);</v>
      </c>
      <c r="CD4" s="65" t="s">
        <v>1139</v>
      </c>
      <c r="CE4" s="64" t="s">
        <v>206</v>
      </c>
      <c r="CF4" s="64">
        <v>172</v>
      </c>
      <c r="CG4" s="66" t="s">
        <v>1140</v>
      </c>
      <c r="CH4" s="20" t="str">
        <f t="shared" ref="CH4:CH22" si="15">"INSERT INTO `t_test_history` ( `year`, `item`, `subject`, `page`, `remarks`,`type`,`points`) VALUES ('2002', '"&amp;CD4&amp;"', '"&amp;CE4&amp;"', '"&amp;CF4&amp;"', '"&amp;CG4&amp;"','选择',1);"</f>
        <v>INSERT INTO `t_test_history` ( `year`, `item`, `subject`, `page`, `remarks`,`type`,`points`) VALUES ('2002', '2．社会心理学中著名的“模拟监狱实验”因违反了心理学研究中应遵循的（D）而受到批评。', '研究方法', '172', 'A．客观性原则　 B．系统性原则  C．教育性原则　   D．伦理性原则','选择',1);</v>
      </c>
      <c r="CI4" s="59" t="s">
        <v>1214</v>
      </c>
      <c r="CJ4" s="58"/>
      <c r="CK4" s="58"/>
      <c r="CL4" s="60" t="s">
        <v>1219</v>
      </c>
      <c r="CM4" s="87" t="str">
        <f t="shared" ref="CM4:CM22" si="16">"INSERT INTO `t_test_history` ( `year`, `item`, `subject`, `page`, `remarks`,`type`,`points`) VALUES ('2001', '"&amp;CI4&amp;"', '"&amp;CJ4&amp;"', '"&amp;CK4&amp;"', '"&amp;CL4&amp;"','选择',1);"</f>
        <v>INSERT INTO `t_test_history` ( `year`, `item`, `subject`, `page`, `remarks`,`type`,`points`) VALUES ('2001', '2．能够引起感觉的最小刺激量是（　　）。', '', '', ' A．差别感觉阈限　   B．差别感受性 C．绝对感受性   D．绝对感觉阈限 【答案】D','选择',1);</v>
      </c>
    </row>
    <row r="5" spans="1:91" ht="84">
      <c r="A5" s="1">
        <v>3</v>
      </c>
      <c r="B5" s="3" t="s">
        <v>11</v>
      </c>
      <c r="C5" s="1" t="s">
        <v>4</v>
      </c>
      <c r="D5" s="1">
        <v>127</v>
      </c>
      <c r="E5" s="1"/>
      <c r="F5" t="str">
        <f t="shared" si="0"/>
        <v>INSERT INTO `t_test_history` ( `year`, `item`, `subject`, `page`, `remarks`,`type`) VALUES ('2017', '打篮球技能-开放技能', '普心', '127', '','选择题');</v>
      </c>
      <c r="G5" s="15" t="s">
        <v>103</v>
      </c>
      <c r="H5" s="14" t="s">
        <v>102</v>
      </c>
      <c r="I5" s="14">
        <v>91</v>
      </c>
      <c r="J5" s="16" t="s">
        <v>84</v>
      </c>
      <c r="K5" t="str">
        <f t="shared" si="1"/>
        <v>INSERT INTO `t_test_history` ( `year`, `item`, `subject`, `page`, `remarks`,`type`,`points`) VALUES ('2017', '当反复探索一个问题而无法解决时，把问题暂时搁置一段时间后，反而可能很快找到解决办法，这种现象称为：气氛效应', '普心', '91', 'A.气氛效应B.地板效应C.酝酿效应D.定势效应','选择题',1);</v>
      </c>
      <c r="L5" s="3" t="s">
        <v>199</v>
      </c>
      <c r="M5" s="1" t="s">
        <v>196</v>
      </c>
      <c r="N5" s="1">
        <v>34</v>
      </c>
      <c r="O5" s="9" t="s">
        <v>160</v>
      </c>
      <c r="P5" t="str">
        <f t="shared" si="2"/>
        <v>INSERT INTO `t_test_history` ( `year`, `item`, `subject`, `page`, `remarks`,`type`,`points`) VALUES ('2016', '鲁利亚认为脑干网状结构和边缘系统的机能属于 B', '普心', '34', 'A.行为调节系统 B.动力系统 C.信息接受系统 D.信息存储系统','选择题',1);</v>
      </c>
      <c r="Q5" s="24"/>
      <c r="R5" s="23"/>
      <c r="S5" s="23"/>
      <c r="T5" s="25"/>
      <c r="U5" s="25"/>
      <c r="V5" s="3" t="s">
        <v>284</v>
      </c>
      <c r="W5" s="1" t="s">
        <v>196</v>
      </c>
      <c r="X5" s="1">
        <v>40</v>
      </c>
      <c r="Y5" s="9" t="s">
        <v>260</v>
      </c>
      <c r="Z5" t="str">
        <f t="shared" si="3"/>
        <v>INSERT INTO `t_test_history` ( `year`, `item`, `subject`, `page`, `remarks`,`type`,`points`) VALUES ('2014', '将一个灰色圆环放在红色背景上，圆环呈现绿色，这种视觉经验属于：视觉对比', '普心', '40', 'A 视觉适应B 视觉对比C 正后像D 负后像','选择',1);</v>
      </c>
      <c r="AA5" s="3" t="s">
        <v>338</v>
      </c>
      <c r="AB5" s="1" t="s">
        <v>196</v>
      </c>
      <c r="AC5" s="1">
        <v>66</v>
      </c>
      <c r="AD5" s="9" t="s">
        <v>337</v>
      </c>
      <c r="AE5" t="str">
        <f t="shared" si="4"/>
        <v>INSERT INTO `t_test_history` ( `year`, `item`, `subject`, `page`, `remarks`,`type`,`points`) VALUES ('2013', '熟练的司机可以一边开车一边与人交谈，最适宜解释该现象的注意理论是 D', '普心', '66', 'A 过滤器理论B 衰减器理论C 多阶段选择理论D 双加工理论','选择',1);</v>
      </c>
      <c r="AF5" s="33" t="s">
        <v>413</v>
      </c>
      <c r="AG5" s="32" t="s">
        <v>196</v>
      </c>
      <c r="AH5" s="32">
        <v>120</v>
      </c>
      <c r="AI5" s="34" t="s">
        <v>414</v>
      </c>
      <c r="AJ5" t="str">
        <f t="shared" si="5"/>
        <v>INSERT INTO `t_test_history` ( `year`, `item`, `subject`, `page`, `remarks`,`type`,`points`) VALUES ('2012', '3.根据坎农-巴德的情绪理论，情绪产生的中心位于？ B', '普心', '120', '丘脑','选择',1);</v>
      </c>
      <c r="AK5" s="15" t="s">
        <v>487</v>
      </c>
      <c r="AL5" s="14" t="s">
        <v>196</v>
      </c>
      <c r="AM5" s="14">
        <v>41</v>
      </c>
      <c r="AN5" s="16" t="s">
        <v>486</v>
      </c>
      <c r="AO5" t="str">
        <f t="shared" si="6"/>
        <v>INSERT INTO `t_test_history` ( `year`, `item`, `subject`, `page`, `remarks`,`type`,`points`) VALUES ('2011', '3．注视一个红色正方形一分钟后，将视线转向白墙时看到了一个绿色正方形，这种现象称为（D　）。 ', '普心', '41', ' A．视觉适应  B．视觉对比  C．马赫带  D．后像','选择',1);</v>
      </c>
      <c r="AP5" s="41" t="s">
        <v>589</v>
      </c>
      <c r="AQ5" s="40" t="s">
        <v>196</v>
      </c>
      <c r="AR5" s="44">
        <v>69</v>
      </c>
      <c r="AS5" s="42" t="s">
        <v>558</v>
      </c>
      <c r="AT5" t="str">
        <f t="shared" si="7"/>
        <v>INSERT INTO `t_test_history` ( `year`, `item`, `subject`, `page`, `remarks`,`type`,`points`) VALUES ('2010', '3．长时记忆的主要编码方式是    A语义编码', '普心', '69', 'A．语义编码   B．声音编码 C．视觉编码  D．形象编码','选择',1);</v>
      </c>
      <c r="AU5" s="47" t="s">
        <v>654</v>
      </c>
      <c r="AV5" s="46" t="s">
        <v>196</v>
      </c>
      <c r="AW5" s="49">
        <v>68</v>
      </c>
      <c r="AX5" s="48" t="s">
        <v>632</v>
      </c>
      <c r="AY5" t="str">
        <f t="shared" si="8"/>
        <v>INSERT INTO `t_test_history` ( `year`, `item`, `subject`, `page`, `remarks`,`type`,`points`) VALUES ('2009', '3．人们根据时空关系对某个事件的记忆属于 A', '普心', '68', 'A．情景记忆  B．语义记忆  C．陈述性记忆  D．程序性记忆','选择',1);</v>
      </c>
      <c r="AZ5" s="53" t="s">
        <v>731</v>
      </c>
      <c r="BA5" s="52" t="s">
        <v>196</v>
      </c>
      <c r="BB5" s="55">
        <v>63</v>
      </c>
      <c r="BC5" s="54" t="s">
        <v>710</v>
      </c>
      <c r="BD5" t="str">
        <f t="shared" si="9"/>
        <v>INSERT INTO `t_test_history` ( `year`, `item`, `subject`, `page`, `remarks`,`type`,`points`) VALUES ('2008', '3.双耳分听范式（追随耳与非追随耳程序）通常用于研究（） B', '普心', '63', 'A.空间方位定向 B.注意的选择性 C.绝对感受性 D.差别感受性','选择',1);</v>
      </c>
      <c r="BE5" s="59" t="s">
        <v>790</v>
      </c>
      <c r="BF5" s="58" t="s">
        <v>196</v>
      </c>
      <c r="BG5" s="61">
        <v>41</v>
      </c>
      <c r="BH5" s="60" t="s">
        <v>789</v>
      </c>
      <c r="BI5" t="str">
        <f t="shared" si="10"/>
        <v>INSERT INTO `t_test_history` ( `year`, `item`, `subject`, `page`, `remarks`,`type`,`points`) VALUES ('2007', '3．由声波频率决定的主要听觉特性是（　  ）。 【答案】B =C', '普心', '41', 'A．音响　    B．音调　   C．音高　   D．音色','选择',1);</v>
      </c>
      <c r="BJ5" s="65" t="s">
        <v>865</v>
      </c>
      <c r="BK5" s="64" t="s">
        <v>196</v>
      </c>
      <c r="BL5" s="67">
        <v>41</v>
      </c>
      <c r="BM5" s="66" t="s">
        <v>864</v>
      </c>
      <c r="BN5" t="str">
        <f t="shared" si="11"/>
        <v>INSERT INTO `t_test_history` ( `year`, `item`, `subject`, `page`, `remarks`,`type`,`points`) VALUES ('2006', '3、刺激物对感应器的作用停止后，感觉仍能保留一个短暂时间的现象叫 A', '普心', '41', 'A、后像 B、适应 C、马赫带 D、感觉对比','选择',1);</v>
      </c>
      <c r="BO5" s="71" t="s">
        <v>935</v>
      </c>
      <c r="BP5" s="70" t="s">
        <v>196</v>
      </c>
      <c r="BQ5" s="73">
        <v>91</v>
      </c>
      <c r="BR5" s="72" t="s">
        <v>934</v>
      </c>
      <c r="BS5" t="str">
        <f t="shared" si="12"/>
        <v>INSERT INTO `t_test_history` ( `year`, `item`, `subject`, `page`, `remarks`,`type`,`points`) VALUES ('2005', '3.对问题和资料进行的探索和思考属于创造性思维的：（B ）', '普心', '91', 'A.准备期    B.酝酿期    C.豁朗期    D.验证期','选择',1);</v>
      </c>
      <c r="BT5" s="77" t="s">
        <v>1012</v>
      </c>
      <c r="BU5" s="76" t="s">
        <v>1010</v>
      </c>
      <c r="BV5" s="79">
        <v>483</v>
      </c>
      <c r="BW5" s="78" t="s">
        <v>1011</v>
      </c>
      <c r="BX5" t="str">
        <f t="shared" si="13"/>
        <v>INSERT INTO `t_test_history` ( `year`, `item`, `subject`, `page`, `remarks`,`type`,`points`) VALUES ('2004', '3.格赛尔著名的双生子爬梯实验，主要是为了说明（ B） 成熟论', '发展', '483', 'A.教育训练对于动作发展的关键作用 B.机体成熟是动作学习的基础 C相同的遗传导致类似的动作发展水平 D教育训练对动作发展不起作用','选择',1);</v>
      </c>
      <c r="BY5" s="83" t="s">
        <v>1073</v>
      </c>
      <c r="BZ5" s="82" t="s">
        <v>196</v>
      </c>
      <c r="CA5" s="85">
        <v>45</v>
      </c>
      <c r="CB5" s="84" t="s">
        <v>1074</v>
      </c>
      <c r="CC5" t="str">
        <f t="shared" si="14"/>
        <v>INSERT INTO `t_test_history` ( `year`, `item`, `subject`, `page`, `remarks`,`type`,`points`) VALUES ('2003', '3 懂英语的人，在读到字母WOR 后会预期出现D、K、M等字母，因为他知道，只有这些字母才能与WOR组成一个英语单词，这种知觉特性是 A', '普心', '45', 'A.理解性 B整体性 C恒常性 D选择性','选择',1);</v>
      </c>
      <c r="CD5" s="65" t="s">
        <v>1157</v>
      </c>
      <c r="CE5" s="64" t="s">
        <v>196</v>
      </c>
      <c r="CF5" s="67">
        <v>29</v>
      </c>
      <c r="CG5" s="66" t="s">
        <v>1141</v>
      </c>
      <c r="CH5" s="20" t="str">
        <f t="shared" si="15"/>
        <v>INSERT INTO `t_test_history` ( `year`, `item`, `subject`, `page`, `remarks`,`type`,`points`) VALUES ('2002', '3．神经系统最基本的结构与功能单位是（A ', '普心', '29', 'A．神经元   B．突触 C．神经胶质细胞　   D．反射弧','选择',1);</v>
      </c>
      <c r="CI5" s="59" t="s">
        <v>1215</v>
      </c>
      <c r="CJ5" s="58"/>
      <c r="CL5" s="60" t="s">
        <v>1220</v>
      </c>
      <c r="CM5" s="87" t="str">
        <f t="shared" si="16"/>
        <v>INSERT INTO `t_test_history` ( `year`, `item`, `subject`, `page`, `remarks`,`type`,`points`) VALUES ('2001', '3．提出“比率智商”概念的心理学家是（　　）。', '', '', ' A．比纳（Binet）　 B．西蒙（Simon）  C．推孟（Termam）　   D．韦克斯勒（Wechcier）  【答案】C  【解析】比纳提出了智龄的概念。韦克斯勒将离差智商引入智力测验。  ','选择',1);</v>
      </c>
    </row>
    <row r="6" spans="1:91" ht="56">
      <c r="A6" s="1">
        <v>4</v>
      </c>
      <c r="B6" s="3" t="s">
        <v>12</v>
      </c>
      <c r="C6" s="1" t="s">
        <v>4</v>
      </c>
      <c r="D6" s="1">
        <v>139</v>
      </c>
      <c r="E6" s="1"/>
      <c r="F6" t="str">
        <f t="shared" si="0"/>
        <v>INSERT INTO `t_test_history` ( `year`, `item`, `subject`, `page`, `remarks`,`type`) VALUES ('2017', '气质-与生俱来，遗传和生理影响', '普心', '139', '','选择题');</v>
      </c>
      <c r="G6" s="15" t="s">
        <v>104</v>
      </c>
      <c r="H6" s="14" t="s">
        <v>102</v>
      </c>
      <c r="I6" s="14">
        <v>148</v>
      </c>
      <c r="J6" s="15" t="s">
        <v>65</v>
      </c>
      <c r="K6" t="str">
        <f t="shared" si="1"/>
        <v>INSERT INTO `t_test_history` ( `year`, `item`, `subject`, `page`, `remarks`,`type`,`points`) VALUES ('2017', '反应慢但准确性高的认知风格：沉思型（人格章节）', '普心', '148', 'A.沉思型B.冲动型C.场独立性D.场依存性','选择题',1);</v>
      </c>
      <c r="L6" s="3" t="s">
        <v>161</v>
      </c>
      <c r="M6" s="1" t="s">
        <v>196</v>
      </c>
      <c r="N6" s="1">
        <v>147</v>
      </c>
      <c r="O6" s="3" t="s">
        <v>200</v>
      </c>
      <c r="P6" t="str">
        <f t="shared" si="2"/>
        <v>INSERT INTO `t_test_history` ( `year`, `item`, `subject`, `page`, `remarks`,`type`,`points`) VALUES ('2016', '镶嵌图形的特点可以用于测量的认知风格是( D )', '普心', '147', 'A.自动化加工与意识控制加工 B.冲动与沉思C.同时性与继时性加工 D.场独立性与场依存性（威特金 Witkin）','选择题',1);</v>
      </c>
      <c r="Q6" s="24"/>
      <c r="R6" s="23"/>
      <c r="S6" s="23"/>
      <c r="T6" s="24"/>
      <c r="U6" s="24"/>
      <c r="V6" s="3" t="s">
        <v>285</v>
      </c>
      <c r="W6" s="1" t="s">
        <v>196</v>
      </c>
      <c r="X6" s="1">
        <v>136</v>
      </c>
      <c r="Y6" s="3" t="s">
        <v>261</v>
      </c>
      <c r="Z6" t="str">
        <f t="shared" si="3"/>
        <v>INSERT INTO `t_test_history` ( `year`, `item`, `subject`, `page`, `remarks`,`type`,`points`) VALUES ('2014', '从内容、操作和产物三个维度区分智力活动的学者是：吉尔福特', '普心', '136', 'A 斯皮尔曼B 斯腾伯格C 韦克斯勒D 吉尔福特','选择',1);</v>
      </c>
      <c r="AA6" s="3" t="s">
        <v>339</v>
      </c>
      <c r="AB6" s="1" t="s">
        <v>196</v>
      </c>
      <c r="AC6" s="1">
        <v>121</v>
      </c>
      <c r="AD6" s="3" t="s">
        <v>340</v>
      </c>
      <c r="AE6" t="str">
        <f t="shared" si="4"/>
        <v>INSERT INTO `t_test_history` ( `year`, `item`, `subject`, `page`, `remarks`,`type`,`points`) VALUES ('2013', '由阿诺德首先提出，后被拉扎鲁斯进一步发展的情绪理论是____。B', '普心', '121', 'A 情绪的丘脑学说B 认知评价情绪理论C 激活归同情绪理论D 情绪的动机分化理沦','选择',1);</v>
      </c>
      <c r="AF6" s="33" t="s">
        <v>416</v>
      </c>
      <c r="AG6" s="32" t="s">
        <v>196</v>
      </c>
      <c r="AH6" s="32">
        <v>136</v>
      </c>
      <c r="AI6" s="33" t="s">
        <v>415</v>
      </c>
      <c r="AJ6" t="str">
        <f t="shared" si="5"/>
        <v>INSERT INTO `t_test_history` ( `year`, `item`, `subject`, `page`, `remarks`,`type`,`points`) VALUES ('2012', '4卡特尔将主要依赖于先天禀赋而较小依赖于文化知识经验的能力称为（　  ）。 D', '普心', '136', 'A．晶体智力  B．情境智力  C．成分智力  D．流体智力','选择',1);</v>
      </c>
      <c r="AK6" s="15" t="s">
        <v>489</v>
      </c>
      <c r="AL6" s="14" t="s">
        <v>196</v>
      </c>
      <c r="AM6" s="14">
        <v>140</v>
      </c>
      <c r="AN6" s="15" t="s">
        <v>488</v>
      </c>
      <c r="AO6" t="str">
        <f t="shared" si="6"/>
        <v>INSERT INTO `t_test_history` ( `year`, `item`, `subject`, `page`, `remarks`,`type`,`points`) VALUES ('2011', '4.首次提出人格特质理论的心理学家是（A）。  ', '普心', '140', 'A．奥尔波特（Allport）  B．卡特尔（Cattell）  C．艾森克（Eysenck）  D．荣格（Jung）','选择',1);</v>
      </c>
      <c r="AP6" s="41" t="s">
        <v>588</v>
      </c>
      <c r="AQ6" s="40" t="s">
        <v>196</v>
      </c>
      <c r="AR6" s="40">
        <v>38</v>
      </c>
      <c r="AS6" s="41" t="s">
        <v>559</v>
      </c>
      <c r="AT6" t="str">
        <f t="shared" si="7"/>
        <v>INSERT INTO `t_test_history` ( `year`, `item`, `subject`, `page`, `remarks`,`type`,`points`) VALUES ('2010', '4．由光波的波长决定的颜色特性是 C色调', '普心', '38', 'A．亮度  B．明度 C．色调  D．饱和度','选择',1);</v>
      </c>
      <c r="AU6" s="47" t="s">
        <v>655</v>
      </c>
      <c r="AV6" s="46" t="s">
        <v>196</v>
      </c>
      <c r="AW6" s="46">
        <v>136</v>
      </c>
      <c r="AX6" s="47" t="s">
        <v>633</v>
      </c>
      <c r="AY6" t="str">
        <f t="shared" si="8"/>
        <v>INSERT INTO `t_test_history` ( `year`, `item`, `subject`, `page`, `remarks`,`type`,`points`) VALUES ('2009', '4．个体通过学习语言和其其他经验而发展起来的智力属于 B', '普心', '136', 'A．流体智力  B．晶体智力  C．成分智力  D．情境智力','选择',1);</v>
      </c>
      <c r="AZ6" s="53" t="s">
        <v>732</v>
      </c>
      <c r="BA6" s="52" t="s">
        <v>196</v>
      </c>
      <c r="BB6" s="52">
        <v>120</v>
      </c>
      <c r="BC6" s="53" t="s">
        <v>711</v>
      </c>
      <c r="BD6" t="str">
        <f t="shared" si="9"/>
        <v>INSERT INTO `t_test_history` ( `year`, `item`, `subject`, `page`, `remarks`,`type`,`points`) VALUES ('2008', '4.“悲伤由哭泣引起，愤怒由打斗而致”的看法来自（） B', '普心', '120', 'A.康南的丘脑学说 B.詹姆士—兰格理论 C.阿诺德的评定—兴奋学说 D.伊扎德的动机—分化理论','选择',1);</v>
      </c>
      <c r="BE6" s="59" t="s">
        <v>792</v>
      </c>
      <c r="BF6" s="58" t="s">
        <v>196</v>
      </c>
      <c r="BG6" s="58">
        <v>88</v>
      </c>
      <c r="BH6" s="59" t="s">
        <v>791</v>
      </c>
      <c r="BI6" t="str">
        <f t="shared" si="10"/>
        <v>INSERT INTO `t_test_history` ( `year`, `item`, `subject`, `page`, `remarks`,`type`,`points`) VALUES ('2007', '4.．在问题空间中随机搜索所有可能的解决方法，直至选择有效的一种，这称为（C ）', '普心', '88', ' A．逆向搜索策略　    B．手段一目的分析法　   C．算法策略  　 D．爬山法','选择',1);</v>
      </c>
      <c r="BJ6" s="65" t="s">
        <v>867</v>
      </c>
      <c r="BK6" s="64" t="s">
        <v>196</v>
      </c>
      <c r="BL6" s="64">
        <v>135</v>
      </c>
      <c r="BM6" s="65" t="s">
        <v>866</v>
      </c>
      <c r="BN6" t="str">
        <f t="shared" si="11"/>
        <v>INSERT INTO `t_test_history` ( `year`, `item`, `subject`, `page`, `remarks`,`type`,`points`) VALUES ('2006', '4、斯皮尔曼的双因素说认为能力包括  C', '普心', '135', 'A、成分因素和元成分因素 B、知识因素和机能因素 C、一般因素和特殊因素 D、语言因素和操作因素','选择',1);</v>
      </c>
      <c r="BO6" s="71" t="s">
        <v>937</v>
      </c>
      <c r="BP6" s="70" t="s">
        <v>196</v>
      </c>
      <c r="BQ6" s="70">
        <v>139</v>
      </c>
      <c r="BR6" s="71" t="s">
        <v>936</v>
      </c>
      <c r="BS6" t="str">
        <f t="shared" si="12"/>
        <v>INSERT INTO `t_test_history` ( `year`, `item`, `subject`, `page`, `remarks`,`type`,`points`) VALUES ('2005', '4.在人的心理活动和外部活动中表现出的比较稳定的动力特点称为：（B    ）', '普心', '139', 'A.性格     B.气质     C.态度     D.情感 ','选择',1);</v>
      </c>
      <c r="BT6" s="77" t="s">
        <v>1014</v>
      </c>
      <c r="BU6" s="76" t="s">
        <v>1010</v>
      </c>
      <c r="BV6" s="76">
        <v>501</v>
      </c>
      <c r="BW6" s="77" t="s">
        <v>1013</v>
      </c>
      <c r="BX6" t="str">
        <f t="shared" si="13"/>
        <v>INSERT INTO `t_test_history` ( `year`, `item`, `subject`, `page`, `remarks`,`type`,`points`) VALUES ('2004', '4.皮亚杰的三座山实验，是为了说明幼儿思维的（ C ）', '发展', '501', 'A守恒性 B形象性 C自我中心性 D可逆性','选择',1);</v>
      </c>
      <c r="BY6" s="83" t="s">
        <v>1075</v>
      </c>
      <c r="BZ6" s="82" t="s">
        <v>196</v>
      </c>
      <c r="CA6" s="82" t="s">
        <v>1124</v>
      </c>
      <c r="CB6" s="83" t="s">
        <v>1076</v>
      </c>
      <c r="CC6" t="str">
        <f t="shared" si="14"/>
        <v>INSERT INTO `t_test_history` ( `year`, `item`, `subject`, `page`, `remarks`,`type`,`points`) VALUES ('2003', '4人脑存储知识有两种最重要的形式，一种是概念，另一种是 A', '普心', '81？', 'A表象 B知觉 C思维 D记忆','选择',1);</v>
      </c>
      <c r="CD6" s="65" t="s">
        <v>1156</v>
      </c>
      <c r="CE6" s="64" t="s">
        <v>196</v>
      </c>
      <c r="CF6" s="64">
        <v>36</v>
      </c>
      <c r="CG6" s="65" t="s">
        <v>1142</v>
      </c>
      <c r="CH6" s="20" t="str">
        <f t="shared" si="15"/>
        <v>INSERT INTO `t_test_history` ( `year`, `item`, `subject`, `page`, `remarks`,`type`,`points`) VALUES ('2002', '4．差别感觉阈限与原来刺激量之比为一个常数是由（　A ）发现的 K=ΔI/I', '普心', '36', 'A．韦伯　    B．费希纳　   C．冯特　   D．荣格','选择',1);</v>
      </c>
      <c r="CI6" s="59" t="s">
        <v>1216</v>
      </c>
      <c r="CJ6" s="58"/>
      <c r="CK6" s="58"/>
      <c r="CL6" s="59" t="s">
        <v>1221</v>
      </c>
      <c r="CM6" s="87" t="str">
        <f t="shared" si="16"/>
        <v>INSERT INTO `t_test_history` ( `year`, `item`, `subject`, `page`, `remarks`,`type`,`points`) VALUES ('2001', '4．容量为7＋2的记忆是（B　）记忆。', '', '', 'A．瞬时　   B．短时　    C．形象　   D．动作','选择',1);</v>
      </c>
    </row>
    <row r="7" spans="1:91" ht="70">
      <c r="A7" s="1">
        <v>5</v>
      </c>
      <c r="B7" s="3" t="s">
        <v>0</v>
      </c>
      <c r="C7" s="1" t="s">
        <v>5</v>
      </c>
      <c r="D7" s="1">
        <v>472</v>
      </c>
      <c r="E7" s="1"/>
      <c r="F7" t="str">
        <f t="shared" si="0"/>
        <v>INSERT INTO `t_test_history` ( `year`, `item`, `subject`, `page`, `remarks`,`type`) VALUES ('2017', '皮亚杰-自我中心', '发展', '472', '','选择题');</v>
      </c>
      <c r="G7" s="15" t="s">
        <v>106</v>
      </c>
      <c r="H7" s="14" t="s">
        <v>105</v>
      </c>
      <c r="I7" s="14">
        <v>471</v>
      </c>
      <c r="J7" s="15" t="s">
        <v>66</v>
      </c>
      <c r="K7" t="str">
        <f t="shared" si="1"/>
        <v>INSERT INTO `t_test_history` ( `year`, `item`, `subject`, `page`, `remarks`,`type`,`points`) VALUES ('2017', '具体运算阶段，儿童：守恒（7-11岁，皮亚杰）', '发展', '471', 'A.思维具有自我中心性B.开始具有延迟模仿能力
C.获得客体永久性概念D.可以完成液体守恒任务','选择题',1);</v>
      </c>
      <c r="L7" s="3" t="s">
        <v>162</v>
      </c>
      <c r="M7" s="1" t="s">
        <v>201</v>
      </c>
      <c r="N7" s="1">
        <v>500</v>
      </c>
      <c r="O7" s="3" t="s">
        <v>163</v>
      </c>
      <c r="P7" t="str">
        <f t="shared" si="2"/>
        <v>INSERT INTO `t_test_history` ( `year`, `item`, `subject`, `page`, `remarks`,`type`,`points`) VALUES ('2016', '幼儿思维的主要特点是( C )', '发展', '500', 'A.可逆性 B.抽象性 C.具体形象性 D.去自我中心性','选择题',1);</v>
      </c>
      <c r="Q7" s="24"/>
      <c r="R7" s="23"/>
      <c r="S7" s="23"/>
      <c r="T7" s="24"/>
      <c r="U7" s="24"/>
      <c r="V7" s="3" t="s">
        <v>286</v>
      </c>
      <c r="W7" s="1" t="s">
        <v>201</v>
      </c>
      <c r="X7" s="1">
        <v>460</v>
      </c>
      <c r="Y7" s="3" t="s">
        <v>262</v>
      </c>
      <c r="Z7" t="str">
        <f t="shared" si="3"/>
        <v>INSERT INTO `t_test_history` ( `year`, `item`, `subject`, `page`, `remarks`,`type`,`points`) VALUES ('2014', '根据艾里克森的观点，“获得信任感，克服怀疑感”这一发展任务大致在：A', '发展', '460', 'A 婴儿期B 学前期C 学龄期D 青年期','选择',1);</v>
      </c>
      <c r="AA7" s="3" t="s">
        <v>341</v>
      </c>
      <c r="AB7" s="1" t="s">
        <v>201</v>
      </c>
      <c r="AC7" s="1">
        <v>502</v>
      </c>
      <c r="AD7" s="3" t="s">
        <v>343</v>
      </c>
      <c r="AE7" t="str">
        <f t="shared" si="4"/>
        <v>INSERT INTO `t_test_history` ( `year`, `item`, `subject`, `page`, `remarks`,`type`,`points`) VALUES ('2013', '5 皮亚杰在研究中问儿童“红花多，还是花多”，这是为了研究儿童____。C', '发展', '502', 'A 思维约自我中心性B 客体水久性概念C 对类包含的理解D 对守恒概念的理解','选择',1);</v>
      </c>
      <c r="AF7" s="33" t="s">
        <v>418</v>
      </c>
      <c r="AG7" s="32" t="s">
        <v>233</v>
      </c>
      <c r="AH7" s="32">
        <v>265</v>
      </c>
      <c r="AI7" s="33" t="s">
        <v>417</v>
      </c>
      <c r="AJ7" t="str">
        <f t="shared" si="5"/>
        <v>INSERT INTO `t_test_history` ( `year`, `item`, `subject`, `page`, `remarks`,`type`,`points`) VALUES ('2012', '5.能够进行加减运算，但不能进行乘除运算的数据是（　  ）。  C', '统计', '265', 'A．称名数据  B．顺序数据  C．等距数据  D．比率数据','选择',1);</v>
      </c>
      <c r="AK7" s="15" t="s">
        <v>491</v>
      </c>
      <c r="AL7" s="14" t="s">
        <v>233</v>
      </c>
      <c r="AM7" s="14">
        <v>266</v>
      </c>
      <c r="AN7" s="15" t="s">
        <v>490</v>
      </c>
      <c r="AO7" t="str">
        <f t="shared" si="6"/>
        <v>INSERT INTO `t_test_history` ( `year`, `item`, `subject`, `page`, `remarks`,`type`,`points`) VALUES ('2011', '5．对用米尺测得的一组运动员的身高数据进行统计处理，通常（B）。  ', '统计', '266', 'A．不可加减乘除  B．可以加减乘除  C．可以乘除，不可以加减  D．可以加减，不可乘除','选择',1);</v>
      </c>
      <c r="AP7" s="41" t="s">
        <v>592</v>
      </c>
      <c r="AQ7" s="40" t="s">
        <v>222</v>
      </c>
      <c r="AR7" s="40">
        <v>338</v>
      </c>
      <c r="AS7" s="41" t="s">
        <v>560</v>
      </c>
      <c r="AT7" t="str">
        <f t="shared" si="7"/>
        <v>INSERT INTO `t_test_history` ( `year`, `item`, `subject`, `page`, `remarks`,`type`,`points`) VALUES ('2010', '5．世界上第一个智力量表是  A比纳西蒙量表', '测量', '338', 'A．比纳－西蒙量表  B．斯坦福－比纳量表C．韦氏智力量表    D．瑞文标准推理测验','选择',1);</v>
      </c>
      <c r="AU7" s="47" t="s">
        <v>656</v>
      </c>
      <c r="AV7" s="46" t="s">
        <v>211</v>
      </c>
      <c r="AW7" s="46">
        <v>680</v>
      </c>
      <c r="AX7" s="47" t="s">
        <v>634</v>
      </c>
      <c r="AY7" t="str">
        <f t="shared" si="8"/>
        <v>INSERT INTO `t_test_history` ( `year`, `item`, `subject`, `page`, `remarks`,`type`,`points`) VALUES ('2009', '5．被誉为实验社会心理学创始人的是 C', '社会', '680', 'A．罗斯  B．麦独孤  C．奥尔波特  D．勒温','选择',1);</v>
      </c>
      <c r="AZ7" s="53" t="s">
        <v>733</v>
      </c>
      <c r="BA7" s="52" t="s">
        <v>209</v>
      </c>
      <c r="BB7" s="52">
        <v>585</v>
      </c>
      <c r="BC7" s="53" t="s">
        <v>712</v>
      </c>
      <c r="BD7" t="str">
        <f t="shared" si="9"/>
        <v>INSERT INTO `t_test_history` ( `year`, `item`, `subject`, `page`, `remarks`,`type`,`points`) VALUES ('2008', '5.  斯金纳认为，教育就是塑造行为，而塑造行为的关键是（） C', '教育', '585', 'A.试误 B.顿悟 C.强化 D.模仿','选择',1);</v>
      </c>
      <c r="BE7" s="59" t="s">
        <v>796</v>
      </c>
      <c r="BF7" s="58" t="s">
        <v>206</v>
      </c>
      <c r="BG7" s="58">
        <v>172</v>
      </c>
      <c r="BH7" s="59" t="s">
        <v>793</v>
      </c>
      <c r="BI7" t="str">
        <f t="shared" si="10"/>
        <v>INSERT INTO `t_test_history` ( `year`, `item`, `subject`, `page`, `remarks`,`type`,`points`) VALUES ('2007', '5．一切不利于学生身心健康的研究都是不允许的，这体现了教育心理学研究的（　D ）。', '研究方法', '172', ' A．客观性原则　 　   B．系统性原则　    C．理论联系实际原则　   D．教育性原则','选择',1);</v>
      </c>
      <c r="BJ7" s="65" t="s">
        <v>873</v>
      </c>
      <c r="BK7" s="64" t="s">
        <v>907</v>
      </c>
      <c r="BL7" s="64">
        <v>584</v>
      </c>
      <c r="BM7" s="65" t="s">
        <v>868</v>
      </c>
      <c r="BN7" t="str">
        <f t="shared" si="11"/>
        <v>INSERT INTO `t_test_history` ( `year`, `item`, `subject`, `page`, `remarks`,`type`,`points`) VALUES ('2006', '5、练习次数在习惯形成中起重要作用，华生将这一规律称为  C', '教育', '584', 'A、效果率 B、近因率 C、频因率 D、准备率','选择',1);</v>
      </c>
      <c r="BO7" s="71" t="s">
        <v>939</v>
      </c>
      <c r="BP7" s="70" t="s">
        <v>209</v>
      </c>
      <c r="BQ7" s="70">
        <v>591</v>
      </c>
      <c r="BR7" s="71" t="s">
        <v>938</v>
      </c>
      <c r="BS7" t="str">
        <f t="shared" si="12"/>
        <v>INSERT INTO `t_test_history` ( `year`, `item`, `subject`, `page`, `remarks`,`type`,`points`) VALUES ('2005', '5.提出先行组织者教学策略的心理学家是：（  C  ）', '教育', '591', 'A.布鲁纳    B.布卢姆    C.奥苏伯尔   D.加涅','选择',1);</v>
      </c>
      <c r="BT7" s="77" t="s">
        <v>1016</v>
      </c>
      <c r="BU7" s="76" t="s">
        <v>1010</v>
      </c>
      <c r="BV7" s="76">
        <v>506</v>
      </c>
      <c r="BW7" s="77" t="s">
        <v>1015</v>
      </c>
      <c r="BX7" t="str">
        <f t="shared" si="13"/>
        <v>INSERT INTO `t_test_history` ( `year`, `item`, `subject`, `page`, `remarks`,`type`,`points`) VALUES ('2004', '5 下列方法中，被用来研究儿童道德认知的是（ B） 柯尔伯格', '发展', '506', 'A.陌生情景法 B两难故事法 C同伴提名法 D团体强化法','选择',1);</v>
      </c>
      <c r="BY7" s="83" t="s">
        <v>1077</v>
      </c>
      <c r="BZ7" s="82" t="s">
        <v>201</v>
      </c>
      <c r="CA7" s="82">
        <v>487</v>
      </c>
      <c r="CB7" s="83" t="s">
        <v>1080</v>
      </c>
      <c r="CC7" t="str">
        <f t="shared" si="14"/>
        <v>INSERT INTO `t_test_history` ( `year`, `item`, `subject`, `page`, `remarks`,`type`,`points`) VALUES ('2003', '5．根据乔姆斯基的转换生成语法理论，语句的表层结构决定句子的形式，深层结构决定句子的（ C ）', '发展', '487', 'A．语境 B．生成 C．意义 D．表征','选择',1);</v>
      </c>
      <c r="CD7" s="65" t="s">
        <v>1158</v>
      </c>
      <c r="CE7" s="64" t="s">
        <v>196</v>
      </c>
      <c r="CF7" s="64">
        <v>52</v>
      </c>
      <c r="CG7" s="65" t="s">
        <v>1143</v>
      </c>
      <c r="CH7" s="20" t="str">
        <f t="shared" si="15"/>
        <v>INSERT INTO `t_test_history` ( `year`, `item`, `subject`, `page`, `remarks`,`type`,`points`) VALUES ('2002', '5．电影和霓虹灯活动广告是按照（　A  ）原理制作而成的。', '普心', '52', ' A．似动知觉　   B．真动知觉　   C．错觉　   D．荣格','选择',1);</v>
      </c>
      <c r="CI7" s="59" t="s">
        <v>1217</v>
      </c>
      <c r="CJ7" s="58"/>
      <c r="CK7" s="58"/>
      <c r="CL7" s="59" t="s">
        <v>1222</v>
      </c>
      <c r="CM7" s="87" t="str">
        <f t="shared" si="16"/>
        <v>INSERT INTO `t_test_history` ( `year`, `item`, `subject`, `page`, `remarks`,`type`,`points`) VALUES ('2001', '5．艾里克森将个体的发展划分为（　　）阶段。', '', '', 'A．3个　    B．5个　   C．6个　   D．8个  【答案】D  ','选择',1);</v>
      </c>
    </row>
    <row r="8" spans="1:91" ht="98">
      <c r="A8" s="1">
        <v>6</v>
      </c>
      <c r="B8" s="3" t="s">
        <v>1</v>
      </c>
      <c r="C8" s="1" t="s">
        <v>5</v>
      </c>
      <c r="D8" s="1">
        <v>465</v>
      </c>
      <c r="E8" s="1"/>
      <c r="F8" t="str">
        <f t="shared" si="0"/>
        <v>INSERT INTO `t_test_history` ( `year`, `item`, `subject`, `page`, `remarks`,`type`) VALUES ('2017', '班杜拉-观察学习', '发展', '465', '','选择题');</v>
      </c>
      <c r="G8" s="15" t="s">
        <v>107</v>
      </c>
      <c r="H8" s="14" t="s">
        <v>105</v>
      </c>
      <c r="I8" s="14">
        <v>460</v>
      </c>
      <c r="J8" s="15" t="s">
        <v>68</v>
      </c>
      <c r="K8" t="str">
        <f t="shared" si="1"/>
        <v>INSERT INTO `t_test_history` ( `year`, `item`, `subject`, `page`, `remarks`,`type`,`points`) VALUES ('2017', '在佛洛依德看来，“自我理想”属于：（超我包含良心和自我理想）', '发展', '460', 'A.本我B.自我C.超我D.本能','选择题',1);</v>
      </c>
      <c r="L8" s="3" t="s">
        <v>164</v>
      </c>
      <c r="M8" s="1" t="s">
        <v>201</v>
      </c>
      <c r="N8" s="1">
        <v>481</v>
      </c>
      <c r="O8" s="3" t="s">
        <v>202</v>
      </c>
      <c r="P8" t="str">
        <f t="shared" si="2"/>
        <v>INSERT INTO `t_test_history` ( `year`, `item`, `subject`, `page`, `remarks`,`type`,`points`) VALUES ('2016', '在新生儿阶段通常不具备的是( D )', '发展', '481', 'A.吸吮反射 B.巴宾斯基反射 C.抓握反射 D.初级循环反应（皮亚杰page470，感知运动阶段第二阶段）','选择题',1);</v>
      </c>
      <c r="Q8" s="24"/>
      <c r="R8" s="23"/>
      <c r="S8" s="23"/>
      <c r="T8" s="24"/>
      <c r="U8" s="24"/>
      <c r="V8" s="3" t="s">
        <v>287</v>
      </c>
      <c r="W8" s="1" t="s">
        <v>201</v>
      </c>
      <c r="X8" s="1">
        <v>506</v>
      </c>
      <c r="Y8" s="3" t="s">
        <v>288</v>
      </c>
      <c r="Z8" t="str">
        <f t="shared" si="3"/>
        <v>INSERT INTO `t_test_history` ( `year`, `item`, `subject`, `page`, `remarks`,`type`,`points`) VALUES ('2014', '幼儿的道德认识大致处于（皮亚杰认为是：他律道德或道德实在论阶段；科尔伯格认为是前习俗水平）', '发展', '506', 'A 道德相对论阶段B 自律道德阶段C 习俗水平D 前习俗水平（柯尔伯格）','选择',1);</v>
      </c>
      <c r="AA8" s="3" t="s">
        <v>342</v>
      </c>
      <c r="AB8" s="1" t="s">
        <v>201</v>
      </c>
      <c r="AC8" s="1">
        <v>467</v>
      </c>
      <c r="AD8" s="3" t="s">
        <v>344</v>
      </c>
      <c r="AE8" t="str">
        <f t="shared" si="4"/>
        <v>INSERT INTO `t_test_history` ( `year`, `item`, `subject`, `page`, `remarks`,`type`,`points`) VALUES ('2013', '6“教学应该走在发展前面”思想的提出者是。D', '发展', '467', 'A 皮亚杰B 班杜拉C 斯金纳D 维果斯基','选择',1);</v>
      </c>
      <c r="AF8" s="33" t="s">
        <v>423</v>
      </c>
      <c r="AG8" s="32" t="s">
        <v>233</v>
      </c>
      <c r="AH8" s="32">
        <v>224</v>
      </c>
      <c r="AI8" s="33" t="s">
        <v>419</v>
      </c>
      <c r="AJ8" t="str">
        <f t="shared" si="5"/>
        <v>INSERT INTO `t_test_history` ( `year`, `item`, `subject`, `page`, `remarks`,`type`,`points`) VALUES ('2012', '6．受极端数据影响较小的统计是（ C ）。  ', '统计', '224', 'A．方差  B．中数  C．标准差  D．平均数','选择',1);</v>
      </c>
      <c r="AK8" s="15" t="s">
        <v>493</v>
      </c>
      <c r="AL8" s="14" t="s">
        <v>233</v>
      </c>
      <c r="AM8" s="14">
        <v>301</v>
      </c>
      <c r="AN8" s="15" t="s">
        <v>492</v>
      </c>
      <c r="AO8" t="str">
        <f t="shared" si="6"/>
        <v>INSERT INTO `t_test_history` ( `year`, `item`, `subject`, `page`, `remarks`,`type`,`points`) VALUES ('2011', '6．以三种不同的授课方式对经随机分班的学生分别授课，若检查三种授课方式的效果是否存在差异，通常使用（ C ）', '统计', '301', 'A．Z检验 B．独立样本t检验 C．方差分析 D．配对样本t检验','选择',1);</v>
      </c>
      <c r="AP8" s="41" t="s">
        <v>593</v>
      </c>
      <c r="AQ8" s="40" t="s">
        <v>222</v>
      </c>
      <c r="AR8" s="40">
        <v>421</v>
      </c>
      <c r="AS8" s="41" t="s">
        <v>561</v>
      </c>
      <c r="AT8" t="str">
        <f t="shared" si="7"/>
        <v>INSERT INTO `t_test_history` ( `year`, `item`, `subject`, `page`, `remarks`,`type`,`points`) VALUES ('2010', '6．以下测试中属于投射测验的是  TAT thematie apperception test， TAT', '测量', '421', 'A．16种人格因素测验（16PF） B．主题统觉测验（TAT）C．艾森克人格问卷（EPQ）    D．爱德华个性偏好量表（EPPS）','选择',1);</v>
      </c>
      <c r="AU8" s="47" t="s">
        <v>635</v>
      </c>
      <c r="AV8" s="46" t="s">
        <v>211</v>
      </c>
      <c r="AW8" s="46">
        <v>683</v>
      </c>
      <c r="AX8" s="47" t="s">
        <v>636</v>
      </c>
      <c r="AY8" t="str">
        <f t="shared" si="8"/>
        <v>INSERT INTO `t_test_history` ( `year`, `item`, `subject`, `page`, `remarks`,`type`,`points`) VALUES ('2009', '6．定量地揭示整个人群的人际关系状况，以及各成员在该群体中定位的一种方法是', '社会', '683', 'A．社交测量法  B．角色扮演法  C．罗夏克墨迹测验法  D．主题统觉测验法','选择',1);</v>
      </c>
      <c r="AZ8" s="53" t="s">
        <v>734</v>
      </c>
      <c r="BA8" s="52" t="s">
        <v>209</v>
      </c>
      <c r="BB8" s="52">
        <v>614</v>
      </c>
      <c r="BC8" s="53" t="s">
        <v>713</v>
      </c>
      <c r="BD8" t="str">
        <f t="shared" si="9"/>
        <v>INSERT INTO `t_test_history` ( `year`, `item`, `subject`, `page`, `remarks`,`type`,`points`) VALUES ('2008', '6.下列说法中包含有学习迁移思想的是（） A', '教育', '614', 'A.“闻一知十” B.“勤能补拙” C.“重复是学习之母” D.“兴趣是最好的老师”','选择',1);</v>
      </c>
      <c r="BE8" s="59" t="s">
        <v>795</v>
      </c>
      <c r="BF8" s="58" t="s">
        <v>209</v>
      </c>
      <c r="BG8" s="58">
        <v>590</v>
      </c>
      <c r="BH8" s="59" t="s">
        <v>794</v>
      </c>
      <c r="BI8" t="str">
        <f t="shared" si="10"/>
        <v>INSERT INTO `t_test_history` ( `year`, `item`, `subject`, `page`, `remarks`,`type`,`points`) VALUES ('2007', '6．奥苏贝尔认为有意义学习的心理机制是（C  ）。 ', '教育', '590', 'A．强化　   B．平衡　   C．同化　   D．顺应','选择',1);</v>
      </c>
      <c r="BJ8" s="65" t="s">
        <v>874</v>
      </c>
      <c r="BK8" s="64" t="s">
        <v>209</v>
      </c>
      <c r="BL8" s="64" t="s">
        <v>908</v>
      </c>
      <c r="BM8" s="65" t="s">
        <v>869</v>
      </c>
      <c r="BN8" t="str">
        <f t="shared" si="11"/>
        <v>INSERT INTO `t_test_history` ( `year`, `item`, `subject`, `page`, `remarks`,`type`,`points`) VALUES ('2006', '6、班杜拉从社会学习的观点出发，强调   B', '教育', '593?', 'A、亲历学习 B、观察学习 C、直接学习 D、自我学习','选择',1);</v>
      </c>
      <c r="BO8" s="71" t="s">
        <v>941</v>
      </c>
      <c r="BP8" s="70" t="s">
        <v>196</v>
      </c>
      <c r="BQ8" s="70">
        <v>103</v>
      </c>
      <c r="BR8" s="71" t="s">
        <v>940</v>
      </c>
      <c r="BS8" t="str">
        <f t="shared" si="12"/>
        <v>INSERT INTO `t_test_history` ( `year`, `item`, `subject`, `page`, `remarks`,`type`,`points`) VALUES ('2005', '6.根据维纳归因理论，努力程度属于影响成败的：（ B ）', '普心', '103', 'A.内部稳定不可控因素      B.内部不稳定可控因素 C.外部稳定不可控因素      D.外部不稳定不可控因素','选择',1);</v>
      </c>
      <c r="BT8" s="77" t="s">
        <v>1017</v>
      </c>
      <c r="BU8" s="76" t="s">
        <v>233</v>
      </c>
      <c r="BV8" s="76">
        <v>227</v>
      </c>
      <c r="BW8" s="77" t="s">
        <v>1018</v>
      </c>
      <c r="BX8" t="str">
        <f t="shared" si="13"/>
        <v>INSERT INTO `t_test_history` ( `year`, `item`, `subject`, `page`, `remarks`,`type`,`points`) VALUES ('2004', '6 测得某大学生组和专业篮球运动员组被试的体重和身高，已知体重与身高存在高相关，若要比较两组被试的体重是否确实存在差异，最合适的统计方法是（ B）', '统计', '227', 'A t检验 B协方差分析 C判别分析 D Z检验','选择',1);</v>
      </c>
      <c r="BY8" s="83" t="s">
        <v>1078</v>
      </c>
      <c r="BZ8" s="82" t="s">
        <v>233</v>
      </c>
      <c r="CA8" s="82">
        <v>300</v>
      </c>
      <c r="CB8" s="83" t="s">
        <v>1079</v>
      </c>
      <c r="CC8" t="str">
        <f t="shared" si="14"/>
        <v>INSERT INTO `t_test_history` ( `year`, `item`, `subject`, `page`, `remarks`,`type`,`points`) VALUES ('2003', '6．进行方差分析时，对所用数据的非必备条件是（ A ）。 ', '统计', '300', 'A．组内平均数相等　 B．总体呈正态分布  C．变异可加   D．各组方差齐性','选择',1);</v>
      </c>
      <c r="CD8" s="65" t="s">
        <v>1159</v>
      </c>
      <c r="CE8" s="64" t="s">
        <v>196</v>
      </c>
      <c r="CF8" s="64">
        <v>83</v>
      </c>
      <c r="CG8" s="65" t="s">
        <v>1144</v>
      </c>
      <c r="CH8" s="20" t="str">
        <f t="shared" si="15"/>
        <v>INSERT INTO `t_test_history` ( `year`, `item`, `subject`, `page`, `remarks`,`type`,`points`) VALUES ('2002', '6．人脑反映客观事物本质特征的思维形式是（　 C  ）', '普心', '83', ' A．判断　   B．定势　   C．概念　   D．自主知觉 ','选择',1);</v>
      </c>
      <c r="CI8" s="59" t="s">
        <v>1224</v>
      </c>
      <c r="CJ8" s="58"/>
      <c r="CK8" s="58"/>
      <c r="CL8" s="59" t="s">
        <v>1223</v>
      </c>
      <c r="CM8" s="87" t="str">
        <f t="shared" si="16"/>
        <v>INSERT INTO `t_test_history` ( `year`, `item`, `subject`, `page`, `remarks`,`type`,`points`) VALUES ('2001', '7．去个体化概念的准确含义是（　　）。 ', '', '', ' A．自我意识和控制水平丧失　   B．个性丧失  C．自我意识和控制水平下降　   D．个性转移','选择',1);</v>
      </c>
    </row>
    <row r="9" spans="1:91" ht="84">
      <c r="A9" s="1">
        <v>7</v>
      </c>
      <c r="B9" s="3" t="s">
        <v>13</v>
      </c>
      <c r="C9" s="1" t="s">
        <v>15</v>
      </c>
      <c r="D9" s="1">
        <v>181</v>
      </c>
      <c r="E9" s="1"/>
      <c r="F9" t="str">
        <f t="shared" si="0"/>
        <v>INSERT INTO `t_test_history` ( `year`, `item`, `subject`, `page`, `remarks`,`type`) VALUES ('2017', '自变量和因变量关系的效度-内部效度', '研究方法', '181', '','选择题');</v>
      </c>
      <c r="G9" s="15" t="s">
        <v>108</v>
      </c>
      <c r="H9" s="14" t="s">
        <v>109</v>
      </c>
      <c r="I9" s="14">
        <v>184</v>
      </c>
      <c r="J9" s="15" t="s">
        <v>67</v>
      </c>
      <c r="K9" t="str">
        <f t="shared" si="1"/>
        <v>INSERT INTO `t_test_history` ( `year`, `item`, `subject`, `page`, `remarks`,`type`,`points`) VALUES ('2017', '在实验研究中有意加以改变、操纵的事物、条件或特征称为：自变量', '研究方法', '184', 'A.自变量B.控制变量C.因变量D.无关变量','选择题',1);</v>
      </c>
      <c r="L9" s="3" t="s">
        <v>204</v>
      </c>
      <c r="M9" s="1" t="s">
        <v>206</v>
      </c>
      <c r="N9" s="1" t="s">
        <v>203</v>
      </c>
      <c r="O9" s="3" t="s">
        <v>205</v>
      </c>
      <c r="P9" t="str">
        <f t="shared" si="2"/>
        <v>INSERT INTO `t_test_history` ( `year`, `item`, `subject`, `page`, `remarks`,`type`,`points`) VALUES ('2016', '.在被试内实验设计中，控制练习效应和疲劳效应的常用方法是( B )　　', '研究方法', '185？', 'A.恒定法 B.平衡法 C.双盲设计 D.纳入处理','选择题',1);</v>
      </c>
      <c r="Q9" s="24"/>
      <c r="R9" s="23"/>
      <c r="S9" s="23"/>
      <c r="T9" s="24"/>
      <c r="U9" s="24"/>
      <c r="V9" s="3" t="s">
        <v>289</v>
      </c>
      <c r="W9" s="1" t="s">
        <v>233</v>
      </c>
      <c r="X9" s="1">
        <v>270</v>
      </c>
      <c r="Y9" s="3" t="s">
        <v>263</v>
      </c>
      <c r="Z9" t="str">
        <f t="shared" si="3"/>
        <v>INSERT INTO `t_test_history` ( `year`, `item`, `subject`, `page`, `remarks`,`type`,`points`) VALUES ('2014', '反映集中趋势的统计量是：平均数', '统计', '270', 'A 方差B 全距C 平均数D 变异系数','选择',1);</v>
      </c>
      <c r="AA9" s="3" t="s">
        <v>395</v>
      </c>
      <c r="AB9" s="1" t="s">
        <v>233</v>
      </c>
      <c r="AC9" s="1">
        <v>265</v>
      </c>
      <c r="AD9" s="3" t="s">
        <v>397</v>
      </c>
      <c r="AE9" t="str">
        <f t="shared" si="4"/>
        <v>INSERT INTO `t_test_history` ( `year`, `item`, `subject`, `page`, `remarks`,`type`,`points`) VALUES ('2013', '7.一组被试按其喜爱程度对5 个不同的杯子排序，对所获数据的统计处理通常____。A  顺序数据', '统计', '265', 'A 不可加减乘除B 可加减乘除 C 可乘除，不可加减D 可加减，不可乘除','选择',1);</v>
      </c>
      <c r="AF9" s="33" t="s">
        <v>424</v>
      </c>
      <c r="AG9" s="32" t="s">
        <v>222</v>
      </c>
      <c r="AH9" s="32">
        <v>338</v>
      </c>
      <c r="AI9" s="33" t="s">
        <v>420</v>
      </c>
      <c r="AJ9" t="str">
        <f t="shared" si="5"/>
        <v>INSERT INTO `t_test_history` ( `year`, `item`, `subject`, `page`, `remarks`,`type`,`points`) VALUES ('2012', '7．第一个发明智力测验常模量表的是（A）', '测量', '338', 'A．比纳  B．高尔顿  C．卡特尔  D．铁钦纳','选择',1);</v>
      </c>
      <c r="AK9" s="15" t="s">
        <v>495</v>
      </c>
      <c r="AL9" s="14" t="s">
        <v>222</v>
      </c>
      <c r="AM9" s="14">
        <v>411</v>
      </c>
      <c r="AN9" s="15" t="s">
        <v>494</v>
      </c>
      <c r="AO9" t="str">
        <f t="shared" si="6"/>
        <v>INSERT INTO `t_test_history` ( `year`, `item`, `subject`, `page`, `remarks`,`type`,`points`) VALUES ('2011', '7．用离差智商描述个人智力水平的测试工具是（　 A）', '测量', '411', 'A．韦克斯勒量表 B．瑞文测验 C．贝雷婴儿发展量表 D．丹佛发展筛选测验','选择',1);</v>
      </c>
      <c r="AP9" s="41" t="s">
        <v>594</v>
      </c>
      <c r="AQ9" s="40" t="s">
        <v>222</v>
      </c>
      <c r="AR9" s="40">
        <v>374</v>
      </c>
      <c r="AS9" s="41" t="s">
        <v>562</v>
      </c>
      <c r="AT9" t="str">
        <f t="shared" si="7"/>
        <v>INSERT INTO `t_test_history` ( `year`, `item`, `subject`, `page`, `remarks`,`type`,`points`) VALUES ('2010', '7．以时间取样为误差变异来源的信度类型是 ：重测信度test-retest reliability', '测量', '374', 'A．分半信度  B．同质性信度C．重测信度  D．评分者信度','选择',1);</v>
      </c>
      <c r="AU9" s="47" t="s">
        <v>657</v>
      </c>
      <c r="AV9" s="46" t="s">
        <v>233</v>
      </c>
      <c r="AW9" s="46">
        <v>277</v>
      </c>
      <c r="AX9" s="47" t="s">
        <v>637</v>
      </c>
      <c r="AY9" t="str">
        <f t="shared" si="8"/>
        <v>INSERT INTO `t_test_history` ( `year`, `item`, `subject`, `page`, `remarks`,`type`,`points`) VALUES ('2009', '7．若已知样本平均数服从正态分布，标准误为1.2，其中某次抽样所获样本平均数为10，则总体平均数0.95的置信区间为：  A', '统计', '277', 'A．10±1.96×1.2  B．10±2.58×1.2  C．10±1.00×1.2 D．10±1.64×1.2','选择',1);</v>
      </c>
      <c r="AZ9" s="53" t="s">
        <v>735</v>
      </c>
      <c r="BA9" s="52" t="s">
        <v>209</v>
      </c>
      <c r="BB9" s="52">
        <v>610</v>
      </c>
      <c r="BC9" s="53" t="s">
        <v>714</v>
      </c>
      <c r="BD9" t="str">
        <f t="shared" si="9"/>
        <v>INSERT INTO `t_test_history` ( `year`, `item`, `subject`, `page`, `remarks`,`type`,`points`) VALUES ('2008', '7.为课文列结构提纲的学习策略属于（）A (精加工策略)', '教育', '610', 'A.认知策略 B.元认知策略 C.计划监控策略 D.资源管理策略','选择',1);</v>
      </c>
      <c r="BE9" s="59" t="s">
        <v>798</v>
      </c>
      <c r="BF9" s="58" t="s">
        <v>209</v>
      </c>
      <c r="BG9" s="58">
        <v>592</v>
      </c>
      <c r="BH9" s="59" t="s">
        <v>797</v>
      </c>
      <c r="BI9" t="str">
        <f t="shared" si="10"/>
        <v>INSERT INTO `t_test_history` ( `year`, `item`, `subject`, `page`, `remarks`,`type`,`points`) VALUES ('2007', '7．强调主体、情境、协作和资源作为促进教学条件的学习理论派别是（　D ）。 ', '教育', '592', 'A．联结理论　    B．认知理论　   C．人本主义　   D．建构主义','选择',1);</v>
      </c>
      <c r="BJ9" s="65" t="s">
        <v>875</v>
      </c>
      <c r="BK9" s="64" t="s">
        <v>209</v>
      </c>
      <c r="BL9" s="64">
        <v>586</v>
      </c>
      <c r="BM9" s="65" t="s">
        <v>870</v>
      </c>
      <c r="BN9" t="str">
        <f t="shared" si="11"/>
        <v>INSERT INTO `t_test_history` ( `year`, `item`, `subject`, `page`, `remarks`,`type`,`points`) VALUES ('2006', '7、格式塔学派的学习理论又称为 B', '教育', '586', 'A、试误说 B、顿悟说 C、强化说 D、同化说','选择',1);</v>
      </c>
      <c r="BO9" s="71" t="s">
        <v>944</v>
      </c>
      <c r="BP9" s="70" t="s">
        <v>209</v>
      </c>
      <c r="BQ9" s="70">
        <v>617</v>
      </c>
      <c r="BR9" s="71" t="s">
        <v>942</v>
      </c>
      <c r="BS9" t="str">
        <f t="shared" si="12"/>
        <v>INSERT INTO `t_test_history` ( `year`, `item`, `subject`, `page`, `remarks`,`type`,`points`) VALUES ('2005', '7.水下击靶实验为(C    ) 提供了依据。', '教育', '617', 'A.形式训练说  B.共同要素说  C.概括原理说  D.关系转化理论','选择',1);</v>
      </c>
      <c r="BT9" s="77" t="s">
        <v>1020</v>
      </c>
      <c r="BU9" s="76" t="s">
        <v>196</v>
      </c>
      <c r="BV9" s="76">
        <v>69</v>
      </c>
      <c r="BW9" s="77" t="s">
        <v>1019</v>
      </c>
      <c r="BX9" t="str">
        <f t="shared" si="13"/>
        <v>INSERT INTO `t_test_history` ( `year`, `item`, `subject`, `page`, `remarks`,`type`,`points`) VALUES ('2004', '7 米勒认为人类短时记忆的容量是（B）个单位信息', '普心', '69', 'A 7 B 7+-2 C 6+-1 D 6+-3','选择',1);</v>
      </c>
      <c r="BY9" s="83" t="s">
        <v>1081</v>
      </c>
      <c r="BZ9" s="82"/>
      <c r="CA9" s="82" t="s">
        <v>1125</v>
      </c>
      <c r="CB9" s="83" t="s">
        <v>1082</v>
      </c>
      <c r="CC9" t="str">
        <f t="shared" si="14"/>
        <v>INSERT INTO `t_test_history` ( `year`, `item`, `subject`, `page`, `remarks`,`type`,`points`) VALUES ('2003', '7．控制未知偏差源的适当方法是（ D ）。 ', '', '？？', 'A．区组技术 B．匹配 C．平衡 D．随机化','选择',1);</v>
      </c>
      <c r="CD9" s="65" t="s">
        <v>1160</v>
      </c>
      <c r="CE9" s="64" t="s">
        <v>211</v>
      </c>
      <c r="CF9" s="64">
        <v>703</v>
      </c>
      <c r="CG9" s="65" t="s">
        <v>1145</v>
      </c>
      <c r="CH9" s="20" t="str">
        <f t="shared" si="15"/>
        <v>INSERT INTO `t_test_history` ( `year`, `item`, `subject`, `page`, `remarks`,`type`,`points`) VALUES ('2002', '7．印象管理是指（C　）', '社会', '703', 'A．对别人的认知   B．动机强度过度 C．对别人印象进行调整　   D．调整自己给别人的印象','选择',1);</v>
      </c>
      <c r="CI9" s="59" t="s">
        <v>1225</v>
      </c>
      <c r="CJ9" s="58"/>
      <c r="CK9" s="58"/>
      <c r="CL9" s="59" t="s">
        <v>1226</v>
      </c>
      <c r="CM9" s="87" t="str">
        <f t="shared" si="16"/>
        <v>INSERT INTO `t_test_history` ( `year`, `item`, `subject`, `page`, `remarks`,`type`,`points`) VALUES ('2001', '8．社会助长作用主要来源于（　　）。', '', '', '  A．赢得积极评价的动机　   B．体力增强  C．超越别人的欲望　   D．责任心提高  【答案】A','选择',1);</v>
      </c>
    </row>
    <row r="10" spans="1:91" ht="84">
      <c r="A10" s="1">
        <v>8</v>
      </c>
      <c r="B10" s="3" t="s">
        <v>18</v>
      </c>
      <c r="C10" s="1" t="s">
        <v>19</v>
      </c>
      <c r="D10" s="1">
        <v>182</v>
      </c>
      <c r="E10" s="1"/>
      <c r="F10" t="str">
        <f t="shared" si="0"/>
        <v>INSERT INTO `t_test_history` ( `year`, `item`, `subject`, `page`, `remarks`,`type`) VALUES ('2017', '对象取样原则:代表性/随机性', '研究方法', '182', '','选择题');</v>
      </c>
      <c r="G10" s="15" t="s">
        <v>111</v>
      </c>
      <c r="H10" s="14" t="s">
        <v>110</v>
      </c>
      <c r="I10" s="14">
        <v>224</v>
      </c>
      <c r="J10" s="15" t="s">
        <v>69</v>
      </c>
      <c r="K10" t="str">
        <f t="shared" si="1"/>
        <v>INSERT INTO `t_test_history` ( `year`, `item`, `subject`, `page`, `remarks`,`type`,`points`) VALUES ('2017', '在次数分布中处于50%位置上的数值：中数', '研究方法', '224', 'A.中数B.平均数C.众数D.标准分数','选择题',1);</v>
      </c>
      <c r="L10" s="3" t="s">
        <v>207</v>
      </c>
      <c r="M10" s="1" t="s">
        <v>206</v>
      </c>
      <c r="N10" s="1"/>
      <c r="O10" s="3" t="s">
        <v>165</v>
      </c>
      <c r="P10" t="str">
        <f t="shared" si="2"/>
        <v>INSERT INTO `t_test_history` ( `year`, `item`, `subject`, `page`, `remarks`,`type`,`points`) VALUES ('2016', '一定属于多因素实验设计的是( A )【多个自变量】', '研究方法', '', 'A.混合设计 B.被试内设计 C.随机区组设计 D.被试间设计','选择题',1);</v>
      </c>
      <c r="Q10" s="24"/>
      <c r="R10" s="23"/>
      <c r="S10" s="23"/>
      <c r="T10" s="24"/>
      <c r="U10" s="24"/>
      <c r="V10" s="3" t="s">
        <v>290</v>
      </c>
      <c r="W10" s="1" t="s">
        <v>233</v>
      </c>
      <c r="X10" s="1">
        <v>318</v>
      </c>
      <c r="Y10" s="3" t="s">
        <v>264</v>
      </c>
      <c r="Z10" t="str">
        <f t="shared" si="3"/>
        <v>INSERT INTO `t_test_history` ( `year`, `item`, `subject`, `page`, `remarks`,`type`,`points`) VALUES ('2014', '回归方程解释力的指标 B', '统计', '318', 'A 回归系数B 确定系数C 相关系数D 通径系数','选择',1);</v>
      </c>
      <c r="AA10" s="3" t="s">
        <v>396</v>
      </c>
      <c r="AB10" s="1" t="s">
        <v>233</v>
      </c>
      <c r="AC10" s="1"/>
      <c r="AD10" s="3" t="s">
        <v>398</v>
      </c>
      <c r="AE10" t="str">
        <f t="shared" si="4"/>
        <v>INSERT INTO `t_test_history` ( `year`, `item`, `subject`, `page`, `remarks`,`type`,`points`) VALUES ('2013', '8．对某班20 名幼儿在学年的始末分别进行一项能力测验，若总体方差未知，要检验这两次
测验的得分差异，应选用____。C，前测后测', '统计', '', 'A 独立样本t 检验B 相关样本Z 检验 C 相关样本t 检验D 独立样本Z 检验','选择',1);</v>
      </c>
      <c r="AF10" s="33" t="s">
        <v>425</v>
      </c>
      <c r="AG10" s="32" t="s">
        <v>211</v>
      </c>
      <c r="AH10" s="32">
        <v>682</v>
      </c>
      <c r="AI10" s="33" t="s">
        <v>421</v>
      </c>
      <c r="AJ10" t="str">
        <f t="shared" si="5"/>
        <v>INSERT INTO `t_test_history` ( `year`, `item`, `subject`, `page`, `remarks`,`type`,`points`) VALUES ('2012', '8．一直致力于群体动力学研究的心理学家是（　  D）', '社会', '682', ' A．谢里夫  B．阿希  C．津巴多  D．勒温','选择',1);</v>
      </c>
      <c r="AK10" s="15" t="s">
        <v>497</v>
      </c>
      <c r="AL10" s="14" t="s">
        <v>211</v>
      </c>
      <c r="AM10" s="14">
        <v>702</v>
      </c>
      <c r="AN10" s="15" t="s">
        <v>496</v>
      </c>
      <c r="AO10" t="str">
        <f t="shared" si="6"/>
        <v>INSERT INTO `t_test_history` ( `year`, `item`, `subject`, `page`, `remarks`,`type`,`points`) VALUES ('2011', '8．“知道了一个人说话粗俗，就认为他也胆大妄为，不守信用。”能够对此做出好解释的理论观点是（C）。 ', '社会', '702', 'A．投射作用 B．归因理论 C．内隐人格理论 D．刻板印象','选择',1);</v>
      </c>
      <c r="AP10" s="41" t="s">
        <v>596</v>
      </c>
      <c r="AQ10" s="40" t="s">
        <v>595</v>
      </c>
      <c r="AR10" s="40">
        <v>612</v>
      </c>
      <c r="AS10" s="41" t="s">
        <v>563</v>
      </c>
      <c r="AT10" t="str">
        <f t="shared" si="7"/>
        <v>INSERT INTO `t_test_history` ( `year`, `item`, `subject`, `page`, `remarks`,`type`,`points`) VALUES ('2010', '8．下面四种策略中，不属于元认知策略的是 D复述策略是一种促进陈述性知识学习的策略 ', '教育', '612', 'A．计划策略   B．监控策略C．调节策略   D．复述策略','选择',1);</v>
      </c>
      <c r="AU10" s="47" t="s">
        <v>659</v>
      </c>
      <c r="AV10" s="46" t="s">
        <v>233</v>
      </c>
      <c r="AW10" s="46">
        <v>290</v>
      </c>
      <c r="AX10" s="47" t="s">
        <v>658</v>
      </c>
      <c r="AY10" t="str">
        <f t="shared" si="8"/>
        <v>INSERT INTO `t_test_history` ( `year`, `item`, `subject`, `page`, `remarks`,`type`,`points`) VALUES ('2009', '8．分别对两个班级学生的某项特殊能力进行评定，已知评定分数均不服从正态分布，若要检验二者的评定结果是否存在差异，应采用 A', '统计', '290', 'A．秩和检验法  B．符号秩次法  C．符号检验法  D．t检验【bc需要相关样本，d需要正态分布】','选择',1);</v>
      </c>
      <c r="AZ10" s="53" t="s">
        <v>736</v>
      </c>
      <c r="BA10" s="52" t="s">
        <v>209</v>
      </c>
      <c r="BB10" s="52">
        <v>597</v>
      </c>
      <c r="BC10" s="53" t="s">
        <v>715</v>
      </c>
      <c r="BD10" t="str">
        <f t="shared" si="9"/>
        <v>INSERT INTO `t_test_history` ( `year`, `item`, `subject`, `page`, `remarks`,`type`,`points`) VALUES ('2008', '8.概念教学中的变式是指变更（）D', '教育', '597', 'A.教学方法 B.表达方式 C.概念的本质属性 D.概念正例的无关特征','选择',1);</v>
      </c>
      <c r="BE10" s="59" t="s">
        <v>802</v>
      </c>
      <c r="BF10" s="58" t="s">
        <v>209</v>
      </c>
      <c r="BG10" s="58" t="s">
        <v>800</v>
      </c>
      <c r="BH10" s="59" t="s">
        <v>799</v>
      </c>
      <c r="BI10" t="str">
        <f t="shared" si="10"/>
        <v>INSERT INTO `t_test_history` ( `year`, `item`, `subject`, `page`, `remarks`,`type`,`points`) VALUES ('2007', '8．把音乐智力、人际智力、自知智力等包括在人类智力结构中的理论是（　C ）。  ', '教育', '第三章大纲没有', 'A．群因素论　 　   B．智力三元论　   C．多重智力论　   D．三维结构论','选择',1);</v>
      </c>
      <c r="BJ10" s="65" t="s">
        <v>876</v>
      </c>
      <c r="BK10" s="64" t="s">
        <v>209</v>
      </c>
      <c r="BL10" s="64">
        <v>604</v>
      </c>
      <c r="BM10" s="65" t="s">
        <v>871</v>
      </c>
      <c r="BN10" t="str">
        <f t="shared" si="11"/>
        <v>INSERT INTO `t_test_history` ( `year`, `item`, `subject`, `page`, `remarks`,`type`,`points`) VALUES ('2006', '8、程序性知识在头脑中的表征方式是   A', '教育', '604', 'A、产生式和产生式系统 B、图式和概念图 C、动作和动作流 D、命题和命题网络','选择',1);</v>
      </c>
      <c r="BO10" s="71" t="s">
        <v>981</v>
      </c>
      <c r="BP10" s="70" t="s">
        <v>982</v>
      </c>
      <c r="BQ10" s="71" t="s">
        <v>983</v>
      </c>
      <c r="BR10" s="71" t="s">
        <v>945</v>
      </c>
      <c r="BS10" t="str">
        <f t="shared" si="12"/>
        <v>INSERT INTO `t_test_history` ( `year`, `item`, `subject`, `page`, `remarks`,`type`,`points`) VALUES ('2005', '8.学生为获得或保持教师的赞许而努力学习的动力是一种( C )的内驱力', '教育', '第五章没找到，改版了？', 'A.认知的    B.自我提高的  C.附属的    D.生理的','选择',1);</v>
      </c>
      <c r="BT10" s="77" t="s">
        <v>1022</v>
      </c>
      <c r="BU10" s="76" t="s">
        <v>196</v>
      </c>
      <c r="BV10" s="77">
        <v>80</v>
      </c>
      <c r="BW10" s="77" t="s">
        <v>1021</v>
      </c>
      <c r="BX10" t="str">
        <f t="shared" si="13"/>
        <v>INSERT INTO `t_test_history` ( `year`, `item`, `subject`, `page`, `remarks`,`type`,`points`) VALUES ('2004', '8在人脑中同现的具有直观性、概括性和可操作性的形象是（ A ）', '普心', '80', 'A表象 B想象 C知觉形象 D梦','选择',1);</v>
      </c>
      <c r="BY10" s="83" t="s">
        <v>1083</v>
      </c>
      <c r="BZ10" s="82" t="s">
        <v>233</v>
      </c>
      <c r="CA10" s="83">
        <v>275</v>
      </c>
      <c r="CB10" s="83" t="s">
        <v>1084</v>
      </c>
      <c r="CC10" t="str">
        <f t="shared" si="14"/>
        <v>INSERT INTO `t_test_history` ( `year`, `item`, `subject`, `page`, `remarks`,`type`,`points`) VALUES ('2003', '8．一列等距正态变量的测量数据，另一列二分名义变量的资料，若两列变量线性相关，应使用（ B ）计算其相关系数。  ', '统计', '275', 'A．积差相关 B．点二列相关 C．二列相关 D．斯皮尔曼等级相关','选择',1);</v>
      </c>
      <c r="CD10" s="65" t="s">
        <v>1163</v>
      </c>
      <c r="CE10" s="64" t="s">
        <v>211</v>
      </c>
      <c r="CF10" s="65">
        <v>725</v>
      </c>
      <c r="CG10" s="65" t="s">
        <v>1146</v>
      </c>
      <c r="CH10" s="20" t="str">
        <f t="shared" si="15"/>
        <v>INSERT INTO `t_test_history` ( `year`, `item`, `subject`, `page`, `remarks`,`type`,`points`) VALUES ('2002', '8．过度理由效应指（A　　）[过度的外部理由使得个体对自己的行为解释由内在动机向外在动机转移]', '社会', '725', 'A．内在动机转移　   B．对自己的认知 C．外部原因不足　   D．内部理由过度','选择',1);</v>
      </c>
      <c r="CI10" s="59" t="s">
        <v>1227</v>
      </c>
      <c r="CJ10" s="58"/>
      <c r="CK10" s="59"/>
      <c r="CL10" s="59" t="s">
        <v>1228</v>
      </c>
      <c r="CM10" s="87" t="str">
        <f t="shared" si="16"/>
        <v>INSERT INTO `t_test_history` ( `year`, `item`, `subject`, `page`, `remarks`,`type`,`points`) VALUES ('2001', '9．某测验分数服从正态分布，其平均数为65分，标准差为5分，问分数在60与70分之间的人数占全体学生总人数的百分比为（　  ）。 ', '', '', ' A．15.8％　   B．34.1％　   C．50.0％　   D．68.3％  【答案】D','选择',1);</v>
      </c>
    </row>
    <row r="11" spans="1:91" ht="84">
      <c r="A11" s="1">
        <v>9</v>
      </c>
      <c r="B11" s="3" t="s">
        <v>120</v>
      </c>
      <c r="C11" s="1" t="s">
        <v>20</v>
      </c>
      <c r="D11" s="4">
        <v>206</v>
      </c>
      <c r="E11" s="4" t="s">
        <v>39</v>
      </c>
      <c r="F11" t="str">
        <f t="shared" si="0"/>
        <v>INSERT INTO `t_test_history` ( `year`, `item`, `subject`, `page`, `remarks`,`type`) VALUES ('2017', '被试间设计、被试内设计、实验水平', '研究方法', '206', '不懂','选择题');</v>
      </c>
      <c r="G11" s="15" t="s">
        <v>113</v>
      </c>
      <c r="H11" s="14" t="s">
        <v>112</v>
      </c>
      <c r="I11" s="17">
        <v>590</v>
      </c>
      <c r="J11" s="15" t="s">
        <v>70</v>
      </c>
      <c r="K11" t="str">
        <f t="shared" si="1"/>
        <v>INSERT INTO `t_test_history` ( `year`, `item`, `subject`, `page`, `remarks`,`type`,`points`) VALUES ('2017', '奥苏贝尔认为，有意义学习的内部心理机制是：同化', '教育', '590', 'A.顿悟B.顺应C.强化D.同化','选择题',1);</v>
      </c>
      <c r="L11" s="3" t="s">
        <v>208</v>
      </c>
      <c r="M11" s="1" t="s">
        <v>210</v>
      </c>
      <c r="N11" s="4">
        <v>628</v>
      </c>
      <c r="O11" s="3" t="s">
        <v>166</v>
      </c>
      <c r="P11" t="str">
        <f t="shared" si="2"/>
        <v>INSERT INTO `t_test_history` ( `year`, `item`, `subject`, `page`, `remarks`,`type`,`points`) VALUES ('2016', '9.下列实验中不能用来论证社会学习理论的是( B )B是概括原理说-学习的迁移', '教育', '628', 'A.抗拒诱惑实验 B.水下击靶实验C.攻击反应的学习实验 D.言行一致实验','选择题',1);</v>
      </c>
      <c r="Q11" s="24"/>
      <c r="R11" s="23"/>
      <c r="S11" s="26"/>
      <c r="T11" s="24"/>
      <c r="U11" s="24"/>
      <c r="V11" s="3" t="s">
        <v>291</v>
      </c>
      <c r="W11" s="1" t="s">
        <v>209</v>
      </c>
      <c r="X11" s="10">
        <v>600</v>
      </c>
      <c r="Y11" s="3" t="s">
        <v>270</v>
      </c>
      <c r="Z11" t="str">
        <f t="shared" si="3"/>
        <v>INSERT INTO `t_test_history` ( `year`, `item`, `subject`, `page`, `remarks`,`type`,`points`) VALUES ('2014', '陈述性知识的表征方式是。A', '教育', '600', 'A 命题和命题网络B 正例和反例C 变式和比较D 产生式和产生式系统','选择',1);</v>
      </c>
      <c r="AA11" s="3" t="s">
        <v>345</v>
      </c>
      <c r="AB11" s="1" t="s">
        <v>209</v>
      </c>
      <c r="AC11" s="10">
        <v>594</v>
      </c>
      <c r="AD11" s="3" t="s">
        <v>346</v>
      </c>
      <c r="AE11" t="str">
        <f t="shared" si="4"/>
        <v>INSERT INTO `t_test_history` ( `year`, `item`, `subject`, `page`, `remarks`,`type`,`points`) VALUES ('2013', '9 学生学习解一元一次方程，这是一种____。A', '教育', '594', 'A 言语信息学习B 智慧技能学习 C 认知策略学习D 动作技能学习','选择',1);</v>
      </c>
      <c r="AF11" s="33" t="s">
        <v>426</v>
      </c>
      <c r="AG11" s="32" t="s">
        <v>211</v>
      </c>
      <c r="AH11" s="35">
        <v>750</v>
      </c>
      <c r="AI11" s="33" t="s">
        <v>422</v>
      </c>
      <c r="AJ11" t="str">
        <f t="shared" si="5"/>
        <v>INSERT INTO `t_test_history` ( `year`, `item`, `subject`, `page`, `remarks`,`type`,`points`) VALUES ('2012', '9．发生在美国的基诺维斯案件激发了心理学家拉特纳和达利开始研究（　 A）', '社会', '750', 'A．亲社会行为  B．侵犯行为  C．从众行为  D．服从行为','选择',1);</v>
      </c>
      <c r="AK11" s="15" t="s">
        <v>499</v>
      </c>
      <c r="AL11" s="14" t="s">
        <v>211</v>
      </c>
      <c r="AM11" s="37">
        <v>772</v>
      </c>
      <c r="AN11" s="15" t="s">
        <v>498</v>
      </c>
      <c r="AO11" t="str">
        <f t="shared" si="6"/>
        <v>INSERT INTO `t_test_history` ( `year`, `item`, `subject`, `page`, `remarks`,`type`,`points`) VALUES ('2011', '9.在具有高度凝聚力的小组中，容易出现为保持意见一致而使不同意见和评论受到压制的现象称为（C　　）。', '社会', '772', ' A．从众 B．服从 C．群体思维 D．群体决策','选择',1);</v>
      </c>
      <c r="AP11" s="41" t="s">
        <v>564</v>
      </c>
      <c r="AQ11" s="40" t="s">
        <v>209</v>
      </c>
      <c r="AR11" s="41">
        <v>600</v>
      </c>
      <c r="AS11" s="41" t="s">
        <v>565</v>
      </c>
      <c r="AT11" t="str">
        <f t="shared" si="7"/>
        <v>INSERT INTO `t_test_history` ( `year`, `item`, `subject`, `page`, `remarks`,`type`,`points`) VALUES ('2010', '9．程序性知识的表征方式是 ', '教育', '600', 'A．命题       B．图式 C．产生式系统 D．命题网络','选择',1);</v>
      </c>
      <c r="AU11" s="47" t="s">
        <v>660</v>
      </c>
      <c r="AV11" s="46" t="s">
        <v>233</v>
      </c>
      <c r="AW11" s="47">
        <v>265</v>
      </c>
      <c r="AX11" s="47" t="s">
        <v>638</v>
      </c>
      <c r="AY11" t="str">
        <f t="shared" si="8"/>
        <v>INSERT INTO `t_test_history` ( `year`, `item`, `subject`, `page`, `remarks`,`type`,`points`) VALUES ('2009', '9．有一组数据表示的是一次英语考试中每个学生在班级的名次，对这种数据  B  顺序', '统计', '265', 'A．可以进行加减乘除  B．不能进行加减乘除 C．可以加减不能乘除  D．可以乘除不能加减','选择',1);</v>
      </c>
      <c r="AZ11" s="53" t="s">
        <v>737</v>
      </c>
      <c r="BA11" s="52" t="s">
        <v>211</v>
      </c>
      <c r="BB11" s="53">
        <v>747</v>
      </c>
      <c r="BC11" s="53" t="s">
        <v>716</v>
      </c>
      <c r="BD11" t="str">
        <f t="shared" si="9"/>
        <v>INSERT INTO `t_test_history` ( `year`, `item`, `subject`, `page`, `remarks`,`type`,`points`) VALUES ('2008', '9.某个平时遵纪守法的人却敢于混在暴乱的人群中打砸抢烧，对这种行为原因的较好解释是（） D', '社会', '747', 'A.习惯化 B.去习惯化 C.个性化 D.去个性化','选择',1);</v>
      </c>
      <c r="BE11" s="59" t="s">
        <v>803</v>
      </c>
      <c r="BF11" s="58" t="s">
        <v>211</v>
      </c>
      <c r="BG11" s="59">
        <v>698</v>
      </c>
      <c r="BH11" s="59" t="s">
        <v>801</v>
      </c>
      <c r="BI11" t="str">
        <f t="shared" si="10"/>
        <v>INSERT INTO `t_test_history` ( `year`, `item`, `subject`, `page`, `remarks`,`type`,`points`) VALUES ('2007', '9．一个人在肯定评价上的特征越多，强度越大，则给人的总体印象越好，越易为人所接纳，这属于总体印象形成中的（　A　）。  ', '社会', '698', 'A．加法模式　    B．乘法模式  　 C．平均模式　   D．加权平均模式','选择',1);</v>
      </c>
      <c r="BJ11" s="65" t="s">
        <v>877</v>
      </c>
      <c r="BK11" s="64" t="s">
        <v>909</v>
      </c>
      <c r="BL11" s="65">
        <v>706</v>
      </c>
      <c r="BM11" s="65" t="s">
        <v>872</v>
      </c>
      <c r="BN11" t="str">
        <f t="shared" si="11"/>
        <v>INSERT INTO `t_test_history` ( `year`, `item`, `subject`, `page`, `remarks`,`type`,`points`) VALUES ('2006', '9、提出控制点理论的心理学家是   D', '社会', '706', 'A、海德 B、维纳 C、凯利 D、罗特','选择',1);</v>
      </c>
      <c r="BO11" s="71" t="s">
        <v>946</v>
      </c>
      <c r="BP11" s="70" t="s">
        <v>211</v>
      </c>
      <c r="BQ11" s="71">
        <v>680</v>
      </c>
      <c r="BR11" s="71" t="s">
        <v>943</v>
      </c>
      <c r="BS11" t="str">
        <f t="shared" si="12"/>
        <v>INSERT INTO `t_test_history` ( `year`, `item`, `subject`, `page`, `remarks`,`type`,`points`) VALUES ('2005', '9.被誉为实验社会心理学创始人的是：（  C  ）', '社会', '680', 'A.罗斯     B.麦独孤    C.奥尔波特   D.冯特','选择',1);</v>
      </c>
      <c r="BT11" s="77" t="s">
        <v>1024</v>
      </c>
      <c r="BU11" s="76" t="s">
        <v>206</v>
      </c>
      <c r="BV11" s="77">
        <v>234</v>
      </c>
      <c r="BW11" s="77" t="s">
        <v>1023</v>
      </c>
      <c r="BX11" t="str">
        <f t="shared" si="13"/>
        <v>INSERT INTO `t_test_history` ( `year`, `item`, `subject`, `page`, `remarks`,`type`,`points`) VALUES ('2004', '9下列各种方法中，不能作为因素提取方法的是（ D ） 前三个都是', '研究方法', '234', 'A 主成分分析法 B 影像法 C 主轴法 D 最小二乘法','选择',1);</v>
      </c>
      <c r="BY11" s="83" t="s">
        <v>1085</v>
      </c>
      <c r="BZ11" s="82" t="s">
        <v>233</v>
      </c>
      <c r="CA11" s="83">
        <v>290</v>
      </c>
      <c r="CB11" s="83" t="s">
        <v>1086</v>
      </c>
      <c r="CC11" t="str">
        <f t="shared" si="14"/>
        <v>INSERT INTO `t_test_history` ( `year`, `item`, `subject`, `page`, `remarks`,`type`,`points`) VALUES ('2003', '9．下列检验方法中属非参数检验法的是（ A ）。  ', '统计', '290', 'A．中数检验法 B．Z检验  C．t检验  D．F检验','选择',1);</v>
      </c>
      <c r="CD11" s="65" t="s">
        <v>1162</v>
      </c>
      <c r="CE11" s="64" t="s">
        <v>1161</v>
      </c>
      <c r="CF11" s="65">
        <v>467</v>
      </c>
      <c r="CG11" s="65" t="s">
        <v>1147</v>
      </c>
      <c r="CH11" s="20" t="str">
        <f t="shared" si="15"/>
        <v>INSERT INTO `t_test_history` ( `year`, `item`, `subject`, `page`, `remarks`,`type`,`points`) VALUES ('2002', '9．“最近发展区”概念是由前苏联心理学家（B　）提出的。', '发展', '467', 'A．鲁利亚　    B．维果斯基　   C．达维多夫　   D．列昂节夫','选择',1);</v>
      </c>
      <c r="CI11" s="59" t="s">
        <v>1230</v>
      </c>
      <c r="CJ11" s="58"/>
      <c r="CK11" s="59"/>
      <c r="CL11" s="59" t="s">
        <v>1229</v>
      </c>
      <c r="CM11" s="87" t="str">
        <f t="shared" si="16"/>
        <v>INSERT INTO `t_test_history` ( `year`, `item`, `subject`, `page`, `remarks`,`type`,`points`) VALUES ('2001', '10．在采取简单随机取样法的实验设计中，对样本容量的确定与（ D ）无关。', '', '', 'A．总体的同质性   B．研究成本  C．预定的研究精度　   D．测试设备的误差','选择',1);</v>
      </c>
    </row>
    <row r="12" spans="1:91" ht="56">
      <c r="A12" s="1">
        <v>10</v>
      </c>
      <c r="B12" s="3" t="s">
        <v>21</v>
      </c>
      <c r="C12" s="1" t="s">
        <v>6</v>
      </c>
      <c r="D12" s="1">
        <v>273</v>
      </c>
      <c r="E12" s="1"/>
      <c r="F12" t="str">
        <f t="shared" si="0"/>
        <v>INSERT INTO `t_test_history` ( `year`, `item`, `subject`, `page`, `remarks`,`type`) VALUES ('2017', '数据整理、异常数据（异常值：3个标准差之外）', '统计', '273', '','选择题');</v>
      </c>
      <c r="G12" s="15" t="s">
        <v>114</v>
      </c>
      <c r="H12" s="14" t="s">
        <v>112</v>
      </c>
      <c r="I12" s="14">
        <v>617</v>
      </c>
      <c r="J12" s="15" t="s">
        <v>71</v>
      </c>
      <c r="K12" t="str">
        <f t="shared" si="1"/>
        <v>INSERT INTO `t_test_history` ( `year`, `item`, `subject`, `page`, `remarks`,`type`,`points`) VALUES ('2017', '贾德根据水下打靶实验提出的学习迁移理论是：概括原理说', '教育', '617', 'A.形式训练说B.共同要素说C.概括原理说D.关系转移说','选择题',1);</v>
      </c>
      <c r="L12" s="3" t="s">
        <v>167</v>
      </c>
      <c r="M12" s="1" t="s">
        <v>209</v>
      </c>
      <c r="N12" s="1">
        <v>615</v>
      </c>
      <c r="O12" s="3" t="s">
        <v>168</v>
      </c>
      <c r="P12" t="str">
        <f t="shared" si="2"/>
        <v>INSERT INTO `t_test_history` ( `year`, `item`, `subject`, `page`, `remarks`,`type`,`points`) VALUES ('2016', '10.建立在“官能心理学”基础上的迁移理论是( A )', '教育', '615', 'A.形式训练说 B.概括原理说 C.共同因素说 D.关系转换说','选择题',1);</v>
      </c>
      <c r="Q12" s="24"/>
      <c r="R12" s="23"/>
      <c r="S12" s="23"/>
      <c r="T12" s="24"/>
      <c r="U12" s="24"/>
      <c r="V12" s="3" t="s">
        <v>292</v>
      </c>
      <c r="W12" s="1" t="s">
        <v>209</v>
      </c>
      <c r="X12" s="1">
        <v>588</v>
      </c>
      <c r="Y12" s="3" t="s">
        <v>271</v>
      </c>
      <c r="Z12" t="str">
        <f t="shared" si="3"/>
        <v>INSERT INTO `t_test_history` ( `year`, `item`, `subject`, `page`, `remarks`,`type`,`points`) VALUES ('2014', '布鲁纳认为学习知识的最佳方式是。发现学习', '教育', '588', 'A 接受学习B 发现学习C 掌握学习D 意义学习','选择',1);</v>
      </c>
      <c r="AA12" s="3" t="s">
        <v>347</v>
      </c>
      <c r="AB12" s="1" t="s">
        <v>209</v>
      </c>
      <c r="AC12" s="1">
        <v>593</v>
      </c>
      <c r="AD12" s="3" t="s">
        <v>348</v>
      </c>
      <c r="AE12" t="str">
        <f t="shared" si="4"/>
        <v>INSERT INTO `t_test_history` ( `year`, `item`, `subject`, `page`, `remarks`,`type`,`points`) VALUES ('2013', '10“抛锚学习”所依据的学习理论属于____。C', '教育', '593', 'A 行为主义B 结构主义 C 建构主义D 认知主义','选择',1);</v>
      </c>
      <c r="AF12" s="33" t="s">
        <v>428</v>
      </c>
      <c r="AG12" s="32" t="s">
        <v>233</v>
      </c>
      <c r="AH12" s="32">
        <v>267</v>
      </c>
      <c r="AI12" s="33" t="s">
        <v>427</v>
      </c>
      <c r="AJ12" t="str">
        <f t="shared" si="5"/>
        <v>INSERT INTO `t_test_history` ( `year`, `item`, `subject`, `page`, `remarks`,`type`,`points`) VALUES ('2012', '10．适用于计数数据的统计图是（B ）', '统计', '267', ' A．直方图  B．条形图  C．次数多边形  D．累加次数分布图','选择',1);</v>
      </c>
      <c r="AK12" s="15" t="s">
        <v>500</v>
      </c>
      <c r="AL12" s="14" t="s">
        <v>233</v>
      </c>
      <c r="AM12" s="14">
        <v>286</v>
      </c>
      <c r="AN12" s="15" t="s">
        <v>501</v>
      </c>
      <c r="AO12" t="str">
        <f t="shared" si="6"/>
        <v>INSERT INTO `t_test_history` ( `year`, `item`, `subject`, `page`, `remarks`,`type`,`points`) VALUES ('2011', '10．一项检验能够正确辨认真实差异的能力叫统计检验力，可表示为（　  ）。 ', '统计', '286', 'A．α B．1－α C．β D．1－β【大纲没有，百度的】','选择',1);</v>
      </c>
      <c r="AP12" s="41" t="s">
        <v>597</v>
      </c>
      <c r="AQ12" s="40" t="s">
        <v>206</v>
      </c>
      <c r="AR12" s="40">
        <v>182</v>
      </c>
      <c r="AS12" s="41" t="s">
        <v>566</v>
      </c>
      <c r="AT12" t="str">
        <f t="shared" si="7"/>
        <v>INSERT INTO `t_test_history` ( `year`, `item`, `subject`, `page`, `remarks`,`type`,`points`) VALUES ('2010', '10．反映研究结果的代表性和适用性的效度类型是：外部效度    ', '研究方法', '182', 'A．内部效度  B．外部效度C．构思效度  D．统计结论效度','选择',1);</v>
      </c>
      <c r="AU12" s="47" t="s">
        <v>661</v>
      </c>
      <c r="AV12" s="46" t="s">
        <v>233</v>
      </c>
      <c r="AW12" s="46">
        <v>296</v>
      </c>
      <c r="AX12" s="47" t="s">
        <v>639</v>
      </c>
      <c r="AY12" t="str">
        <f t="shared" si="8"/>
        <v>INSERT INTO `t_test_history` ( `year`, `item`, `subject`, `page`, `remarks`,`type`,`points`) VALUES ('2009', '10．对R行、C列的列联表数据进行独立性检验时，x2分布的自由度应为 D', '统计', '296', 'A．R－1  B．C－1  C．R×C  D．（R-1）×（C-1）','选择',1);</v>
      </c>
      <c r="AZ12" s="53" t="s">
        <v>738</v>
      </c>
      <c r="BA12" s="52" t="s">
        <v>211</v>
      </c>
      <c r="BB12" s="52">
        <v>703</v>
      </c>
      <c r="BC12" s="53" t="s">
        <v>717</v>
      </c>
      <c r="BD12" t="str">
        <f t="shared" si="9"/>
        <v>INSERT INTO `t_test_history` ( `year`, `item`, `subject`, `page`, `remarks`,`type`,`points`) VALUES ('2008', '10.各种自我表现策略主要用于（） B', '社会', '703', 'A.印象形成 B.印象管理 C.社会促进 D.社会惰化','选择',1);</v>
      </c>
      <c r="BE12" s="59" t="s">
        <v>805</v>
      </c>
      <c r="BF12" s="58" t="s">
        <v>211</v>
      </c>
      <c r="BG12" s="58">
        <v>707</v>
      </c>
      <c r="BH12" s="59" t="s">
        <v>804</v>
      </c>
      <c r="BI12" t="str">
        <f t="shared" si="10"/>
        <v>INSERT INTO `t_test_history` ( `year`, `item`, `subject`, `page`, `remarks`,`type`,`points`) VALUES ('2007', '10．寻找某一特定结果与特定原因之间的稳定联系，这体现了归因的（　A）。  ', '社会', '707', 'A．不变性原则　   B．特异性原则　    C．一致性原则　   D．折扣原则','选择',1);</v>
      </c>
      <c r="BJ12" s="65" t="s">
        <v>882</v>
      </c>
      <c r="BK12" s="64" t="s">
        <v>211</v>
      </c>
      <c r="BL12" s="64">
        <v>725</v>
      </c>
      <c r="BM12" s="65" t="s">
        <v>878</v>
      </c>
      <c r="BN12" t="str">
        <f t="shared" si="11"/>
        <v>INSERT INTO `t_test_history` ( `year`, `item`, `subject`, `page`, `remarks`,`type`,`points`) VALUES ('2006', '10、为了保持认知的协调，外在理由越是缺乏，越是需要内在理由的补充。这种心理反映被称作 B ', '社会', '725', 'A、过度理由效应 B、不充分理由效应 C、睡眠者效应 D、催眠者效应','选择',1);</v>
      </c>
      <c r="BO12" s="71" t="s">
        <v>947</v>
      </c>
      <c r="BP12" s="70" t="s">
        <v>211</v>
      </c>
      <c r="BQ12" s="70">
        <v>744</v>
      </c>
      <c r="BR12" s="71" t="s">
        <v>984</v>
      </c>
      <c r="BS12" t="str">
        <f t="shared" si="12"/>
        <v>INSERT INTO `t_test_history` ( `year`, `item`, `subject`, `page`, `remarks`,`type`,`points`) VALUES ('2005', '10.伯克威茨以“武器效应”的研究为根据，进一步修正了：（B    ）', '社会', '744', 'A.本能理论  B.挫折—侵犯理论 C.社会学习理论  D.去个性化理论 ','选择',1);</v>
      </c>
      <c r="BT12" s="77" t="s">
        <v>1026</v>
      </c>
      <c r="BU12" s="76" t="s">
        <v>233</v>
      </c>
      <c r="BV12" s="76">
        <v>278</v>
      </c>
      <c r="BW12" s="77" t="s">
        <v>1025</v>
      </c>
      <c r="BX12" t="str">
        <f t="shared" si="13"/>
        <v>INSERT INTO `t_test_history` ( `year`, `item`, `subject`, `page`, `remarks`,`type`,`points`) VALUES ('2004', '10 某测验包含32道四选一选择题，若受测者随机作答，其成绩分布的方差应为（C） 32*0.75*0.25', '统计', '278', 'A10  B8  C6  D4','选择',1);</v>
      </c>
      <c r="BY12" s="83" t="s">
        <v>1087</v>
      </c>
      <c r="BZ12" s="82" t="s">
        <v>206</v>
      </c>
      <c r="CA12" s="82">
        <v>235</v>
      </c>
      <c r="CB12" s="83" t="s">
        <v>1088</v>
      </c>
      <c r="CC12" t="str">
        <f t="shared" si="14"/>
        <v>INSERT INTO `t_test_history` ( `year`, `item`, `subject`, `page`, `remarks`,`type`,`points`) VALUES ('2003', '10．因素分析中，坐标轴旋转的目的是（ C ）。  ', '研究方法', '235', 'A．减少因素的个数 B．增加每个因素的共同性 C．更清楚地解释因素的意义 D．增加每个因素的负荷','选择',1);</v>
      </c>
      <c r="CD12" s="65" t="s">
        <v>1164</v>
      </c>
      <c r="CE12" s="64" t="s">
        <v>201</v>
      </c>
      <c r="CF12" s="64">
        <v>461</v>
      </c>
      <c r="CG12" s="65" t="s">
        <v>1165</v>
      </c>
      <c r="CH12" s="20" t="str">
        <f t="shared" si="15"/>
        <v>INSERT INTO `t_test_history` ( `year`, `item`, `subject`, `page`, `remarks`,`type`,`points`) VALUES ('2002', '10．艾里克森认为，青少年（12～18岁）人格发展的主要问题是（ D ）。', '发展', '461', 'A．自主感对自卑感   B．亲密感对孤独感  C．自主感对同一感混乱  D．同一感对同一感混乱','选择',1);</v>
      </c>
      <c r="CI12" s="59" t="s">
        <v>1231</v>
      </c>
      <c r="CJ12" s="58"/>
      <c r="CK12" s="58"/>
      <c r="CL12" s="59" t="s">
        <v>1232</v>
      </c>
      <c r="CM12" s="87" t="str">
        <f t="shared" si="16"/>
        <v>INSERT INTO `t_test_history` ( `year`, `item`, `subject`, `page`, `remarks`,`type`,`points`) VALUES ('2001', '11．2^3析因设计表示：（　　）。', '', '', ' A．有2个因素，每个因素各有3个水平 B．有3个因素，每个因素各有2个水平 C．有3个区组，各接受2种处理条件 D．有2个区组，各接受3种处理条件 【答案】B','选择',1);</v>
      </c>
    </row>
    <row r="13" spans="1:91" ht="98">
      <c r="A13" s="1">
        <v>11</v>
      </c>
      <c r="B13" s="3" t="s">
        <v>22</v>
      </c>
      <c r="C13" s="1" t="s">
        <v>6</v>
      </c>
      <c r="D13" s="1">
        <v>266</v>
      </c>
      <c r="E13" s="1"/>
      <c r="F13" t="str">
        <f t="shared" si="0"/>
        <v>INSERT INTO `t_test_history` ( `year`, `item`, `subject`, `page`, `remarks`,`type`) VALUES ('2017', '等级顺序（等级数据的表示方法）', '统计', '266', '','选择题');</v>
      </c>
      <c r="G13" s="15" t="s">
        <v>117</v>
      </c>
      <c r="H13" s="14" t="s">
        <v>115</v>
      </c>
      <c r="I13" s="14">
        <v>699</v>
      </c>
      <c r="J13" s="15" t="s">
        <v>72</v>
      </c>
      <c r="K13" t="str">
        <f t="shared" si="1"/>
        <v>INSERT INTO `t_test_history` ( `year`, `item`, `subject`, `page`, `remarks`,`type`,`points`) VALUES ('2017', '在总体印象形成上最初获得的信息比后来获得的信息影响更大的现象，称为：首因效应', '社会', '699', 'A.定势效应B.近因效应C.晕轮效应D.首因效应','选择题',1);</v>
      </c>
      <c r="L13" s="3" t="s">
        <v>169</v>
      </c>
      <c r="M13" s="1" t="s">
        <v>211</v>
      </c>
      <c r="N13" s="1">
        <v>683</v>
      </c>
      <c r="O13" s="3" t="s">
        <v>212</v>
      </c>
      <c r="P13" t="str">
        <f t="shared" si="2"/>
        <v>INSERT INTO `t_test_history` ( `year`, `item`, `subject`, `page`, `remarks`,`type`,`points`) VALUES ('2016', '11.定量地揭示整个群体的人际关系状况以及各成员在该群体内人际关系状况的方法是(A )', '社会', '683', 'A.社交测量法 B.罗夏墨迹测验 C.角色扮演法 D.主题统觉测验【罗夏墨迹测验是最著名的投射法人格测验。主题和罗夏都是投射实验里的分类】','选择题',1);</v>
      </c>
      <c r="Q13" s="24"/>
      <c r="R13" s="23"/>
      <c r="S13" s="23"/>
      <c r="T13" s="24"/>
      <c r="U13" s="24"/>
      <c r="V13" s="3" t="s">
        <v>293</v>
      </c>
      <c r="W13" s="1" t="s">
        <v>211</v>
      </c>
      <c r="X13" s="1">
        <v>680</v>
      </c>
      <c r="Y13" s="3" t="s">
        <v>272</v>
      </c>
      <c r="Z13" t="str">
        <f t="shared" si="3"/>
        <v>INSERT INTO `t_test_history` ( `year`, `item`, `subject`, `page`, `remarks`,`type`,`points`) VALUES ('2014', '被誉为实验社会心理学创始人的是：奥尔波特', '社会', '680', 'A 罗斯B 麦独孤C 奥尔波特D 勒温','选择',1);</v>
      </c>
      <c r="AA13" s="3" t="s">
        <v>349</v>
      </c>
      <c r="AB13" s="1" t="s">
        <v>211</v>
      </c>
      <c r="AC13" s="1">
        <v>726</v>
      </c>
      <c r="AD13" s="3" t="s">
        <v>350</v>
      </c>
      <c r="AE13" t="str">
        <f t="shared" si="4"/>
        <v>INSERT INTO `t_test_history` ( `year`, `item`, `subject`, `page`, `remarks`,`type`,`points`) VALUES ('2013', '11 人与人之间的信息交流过程是____。A', '社会', '726', 'A 人际沟通B 人际关系 C 正式交往D 非正式交往','选择',1);</v>
      </c>
      <c r="AF13" s="33" t="s">
        <v>430</v>
      </c>
      <c r="AG13" s="32" t="s">
        <v>206</v>
      </c>
      <c r="AH13" s="32">
        <v>210</v>
      </c>
      <c r="AI13" s="33" t="s">
        <v>429</v>
      </c>
      <c r="AJ13" t="str">
        <f t="shared" si="5"/>
        <v>INSERT INTO `t_test_history` ( `year`, `item`, `subject`, `page`, `remarks`,`type`,`points`) VALUES ('2012', '11.对一项3×3实验设计，正确的陈述是（C　）', '研究方法', '210', 'A．有3个自变量  B．有3个因变量  C．有9种实验处理  D．有6个被试组','选择',1);</v>
      </c>
      <c r="AK13" s="15" t="s">
        <v>503</v>
      </c>
      <c r="AL13" s="14" t="s">
        <v>206</v>
      </c>
      <c r="AM13" s="14">
        <v>181</v>
      </c>
      <c r="AN13" s="15" t="s">
        <v>502</v>
      </c>
      <c r="AO13" t="str">
        <f t="shared" si="6"/>
        <v>INSERT INTO `t_test_history` ( `year`, `item`, `subject`, `page`, `remarks`,`type`,`points`) VALUES ('2011', '11研究中的自变量与因变量之间关系的确定性称为（　B）。 ', '研究方法', '181', 'A．外部效度 B．内部效度 C．构思效度 D．效标效度','选择',1);</v>
      </c>
      <c r="AP13" s="41" t="s">
        <v>601</v>
      </c>
      <c r="AQ13" s="40" t="s">
        <v>233</v>
      </c>
      <c r="AR13" s="40" t="s">
        <v>598</v>
      </c>
      <c r="AS13" s="41" t="s">
        <v>599</v>
      </c>
      <c r="AT13" t="str">
        <f t="shared" si="7"/>
        <v>INSERT INTO `t_test_history` ( `year`, `item`, `subject`, `page`, `remarks`,`type`,`points`) VALUES ('2010', '11．测得某大学生组和专业篮球运动员组被试的体重和身高，已知体重与身高存在高相关，若要比较两组被试体重的差异，最合适的统计方法是 D协方差分析。', '统计', '没找到', 'A．t检验      B．Z检验 C．方差分析   D．协方差分析（因为身高与体重存在高相关，若要比较两组被试体重是否存在差异，需要排除身高对体重的影响，因此将身高作为协变量，采用协方差分析）','选择',1);</v>
      </c>
      <c r="AU13" s="47" t="s">
        <v>662</v>
      </c>
      <c r="AV13" s="46" t="s">
        <v>206</v>
      </c>
      <c r="AW13" s="46">
        <v>182</v>
      </c>
      <c r="AX13" s="47" t="s">
        <v>640</v>
      </c>
      <c r="AY13" t="str">
        <f t="shared" si="8"/>
        <v>INSERT INTO `t_test_history` ( `year`, `item`, `subject`, `page`, `remarks`,`type`,`points`) VALUES ('2009', '11．按随机原则直接从总体中抽取若干个单位的取样方法称为 D', '研究方法', '182', 'A．整群随机取样法  B．分层取样法  C．系统取样法  D．简单取样法','选择',1);</v>
      </c>
      <c r="AZ13" s="53" t="s">
        <v>739</v>
      </c>
      <c r="BA13" s="52" t="s">
        <v>201</v>
      </c>
      <c r="BB13" s="52">
        <v>491</v>
      </c>
      <c r="BC13" s="53" t="s">
        <v>718</v>
      </c>
      <c r="BD13" t="str">
        <f t="shared" si="9"/>
        <v>INSERT INTO `t_test_history` ( `year`, `item`, `subject`, `page`, `remarks`,`type`,`points`) VALUES ('2008', '11.艾斯沃斯的“陌生情境”法用于研究儿童的（）A', '发展', '491', 'A.依恋 B.道德认知 C.自我 D.观点采择','选择',1);</v>
      </c>
      <c r="BE13" s="59" t="s">
        <v>807</v>
      </c>
      <c r="BF13" s="58" t="s">
        <v>233</v>
      </c>
      <c r="BG13" s="58">
        <v>265</v>
      </c>
      <c r="BH13" s="59" t="s">
        <v>806</v>
      </c>
      <c r="BI13" t="str">
        <f t="shared" si="10"/>
        <v>INSERT INTO `t_test_history` ( `year`, `item`, `subject`, `page`, `remarks`,`type`,`points`) VALUES ('2007', ' 11．运动员在比赛中所获得的“名次”属于（B　　）。 顺序、等级', '统计', '265', ' A．等比数据　    B．等级数据　    C．分类数据　   D．等距数据','选择',1);</v>
      </c>
      <c r="BJ13" s="65" t="s">
        <v>881</v>
      </c>
      <c r="BK13" s="64" t="s">
        <v>910</v>
      </c>
      <c r="BL13" s="64">
        <v>286</v>
      </c>
      <c r="BM13" s="65" t="s">
        <v>879</v>
      </c>
      <c r="BN13" t="str">
        <f t="shared" si="11"/>
        <v>INSERT INTO `t_test_history` ( `year`, `item`, `subject`, `page`, `remarks`,`type`,`points`) VALUES ('2006', '11、若两个总体的关系确定后，则α错误与β错误之关系是 A', '统计', '286', 'A、若α增大，则β减小 B、若α增大，则β增大 C、α＋β＝1 D、α与β无关','选择',1);</v>
      </c>
      <c r="BO13" s="71" t="s">
        <v>949</v>
      </c>
      <c r="BP13" s="70" t="s">
        <v>206</v>
      </c>
      <c r="BQ13" s="70">
        <v>182</v>
      </c>
      <c r="BR13" s="71" t="s">
        <v>948</v>
      </c>
      <c r="BS13" t="str">
        <f t="shared" si="12"/>
        <v>INSERT INTO `t_test_history` ( `year`, `item`, `subject`, `page`, `remarks`,`type`,`points`) VALUES ('2005', '11.按随机原则直接从总体n个个体中抽取m个个体作为样本的方法称为：（   D）', '研究方法', '182', 'A.整体随机取样法        B.分层随机取样法 C.系统随机取样法        D.简单随机取样法','选择',1);</v>
      </c>
      <c r="BT13" s="77" t="s">
        <v>1028</v>
      </c>
      <c r="BU13" s="76" t="s">
        <v>233</v>
      </c>
      <c r="BV13" s="76">
        <v>295</v>
      </c>
      <c r="BW13" s="77" t="s">
        <v>1027</v>
      </c>
      <c r="BX13" t="str">
        <f t="shared" si="13"/>
        <v>INSERT INTO `t_test_history` ( `year`, `item`, `subject`, `page`, `remarks`,`type`,`points`) VALUES ('2004', '11.要检验多组计数数据间的差异，适宜的统计检验方法是（ D ）', '统计', '295', 'A t检验 B Z检验 C 秩和检验 D 卡方检验','选择',1);</v>
      </c>
      <c r="BY13" s="83" t="s">
        <v>1126</v>
      </c>
      <c r="BZ13" s="82" t="s">
        <v>222</v>
      </c>
      <c r="CA13" s="82">
        <v>385</v>
      </c>
      <c r="CB13" s="83" t="s">
        <v>1089</v>
      </c>
      <c r="CC13" t="str">
        <f t="shared" si="14"/>
        <v>INSERT INTO `t_test_history` ( `year`, `item`, `subject`, `page`, `remarks`,`type`,`points`) VALUES ('2003', '11．抑郁量表的有效性常用抑郁症患者的测验结果与精神科医生诊断的符合程度来说明，这种方法是（ C ） 实证效度', '测量', '385', 'A．内容效度  B．构想效度 C．效标效度 D．评分者效度','选择',1);</v>
      </c>
      <c r="CD13" s="65" t="s">
        <v>1148</v>
      </c>
      <c r="CE13" s="64" t="s">
        <v>196</v>
      </c>
      <c r="CF13" s="64">
        <v>136</v>
      </c>
      <c r="CG13" s="65" t="s">
        <v>1166</v>
      </c>
      <c r="CH13" s="20" t="str">
        <f t="shared" si="15"/>
        <v>INSERT INTO `t_test_history` ( `year`, `item`, `subject`, `page`, `remarks`,`type`,`points`) VALUES ('2002', '11．智力结构三成分（元成分、操作成分、知识获得成分）理论是由（　　）提出的。B', '普心', '136', 'A．弗拉维尔（元认知） B．斯腾伯格 C．韦克斯勒 D．吉尔福特 （智力的三维结构模型：内容、操作、产物） ','选择',1);</v>
      </c>
      <c r="CI13" s="59" t="s">
        <v>1233</v>
      </c>
      <c r="CJ13" s="58"/>
      <c r="CK13" s="58"/>
      <c r="CL13" s="59" t="s">
        <v>1235</v>
      </c>
      <c r="CM13" s="87" t="str">
        <f t="shared" si="16"/>
        <v>INSERT INTO `t_test_history` ( `year`, `item`, `subject`, `page`, `remarks`,`type`,`points`) VALUES ('2001', '12．拒绝H0假设（弃真假设）时所犯统计错误的概率为（　　）。', '', '', 'A． &lt;α B．&gt;α  C． &lt;β  D．&gt;β','选择',1);</v>
      </c>
    </row>
    <row r="14" spans="1:91" ht="84">
      <c r="A14" s="1">
        <v>12</v>
      </c>
      <c r="B14" s="3" t="s">
        <v>2</v>
      </c>
      <c r="C14" s="1" t="s">
        <v>23</v>
      </c>
      <c r="D14" s="1">
        <v>227</v>
      </c>
      <c r="E14" s="1"/>
      <c r="F14" t="str">
        <f t="shared" si="0"/>
        <v>INSERT INTO `t_test_history` ( `year`, `item`, `subject`, `page`, `remarks`,`type`) VALUES ('2017', '三个总体平均数的差异性检验', '统计/方法', '227', '','选择题');</v>
      </c>
      <c r="G14" s="15" t="s">
        <v>118</v>
      </c>
      <c r="H14" s="14" t="s">
        <v>115</v>
      </c>
      <c r="I14" s="14">
        <v>744</v>
      </c>
      <c r="J14" s="15" t="s">
        <v>73</v>
      </c>
      <c r="K14" t="str">
        <f t="shared" si="1"/>
        <v>INSERT INTO `t_test_history` ( `year`, `item`, `subject`, `page`, `remarks`,`type`,`points`) VALUES ('2017', '社会心理学家伯科威茨以“武器效应”研究为根据，进一步修正了：挫折侵犯理论', '社会', '744', 'A.本能理论B.挫折侵犯理论C.去个性化理论D.社会学习理论','选择题',1);</v>
      </c>
      <c r="L14" s="3" t="s">
        <v>214</v>
      </c>
      <c r="M14" s="1" t="s">
        <v>213</v>
      </c>
      <c r="N14" s="1">
        <v>724</v>
      </c>
      <c r="O14" s="3" t="s">
        <v>215</v>
      </c>
      <c r="P14" t="str">
        <f t="shared" si="2"/>
        <v>INSERT INTO `t_test_history` ( `year`, `item`, `subject`, `page`, `remarks`,`type`,`points`) VALUES ('2016', '12.为了保持认知的协调，外在理由越缺乏，越需要内在理由的补充，这种心理反应被称作( B )', '社会', '724', 'A.催眠者效应 B.不充分理由效应 C.睡眠者效应 D.过度理由效应','选择题',1);</v>
      </c>
      <c r="Q14" s="24"/>
      <c r="R14" s="23"/>
      <c r="S14" s="23"/>
      <c r="T14" s="24"/>
      <c r="U14" s="24"/>
      <c r="V14" s="3" t="s">
        <v>274</v>
      </c>
      <c r="W14" s="1" t="s">
        <v>211</v>
      </c>
      <c r="X14" s="1">
        <v>718</v>
      </c>
      <c r="Y14" s="3" t="s">
        <v>273</v>
      </c>
      <c r="Z14" t="str">
        <f t="shared" si="3"/>
        <v>INSERT INTO `t_test_history` ( `year`, `item`, `subject`, `page`, `remarks`,`type`,`points`) VALUES ('2014', '解释“过度理由效应”的理论基础是 D', '社会', '718', 'A 归因理论B 控制点理论C 符号相互作用论D 认知不协调理论','选择',1);</v>
      </c>
      <c r="AA14" s="3" t="s">
        <v>351</v>
      </c>
      <c r="AB14" s="1" t="s">
        <v>211</v>
      </c>
      <c r="AC14" s="1">
        <v>713</v>
      </c>
      <c r="AD14" s="3" t="s">
        <v>352</v>
      </c>
      <c r="AE14" t="str">
        <f t="shared" si="4"/>
        <v>INSERT INTO `t_test_history` ( `year`, `item`, `subject`, `page`, `remarks`,`type`,`points`) VALUES ('2013', '12 社会心理学家拉皮埃尔关于态度与行为关系的著名研究证明了____。C', '社会', '713', '
A 总态度预言总的行为B 态度与行为一致 C 态度与行为不一致D 具体态度预言具体行为','选择',1);</v>
      </c>
      <c r="AF14" s="33" t="s">
        <v>432</v>
      </c>
      <c r="AG14" s="32" t="s">
        <v>222</v>
      </c>
      <c r="AH14" s="32">
        <v>363</v>
      </c>
      <c r="AI14" s="33" t="s">
        <v>431</v>
      </c>
      <c r="AJ14" t="str">
        <f t="shared" si="5"/>
        <v>INSERT INTO `t_test_history` ( `year`, `item`, `subject`, `page`, `remarks`,`type`,`points`) VALUES ('2012', '12.智商是一种（D）。  ', '测量', '363', 'A．标准参照分数  B．内部参照分数  C．结果参照分数  D．常模参照分数','选择',1);</v>
      </c>
      <c r="AK14" s="15" t="s">
        <v>504</v>
      </c>
      <c r="AL14" s="14" t="s">
        <v>206</v>
      </c>
      <c r="AM14" s="14">
        <v>217</v>
      </c>
      <c r="AN14" s="15" t="s">
        <v>505</v>
      </c>
      <c r="AO14" t="str">
        <f t="shared" si="6"/>
        <v>INSERT INTO `t_test_history` ( `year`, `item`, `subject`, `page`, `remarks`,`type`,`points`) VALUES ('2011', '12．让被试根据某种标准（如“喜欢与否”）从同伴团体中选出若干成员的方法是（ A ）。 ', '研究方法', '217', 'A．提名法 B．关系分析法 C．投射测验 D．猜人测验','选择',1);</v>
      </c>
      <c r="AP14" s="41" t="s">
        <v>600</v>
      </c>
      <c r="AQ14" s="40" t="s">
        <v>233</v>
      </c>
      <c r="AR14" s="40">
        <v>224</v>
      </c>
      <c r="AS14" s="41" t="s">
        <v>567</v>
      </c>
      <c r="AT14" t="str">
        <f t="shared" si="7"/>
        <v>INSERT INTO `t_test_history` ( `year`, `item`, `subject`, `page`, `remarks`,`type`,`points`) VALUES ('2010', '12．将一组数据按数值大小排序，位于序列中间的是  B中数。', '统计', '224', 'A．众数    B．中数 C．算术平均数   D．几何平均数','选择',1);</v>
      </c>
      <c r="AU14" s="47" t="s">
        <v>663</v>
      </c>
      <c r="AV14" s="46" t="s">
        <v>201</v>
      </c>
      <c r="AW14" s="46">
        <v>460</v>
      </c>
      <c r="AX14" s="47" t="s">
        <v>641</v>
      </c>
      <c r="AY14" t="str">
        <f t="shared" si="8"/>
        <v>INSERT INTO `t_test_history` ( `year`, `item`, `subject`, `page`, `remarks`,`type`,`points`) VALUES ('2009', '12．弗洛伊德心理发展阶段理论中的第四个阶段是 C （口唇期、肛门期、前生殖期、潜伏期、青春期）', '发展', '460', 'A．口唇期  B．肛门期  C．潜伏期  D．前生殖器期','选择',1);</v>
      </c>
      <c r="AZ14" s="53" t="s">
        <v>741</v>
      </c>
      <c r="BA14" s="52" t="s">
        <v>201</v>
      </c>
      <c r="BB14" s="52">
        <v>506</v>
      </c>
      <c r="BC14" s="53" t="s">
        <v>719</v>
      </c>
      <c r="BD14" t="str">
        <f t="shared" si="9"/>
        <v>INSERT INTO `t_test_history` ( `year`, `item`, `subject`, `page`, `remarks`,`type`,`points`) VALUES ('2008', '12.采用两难问题研究道德认知发展的研究者是（）D', '发展', '506', 'A.维果斯基 B.皮亚杰 C.艾里克森 D.柯尔伯格','选择',1);</v>
      </c>
      <c r="BE14" s="59" t="s">
        <v>809</v>
      </c>
      <c r="BF14" s="58" t="s">
        <v>201</v>
      </c>
      <c r="BG14" s="58">
        <v>491</v>
      </c>
      <c r="BH14" s="59" t="s">
        <v>808</v>
      </c>
      <c r="BI14" t="str">
        <f t="shared" si="10"/>
        <v>INSERT INTO `t_test_history` ( `year`, `item`, `subject`, `page`, `remarks`,`type`,`points`) VALUES ('2007', '12．利用陌生情境测量婴儿依恋表现的研究者是（　B）。 ', '发展', '491', 'A．鲍尔比（Bowlby）　   B．艾斯沃斯（Ainsworth） C．柯尔伯格（Kohlberg）　   D．艾里克森（Erikson）','选择',1);</v>
      </c>
      <c r="BJ14" s="65" t="s">
        <v>883</v>
      </c>
      <c r="BK14" s="64" t="s">
        <v>201</v>
      </c>
      <c r="BL14" s="64">
        <v>472</v>
      </c>
      <c r="BM14" s="65" t="s">
        <v>880</v>
      </c>
      <c r="BN14" t="str">
        <f t="shared" si="11"/>
        <v>INSERT INTO `t_test_history` ( `year`, `item`, `subject`, `page`, `remarks`,`type`,`points`) VALUES ('2006', '12、下列描述中符号3－6岁幼儿特点的是 C', '发展', '472', 'A、道德认知大致达到习俗水平 B、能够进行自我反省式的观点采择 C、思维具有自我中心性 D、能够较熟练地解决类包含问题','选择',1);</v>
      </c>
      <c r="BO14" s="71" t="s">
        <v>951</v>
      </c>
      <c r="BP14" s="70" t="s">
        <v>201</v>
      </c>
      <c r="BQ14" s="70">
        <v>471</v>
      </c>
      <c r="BR14" s="71" t="s">
        <v>950</v>
      </c>
      <c r="BS14" t="str">
        <f t="shared" si="12"/>
        <v>INSERT INTO `t_test_history` ( `year`, `item`, `subject`, `page`, `remarks`,`type`,`points`) VALUES ('2005', '12.在皮亚杰所说的感知运动阶段，儿童认知或思维中尚不具有的特点是：（  D ） ', '发展', '471', 'A.客体永久性观念的形成     B.在动作层面上区分手段和目的 C.初步理解事物间的因果关系   D.掌握了守恒的概念','选择',1);</v>
      </c>
      <c r="BT14" s="77" t="s">
        <v>1030</v>
      </c>
      <c r="BU14" s="76" t="s">
        <v>1031</v>
      </c>
      <c r="BV14" s="76">
        <v>582</v>
      </c>
      <c r="BW14" s="77" t="s">
        <v>1029</v>
      </c>
      <c r="BX14" t="str">
        <f t="shared" si="13"/>
        <v>INSERT INTO `t_test_history` ( `year`, `item`, `subject`, `page`, `remarks`,`type`,`points`) VALUES ('2004', '12 将教育目标分为认知、情感和动作技能三大领域的心理学家是（C）', '教育', '582', 'A.布鲁纳 B加涅 C布卢姆 D奥苏贝尔','选择',1);</v>
      </c>
      <c r="BY14" s="83" t="s">
        <v>1127</v>
      </c>
      <c r="BZ14" s="82" t="s">
        <v>222</v>
      </c>
      <c r="CA14" s="82">
        <v>373</v>
      </c>
      <c r="CB14" s="83" t="s">
        <v>1090</v>
      </c>
      <c r="CC14" t="str">
        <f t="shared" si="14"/>
        <v>INSERT INTO `t_test_history` ( `year`, `item`, `subject`, `page`, `remarks`,`type`,`points`) VALUES ('2003', '12．下列各项方法中，不能用来计算项目间一致性的方法是（ B ）。 --同质性信度', '测量', '373', 'A．因素分析 B．复本信度 C．克伦巴赫a系数 D．荷伊特信度','选择',1);</v>
      </c>
      <c r="CD14" s="65" t="s">
        <v>1167</v>
      </c>
      <c r="CE14" s="64" t="s">
        <v>233</v>
      </c>
      <c r="CF14" s="64">
        <v>278</v>
      </c>
      <c r="CG14" s="65" t="s">
        <v>1149</v>
      </c>
      <c r="CH14" s="20" t="str">
        <f t="shared" si="15"/>
        <v>INSERT INTO `t_test_history` ( `year`, `item`, `subject`, `page`, `remarks`,`type`,`points`) VALUES ('2002', '12．若随机变量X服从二项分布，即X～B（200, 1/2），则该分布的数学期望为（ C ）。 ', '统计', '278', 'A．200　   B．150　    C．100　   D．50','选择',1);</v>
      </c>
      <c r="CI14" s="59" t="s">
        <v>1234</v>
      </c>
      <c r="CJ14" s="58"/>
      <c r="CK14" s="58"/>
      <c r="CL14" s="59" t="s">
        <v>1236</v>
      </c>
      <c r="CM14" s="87" t="str">
        <f t="shared" si="16"/>
        <v>INSERT INTO `t_test_history` ( `year`, `item`, `subject`, `page`, `remarks`,`type`,`points`) VALUES ('2001', '13．如果某同学在标准化测验中的分数位于75的百分等级，这意味着（　　）。 ', '', '', 'A．参加测验的人中，有75%被数的分数高于该同学 B．参加测验的人中，有25%被数的分数低于该同学 C．参加测验的人中，有75%被数的分数低于该同学 D．该同学正确回答了75%的测验题【答案】C 【解析】百分等级表示在总体中低于这个分数的百分比','选择',1);</v>
      </c>
    </row>
    <row r="15" spans="1:91" ht="70">
      <c r="A15" s="1">
        <v>13</v>
      </c>
      <c r="B15" s="3" t="s">
        <v>3</v>
      </c>
      <c r="C15" s="1" t="s">
        <v>6</v>
      </c>
      <c r="D15" s="1">
        <v>301</v>
      </c>
      <c r="E15" s="4" t="s">
        <v>121</v>
      </c>
      <c r="F15" t="str">
        <f t="shared" si="0"/>
        <v>INSERT INTO `t_test_history` ( `year`, `item`, `subject`, `page`, `remarks`,`type`) VALUES ('2017', '自由度', '统计', '301', '不太懂','选择题');</v>
      </c>
      <c r="G15" s="17" t="s">
        <v>122</v>
      </c>
      <c r="H15" s="14" t="s">
        <v>119</v>
      </c>
      <c r="I15" s="14">
        <v>275</v>
      </c>
      <c r="J15" s="15" t="s">
        <v>74</v>
      </c>
      <c r="K15" t="str">
        <f t="shared" si="1"/>
        <v>INSERT INTO `t_test_history` ( `year`, `item`, `subject`, `page`, `remarks`,`type`,`points`) VALUES ('2017', '已知一个班级全体学生数学、物理两门课程考试成绩的排名次序，要描述数学、物理成绩的相关程度，应计算.D', '统计', '275', 'A.积差相关B.点二列相关
C.二列相关D.斯皮尔曼等级相关','选择题',1);</v>
      </c>
      <c r="L15" s="10" t="s">
        <v>217</v>
      </c>
      <c r="M15" s="1" t="s">
        <v>216</v>
      </c>
      <c r="N15" s="1"/>
      <c r="O15" s="3" t="s">
        <v>218</v>
      </c>
      <c r="P15" t="str">
        <f t="shared" si="2"/>
        <v>INSERT INTO `t_test_history` ( `year`, `item`, `subject`, `page`, `remarks`,`type`,`points`) VALUES ('2016', '13.一个研究者报告独立样本的t检验的结果t(24)=2.53，根据这个结果可以推知研究被试总人数为( D )', '统计', '', 'A.23 B.24 C.25 D.26','选择题',1);</v>
      </c>
      <c r="Q15" s="27"/>
      <c r="R15" s="23"/>
      <c r="S15" s="23"/>
      <c r="T15" s="24"/>
      <c r="U15" s="24"/>
      <c r="V15" s="10" t="s">
        <v>294</v>
      </c>
      <c r="W15" s="1" t="s">
        <v>233</v>
      </c>
      <c r="X15" s="1">
        <v>267</v>
      </c>
      <c r="Y15" s="3" t="s">
        <v>275</v>
      </c>
      <c r="Z15" t="str">
        <f t="shared" si="3"/>
        <v>INSERT INTO `t_test_history` ( `year`, `item`, `subject`, `page`, `remarks`,`type`,`points`) VALUES ('2014', '适合于表示总体内部各部分之间关系的统计图是：C圆形图', '统计', '267', 'A折线图B 直方图C 圆形图D 条形图','选择',1);</v>
      </c>
      <c r="AA15" s="10" t="s">
        <v>353</v>
      </c>
      <c r="AB15" s="1" t="s">
        <v>233</v>
      </c>
      <c r="AC15" s="1">
        <v>272</v>
      </c>
      <c r="AD15" s="3" t="s">
        <v>354</v>
      </c>
      <c r="AE15" t="str">
        <f t="shared" si="4"/>
        <v>INSERT INTO `t_test_history` ( `year`, `item`, `subject`, `page`, `remarks`,`type`,`points`) VALUES ('2013', '13．一组数据的平均数为5，方差为3，若将每个数据乘以2，形成一组新的数据，则这组新
数据的____。B', '统计', '272', 'A 平均数为10，方差为6 B 平均数为10，方差为12 C 平均数为10，方差为3 D、平均数为5，方差为12','选择',1);</v>
      </c>
      <c r="AF15" s="35" t="s">
        <v>434</v>
      </c>
      <c r="AG15" s="32" t="s">
        <v>201</v>
      </c>
      <c r="AH15" s="32">
        <v>450</v>
      </c>
      <c r="AI15" s="33" t="s">
        <v>433</v>
      </c>
      <c r="AJ15" t="str">
        <f t="shared" si="5"/>
        <v>INSERT INTO `t_test_history` ( `year`, `item`, `subject`, `page`, `remarks`,`type`,`points`) VALUES ('2012', '13.普莱尔所著《儿童心理》一书的研究对象处于（ A ）。 ', '发展', '450', ' A．0～3岁  B．3～4岁  C．4～5岁  D．5～6岁','选择',1);</v>
      </c>
      <c r="AK15" s="37" t="s">
        <v>507</v>
      </c>
      <c r="AL15" s="14" t="s">
        <v>201</v>
      </c>
      <c r="AM15" s="38">
        <v>501518</v>
      </c>
      <c r="AN15" s="15" t="s">
        <v>506</v>
      </c>
      <c r="AO15" t="str">
        <f t="shared" si="6"/>
        <v>INSERT INTO `t_test_history` ( `year`, `item`, `subject`, `page`, `remarks`,`type`,`points`) VALUES ('2011', '13．可以用于考察儿童视觉观点采择能力的实验任务是（ C ）。 ', '发展', '501518', 'A．视崖实验 B．守恒实验 C．三山实验 D．陌生情境实验','选择',1);</v>
      </c>
      <c r="AP15" s="41" t="s">
        <v>602</v>
      </c>
      <c r="AQ15" s="40" t="s">
        <v>201</v>
      </c>
      <c r="AR15" s="43">
        <v>450</v>
      </c>
      <c r="AS15" s="41" t="s">
        <v>568</v>
      </c>
      <c r="AT15" t="str">
        <f t="shared" si="7"/>
        <v>INSERT INTO `t_test_history` ( `year`, `item`, `subject`, `page`, `remarks`,`type`,`points`) VALUES ('2010', '13．普来尔所著《儿童心理》一书所记录的研究，主要采用 A观察法 。', '发展', '450', 'A．观察法   B．实验法 C．问卷法   D．测验法','选择',1);</v>
      </c>
      <c r="AU15" s="47" t="s">
        <v>664</v>
      </c>
      <c r="AV15" s="46" t="s">
        <v>201</v>
      </c>
      <c r="AW15" s="50">
        <v>506</v>
      </c>
      <c r="AX15" s="47" t="s">
        <v>665</v>
      </c>
      <c r="AY15" t="str">
        <f t="shared" si="8"/>
        <v>INSERT INTO `t_test_history` ( `year`, `item`, `subject`, `page`, `remarks`,`type`,`points`) VALUES ('2009', '13．提出道德发展“他律和自律论”的研究者是 A', '发展', '506', 'A．皮亚杰  B．柯尔伯格  C．吉利根  D．班杜拉（科尔伯格：道德发展三水平论）','选择',1);</v>
      </c>
      <c r="AZ15" s="53" t="s">
        <v>742</v>
      </c>
      <c r="BA15" s="52" t="s">
        <v>222</v>
      </c>
      <c r="BB15" s="56" t="s">
        <v>740</v>
      </c>
      <c r="BC15" s="53" t="s">
        <v>720</v>
      </c>
      <c r="BD15" t="str">
        <f t="shared" si="9"/>
        <v>INSERT INTO `t_test_history` ( `year`, `item`, `subject`, `page`, `remarks`,`type`,`points`) VALUES ('2008', '13.下列分数中属于常模参照分数的是（）D', '测量', '350、365', 'A.掌握分数 B.正确百分数 C.等级评定量表 D.标准九','选择',1);</v>
      </c>
      <c r="BE15" s="59" t="s">
        <v>811</v>
      </c>
      <c r="BF15" s="58" t="s">
        <v>201</v>
      </c>
      <c r="BG15" s="62">
        <v>526</v>
      </c>
      <c r="BH15" s="59" t="s">
        <v>810</v>
      </c>
      <c r="BI15" t="str">
        <f t="shared" si="10"/>
        <v>INSERT INTO `t_test_history` ( `year`, `item`, `subject`, `page`, `remarks`,`type`,`points`) VALUES ('2007', ' 13．少年期心理上出现的“虚构的自我”、“假想的观众”等现象体现了其（ D ）。  ', '发展', '526', ' A．想象能力的丰富性　   B．心理的易变性  C．认知的创造性和批判性　   D．思维的自我中心性','选择',1);</v>
      </c>
      <c r="BJ15" s="65" t="s">
        <v>911</v>
      </c>
      <c r="BK15" s="64" t="s">
        <v>201</v>
      </c>
      <c r="BL15" s="68">
        <v>539</v>
      </c>
      <c r="BM15" s="65" t="s">
        <v>884</v>
      </c>
      <c r="BN15" t="str">
        <f t="shared" si="11"/>
        <v>INSERT INTO `t_test_history` ( `year`, `item`, `subject`, `page`, `remarks`,`type`,`points`) VALUES ('2006', '13、“心理的延缓偿付期”大约发生在   D', '发展', '539', 'A、幼儿期 B、童年期 C、少年期 D、成年初期','选择',1);</v>
      </c>
      <c r="BO15" s="71" t="s">
        <v>953</v>
      </c>
      <c r="BP15" s="70" t="s">
        <v>201</v>
      </c>
      <c r="BQ15" s="74">
        <v>485</v>
      </c>
      <c r="BR15" s="71" t="s">
        <v>952</v>
      </c>
      <c r="BS15" t="str">
        <f t="shared" si="12"/>
        <v>INSERT INTO `t_test_history` ( `year`, `item`, `subject`, `page`, `remarks`,`type`,`points`) VALUES ('2005', '13.吉布森的视崖实验，主要用来研究婴儿的：（ A   ） ', '发展', '485', 'A.深度知觉   B.视敏度    C.方位知觉   D.图形知觉','选择',1);</v>
      </c>
      <c r="BT15" s="77" t="s">
        <v>1032</v>
      </c>
      <c r="BU15" s="76" t="s">
        <v>209</v>
      </c>
      <c r="BV15" s="80">
        <v>592</v>
      </c>
      <c r="BW15" s="77" t="s">
        <v>1033</v>
      </c>
      <c r="BX15" t="str">
        <f t="shared" si="13"/>
        <v>INSERT INTO `t_test_history` ( `year`, `item`, `subject`, `page`, `remarks`,`type`,`points`) VALUES ('2004', '13.随机通达教学是依据（）学习理论而提出的教学方法', '教育', '592', 'A建构主义 B结构主义 C行为主义 D认知主义','选择',1);</v>
      </c>
      <c r="BY15" s="83" t="s">
        <v>1091</v>
      </c>
      <c r="BZ15" s="82" t="s">
        <v>222</v>
      </c>
      <c r="CA15" s="86">
        <v>412</v>
      </c>
      <c r="CB15" s="83" t="s">
        <v>1092</v>
      </c>
      <c r="CC15" t="str">
        <f t="shared" si="14"/>
        <v>INSERT INTO `t_test_history` ( `year`, `item`, `subject`, `page`, `remarks`,`type`,`points`) VALUES ('2003', '13．以下测量工作中，最适合儿童智力跨文化研究的是（ D ）。 ', '测量', '412', 'A．比奈—西蒙量表　 B．韦氏儿童智力量表 C．丹佛发展筛选测验 D．瑞文测验','选择',1);</v>
      </c>
      <c r="CD15" s="65" t="s">
        <v>1170</v>
      </c>
      <c r="CE15" s="64"/>
      <c r="CF15" s="68" t="s">
        <v>1168</v>
      </c>
      <c r="CG15" s="65" t="s">
        <v>1169</v>
      </c>
      <c r="CH15" s="20" t="str">
        <f t="shared" si="15"/>
        <v>INSERT INTO `t_test_history` ( `year`, `item`, `subject`, `page`, `remarks`,`type`,`points`) VALUES ('2002', '13．在多元线性回归中，已知复相关系数 Ryx1x2=0.80，则变量Y的变异由变量X1和X2的回归所决定的比例为（　B ）', '', '没找着', 'A．0.80^3　   B．0.80^2 C．0.80　 D．0.80^0.5(0.80开根号) 多元线性回归中，用多元测定系数（即复相关系数）的平方，来表示因变量的变异由自变量的回归所引起的比例。','选择',1);</v>
      </c>
      <c r="CI15" s="59" t="s">
        <v>1237</v>
      </c>
      <c r="CJ15" s="58"/>
      <c r="CK15" s="62"/>
      <c r="CL15" s="59" t="s">
        <v>1238</v>
      </c>
      <c r="CM15" s="87" t="str">
        <f t="shared" si="16"/>
        <v>INSERT INTO `t_test_history` ( `year`, `item`, `subject`, `page`, `remarks`,`type`,`points`) VALUES ('2001', '14．如果一个测验间隔两个月后再施测于同一群体，两次结果高度一致，可以肯定该测验是（  A  ）。', '', '', '  A．可信的　    B．有效的　   C．统计上显著的　   D．可推广的 【答案】A','选择',1);</v>
      </c>
    </row>
    <row r="16" spans="1:91" ht="84">
      <c r="A16" s="1">
        <v>14</v>
      </c>
      <c r="B16" s="3" t="s">
        <v>25</v>
      </c>
      <c r="C16" s="1" t="s">
        <v>24</v>
      </c>
      <c r="D16" s="1">
        <v>341</v>
      </c>
      <c r="E16" s="1"/>
      <c r="F16" t="str">
        <f t="shared" si="0"/>
        <v>INSERT INTO `t_test_history` ( `year`, `item`, `subject`, `page`, `remarks`,`type`) VALUES ('2017', '测量的两个要素：参照点和单位', '测量', '341', '','选择题');</v>
      </c>
      <c r="G16" s="15" t="s">
        <v>76</v>
      </c>
      <c r="H16" s="14" t="s">
        <v>119</v>
      </c>
      <c r="I16" s="14">
        <v>277</v>
      </c>
      <c r="J16" s="15" t="s">
        <v>75</v>
      </c>
      <c r="K16" t="str">
        <f t="shared" si="1"/>
        <v>INSERT INTO `t_test_history` ( `year`, `item`, `subject`, `page`, `remarks`,`type`,`points`) VALUES ('2017', '标准正态分布的均值和方差分别为　u(0,1)分布', '统计', '277', 'A.1和0 B.0和1
C.1和1 D.0和0','选择题',1);</v>
      </c>
      <c r="L16" s="3" t="s">
        <v>170</v>
      </c>
      <c r="M16" s="1" t="s">
        <v>206</v>
      </c>
      <c r="N16" s="1">
        <v>244</v>
      </c>
      <c r="O16" s="3" t="s">
        <v>171</v>
      </c>
      <c r="P16" t="str">
        <f t="shared" si="2"/>
        <v>INSERT INTO `t_test_history` ( `year`, `item`, `subject`, `page`, `remarks`,`type`,`points`) VALUES ('2016', '.一项调查表明抽烟量较大的人群比抽烟较少或不抽烟的人群患肺癌的比率更高，据此我们可以说，抽烟量与患肺癌比率这两个变量间存在着( A )', '研究方法', '244', 'A.相关关系 B.因果关系 C.函数关系 D.包含关系','选择题',1);</v>
      </c>
      <c r="Q16" s="24"/>
      <c r="R16" s="23"/>
      <c r="S16" s="23"/>
      <c r="T16" s="24"/>
      <c r="U16" s="24"/>
      <c r="V16" s="3" t="s">
        <v>295</v>
      </c>
      <c r="W16" s="1" t="s">
        <v>233</v>
      </c>
      <c r="X16" s="1">
        <v>303</v>
      </c>
      <c r="Y16" s="3" t="s">
        <v>276</v>
      </c>
      <c r="Z16" t="str">
        <f t="shared" si="3"/>
        <v>INSERT INTO `t_test_history` ( `year`, `item`, `subject`, `page`, `remarks`,`type`,`points`) VALUES ('2014', '当两总体为非正态分布，样本数据为等级数据时，对两总体平均数差异进行检验的适用方法是 C', '统计', '303', '
A.t 检验B.Z 检验C.非参数检验D.F 检验','选择',1);</v>
      </c>
      <c r="AA16" s="3" t="s">
        <v>399</v>
      </c>
      <c r="AB16" s="1" t="s">
        <v>233</v>
      </c>
      <c r="AC16" s="1"/>
      <c r="AD16" s="3" t="s">
        <v>400</v>
      </c>
      <c r="AE16" t="str">
        <f t="shared" si="4"/>
        <v>INSERT INTO `t_test_history` ( `year`, `item`, `subject`, `page`, `remarks`,`type`,`points`) VALUES ('2013', '14 独立样本t 检验的自由度等____。D', '统计', '', 'A. n-l B.n-2 C. n1 +n2 -1 D. n1 +n2 -2','选择',1);</v>
      </c>
      <c r="AF16" s="33" t="s">
        <v>435</v>
      </c>
      <c r="AG16" s="32" t="s">
        <v>201</v>
      </c>
      <c r="AH16" s="32">
        <v>460</v>
      </c>
      <c r="AI16" s="33" t="s">
        <v>436</v>
      </c>
      <c r="AJ16" t="str">
        <f t="shared" si="5"/>
        <v>INSERT INTO `t_test_history` ( `year`, `item`, `subject`, `page`, `remarks`,`type`,`points`) VALUES ('2012', '14弗洛伊德所说的心理发展的“前生殖器期”，其年龄范围大致处于皮亚杰所说的（B）', '发展', '460', ' A．感知运动阶段  B．前运算阶段  C．具体运算阶段  D．形式运算阶段（前运算阶段 470）','选择',1);</v>
      </c>
      <c r="AK16" s="15" t="s">
        <v>511</v>
      </c>
      <c r="AL16" s="14" t="s">
        <v>201</v>
      </c>
      <c r="AM16" s="14">
        <v>526</v>
      </c>
      <c r="AN16" s="15" t="s">
        <v>508</v>
      </c>
      <c r="AO16" t="str">
        <f t="shared" si="6"/>
        <v>INSERT INTO `t_test_history` ( `year`, `item`, `subject`, `page`, `remarks`,`type`,`points`) VALUES ('2011', '14．少年期心里上出现的“假想的观众”、“虚构的自我”等现象体现了其（ D ）。', '发展', '526', ' A．想象的丰富性 B．心理的易变性 C．认知的创造性 D．思维的自我中心性','选择',1);</v>
      </c>
      <c r="AP16" s="41" t="s">
        <v>603</v>
      </c>
      <c r="AQ16" s="40" t="s">
        <v>201</v>
      </c>
      <c r="AR16" s="40">
        <v>485</v>
      </c>
      <c r="AS16" s="41" t="s">
        <v>569</v>
      </c>
      <c r="AT16" t="str">
        <f t="shared" si="7"/>
        <v>INSERT INTO `t_test_history` ( `year`, `item`, `subject`, `page`, `remarks`,`type`,`points`) VALUES ('2010', '14．吉布森的“视崖”实验，主要用来研究婴儿的      。A 深度知觉', '发展', '485', 'A．深度知觉   B．视敏度 C．方位知觉   D．图形知觉','选择',1);</v>
      </c>
      <c r="AU16" s="47" t="s">
        <v>666</v>
      </c>
      <c r="AV16" s="46" t="s">
        <v>222</v>
      </c>
      <c r="AW16" s="46">
        <v>398</v>
      </c>
      <c r="AX16" s="47" t="s">
        <v>642</v>
      </c>
      <c r="AY16" t="str">
        <f t="shared" si="8"/>
        <v>INSERT INTO `t_test_history` ( `year`, `item`, `subject`, `page`, `remarks`,`type`,`points`) VALUES ('2009', '14．编写学绩测验时，双向细目表中的“双向”是指 B', '测量', '398', 'A．内容与题型  B．内容与技能  C．技能与题型  D．题型与难度','选择',1);</v>
      </c>
      <c r="AZ16" s="53" t="s">
        <v>743</v>
      </c>
      <c r="BA16" s="52" t="s">
        <v>222</v>
      </c>
      <c r="BB16" s="52">
        <v>372</v>
      </c>
      <c r="BC16" s="53" t="s">
        <v>721</v>
      </c>
      <c r="BD16" t="str">
        <f t="shared" si="9"/>
        <v>INSERT INTO `t_test_history` ( `year`, `item`, `subject`, `page`, `remarks`,`type`,`points`) VALUES ('2008', '14.对一个测验中题目间一致性的估计属于（）C', '测量', '372', 'A.重测信度 B.分半信度 C.同质性信度 D.评分者信度','选择',1);</v>
      </c>
      <c r="BE16" s="59" t="s">
        <v>814</v>
      </c>
      <c r="BF16" s="58" t="s">
        <v>222</v>
      </c>
      <c r="BG16" s="58">
        <v>366</v>
      </c>
      <c r="BH16" s="59" t="s">
        <v>812</v>
      </c>
      <c r="BI16" t="str">
        <f t="shared" si="10"/>
        <v>INSERT INTO `t_test_history` ( `year`, `item`, `subject`, `page`, `remarks`,`type`,`points`) VALUES ('2007', '  14．下列导出分数中属于内容参照分数的是（　 A）。 后三是常模参照分数', '测量', '366', ' A．掌握分数　   B．比率智商　    C．百分等级　   D．标准九','选择',1);</v>
      </c>
      <c r="BJ16" s="65" t="s">
        <v>912</v>
      </c>
      <c r="BK16" s="64" t="s">
        <v>222</v>
      </c>
      <c r="BL16" s="64">
        <v>365</v>
      </c>
      <c r="BM16" s="65" t="s">
        <v>885</v>
      </c>
      <c r="BN16" t="str">
        <f t="shared" si="11"/>
        <v>INSERT INTO `t_test_history` ( `year`, `item`, `subject`, `page`, `remarks`,`type`,`points`) VALUES ('2006', '14、以50为平均数，以10为标准差的常模参照分数是  C 。', '测量', '365', 'A、标准九 B、标准十 C、T分数 D、C分数','选择',1);</v>
      </c>
      <c r="BO16" s="71" t="s">
        <v>985</v>
      </c>
      <c r="BP16" s="70" t="s">
        <v>233</v>
      </c>
      <c r="BQ16" s="70">
        <v>280</v>
      </c>
      <c r="BR16" s="71" t="s">
        <v>954</v>
      </c>
      <c r="BS16" t="str">
        <f t="shared" si="12"/>
        <v>INSERT INTO `t_test_history` ( `year`, `item`, `subject`, `page`, `remarks`,`type`,`points`) VALUES ('2005', '14.若两总体的样本平均数分布为非正态分布，要求检验两独立样本平均数的差异，则应选用：（D  ）BC是相关样本', '统计', '280', 'A.t检验    B.符号检验   C.符号秩序检验  D.中数检验','选择',1);</v>
      </c>
      <c r="BT16" s="77" t="s">
        <v>1035</v>
      </c>
      <c r="BU16" s="76" t="s">
        <v>209</v>
      </c>
      <c r="BV16" s="76">
        <v>630</v>
      </c>
      <c r="BW16" s="77" t="s">
        <v>1034</v>
      </c>
      <c r="BX16" t="str">
        <f t="shared" si="13"/>
        <v>INSERT INTO `t_test_history` ( `year`, `item`, `subject`, `page`, `remarks`,`type`,`points`) VALUES ('2004', '14.人们通过观察他人行为受到奖励而相应地调整自己行为的过程是（B）', '教育', '630', 'A 外部强化 B 替代强化 C 自我强化 D 他人强化','选择',1);</v>
      </c>
      <c r="BY16" s="83" t="s">
        <v>1093</v>
      </c>
      <c r="BZ16" s="82" t="s">
        <v>201</v>
      </c>
      <c r="CA16" s="82">
        <v>471</v>
      </c>
      <c r="CB16" s="83" t="s">
        <v>1094</v>
      </c>
      <c r="CC16" t="str">
        <f t="shared" si="14"/>
        <v>INSERT INTO `t_test_history` ( `year`, `item`, `subject`, `page`, `remarks`,`type`,`points`) VALUES ('2003', '14．皮亚杰认为儿童开始达到思维守恒的年龄是（ C ）岁。 ', '发展', '471', 'A．0～2 B．2～7 C．7～11 D．11～16','选择',1);</v>
      </c>
      <c r="CD16" s="65" t="s">
        <v>1171</v>
      </c>
      <c r="CE16" s="64" t="s">
        <v>206</v>
      </c>
      <c r="CF16" s="64">
        <v>205</v>
      </c>
      <c r="CG16" s="65" t="s">
        <v>1150</v>
      </c>
      <c r="CH16" s="20" t="str">
        <f t="shared" si="15"/>
        <v>INSERT INTO `t_test_history` ( `year`, `item`, `subject`, `page`, `remarks`,`type`,`points`) VALUES ('2002', '14．实验设计时设立对照组的主要目的之一是（　C　）', '研究方法', '205', 'A．操作自变量   B．测量因变量 C．控制无关变量　   D．增加实验被试','选择',1);</v>
      </c>
      <c r="CI16" s="59" t="s">
        <v>1239</v>
      </c>
      <c r="CJ16" s="58"/>
      <c r="CK16" s="58"/>
      <c r="CL16" s="59" t="s">
        <v>1240</v>
      </c>
      <c r="CM16" s="87" t="str">
        <f t="shared" si="16"/>
        <v>INSERT INTO `t_test_history` ( `year`, `item`, `subject`, `page`, `remarks`,`type`,`points`) VALUES ('2001', '15．在斯坦福－比纳测验中，测得某儿童的智力年龄为8，这个结果的含意是（　　）。', '', '', ' A．该儿童的智力低下　   B．该儿童成绩相当于8岁儿童的平均分数 C．该儿童的智力超常　   D．该儿童IQ是80  【答案】B','选择',1);</v>
      </c>
    </row>
    <row r="17" spans="1:91" ht="84">
      <c r="A17" s="1">
        <v>15</v>
      </c>
      <c r="B17" s="3" t="s">
        <v>26</v>
      </c>
      <c r="C17" s="1" t="s">
        <v>24</v>
      </c>
      <c r="D17" s="1">
        <v>338</v>
      </c>
      <c r="E17" s="1"/>
      <c r="F17" t="str">
        <f t="shared" si="0"/>
        <v>INSERT INTO `t_test_history` ( `year`, `item`, `subject`, `page`, `remarks`,`type`) VALUES ('2017', '智力测验常模量表第一人-比纳Binet', '测量', '338', '','选择题');</v>
      </c>
      <c r="G17" s="15" t="s">
        <v>78</v>
      </c>
      <c r="H17" s="14" t="s">
        <v>119</v>
      </c>
      <c r="I17" s="14">
        <v>278</v>
      </c>
      <c r="J17" s="15" t="s">
        <v>77</v>
      </c>
      <c r="K17" t="str">
        <f t="shared" si="1"/>
        <v>INSERT INTO `t_test_history` ( `year`, `item`, `subject`, `page`, `remarks`,`type`,`points`) VALUES ('2017', '一次语文考试的全班平均分为67，标准差为6，某同学成绩的标准分数为0.5，该同学在这次考试中的原始分数是.Z=(X-Xbar)/S', '统计', '278', 'A.60分 B.67分
C.70分 D.73分','选择题',1);</v>
      </c>
      <c r="L17" s="3" t="s">
        <v>172</v>
      </c>
      <c r="M17" s="1" t="s">
        <v>216</v>
      </c>
      <c r="N17" s="1">
        <v>265</v>
      </c>
      <c r="O17" s="3" t="s">
        <v>173</v>
      </c>
      <c r="P17" t="str">
        <f t="shared" si="2"/>
        <v>INSERT INTO `t_test_history` ( `year`, `item`, `subject`, `page`, `remarks`,`type`,`points`) VALUES ('2016', '15.一项研究涉及到职业，我们用1表示“农民”，2表示“教师”，3表示“公务员”，这里的数据123属于( C )', '统计', '265', 'A.等级数据 B.比率数据 C.称名数据 D.等距数据','选择题',1);</v>
      </c>
      <c r="Q17" s="24"/>
      <c r="R17" s="23"/>
      <c r="S17" s="23"/>
      <c r="T17" s="24"/>
      <c r="U17" s="24"/>
      <c r="V17" s="3" t="s">
        <v>296</v>
      </c>
      <c r="W17" s="1" t="s">
        <v>206</v>
      </c>
      <c r="X17" s="1">
        <v>207</v>
      </c>
      <c r="Y17" s="3" t="s">
        <v>297</v>
      </c>
      <c r="Z17" t="str">
        <f t="shared" si="3"/>
        <v>INSERT INTO `t_test_history` ( `year`, `item`, `subject`, `page`, `remarks`,`type`,`points`) VALUES ('2014', '15.属于准实验设计的是。D', '研究方法', '207', 'A 被试内设计B 被试间设计C 混合设计D 时间序列设计 ( ABC 是真实验设计)','选择',1);</v>
      </c>
      <c r="AA17" s="3" t="s">
        <v>355</v>
      </c>
      <c r="AB17" s="1" t="s">
        <v>206</v>
      </c>
      <c r="AC17" s="1">
        <v>233</v>
      </c>
      <c r="AD17" s="3" t="s">
        <v>356</v>
      </c>
      <c r="AE17" t="str">
        <f t="shared" si="4"/>
        <v>INSERT INTO `t_test_history` ( `year`, `item`, `subject`, `page`, `remarks`,`type`,`points`) VALUES ('2013', '15 在因素分析中，每个因素在所有变量上的因素负荷平方之和为____。A', '研究方法', '233', 'A 特征值B 贡献率 C 共同性D 公共因素','选择',1);</v>
      </c>
      <c r="AF17" s="33" t="s">
        <v>437</v>
      </c>
      <c r="AG17" s="32" t="s">
        <v>222</v>
      </c>
      <c r="AH17" s="32">
        <v>393</v>
      </c>
      <c r="AI17" s="33" t="s">
        <v>438</v>
      </c>
      <c r="AJ17" t="str">
        <f t="shared" si="5"/>
        <v>INSERT INTO `t_test_history` ( `year`, `item`, `subject`, `page`, `remarks`,`type`,`points`) VALUES ('2012', '15．对项目难度和区分度关系的正确陈述是（　  ）', '测量', '393', 'A．高难度项目的区分度高  B．低难度项目的区分度高  C．中等难度项目的区分度高  D．项目难度与区分度无关','选择',1);</v>
      </c>
      <c r="AK17" s="15" t="s">
        <v>510</v>
      </c>
      <c r="AL17" s="14" t="s">
        <v>222</v>
      </c>
      <c r="AM17" s="14">
        <v>421</v>
      </c>
      <c r="AN17" s="15" t="s">
        <v>509</v>
      </c>
      <c r="AO17" t="str">
        <f t="shared" si="6"/>
        <v>INSERT INTO `t_test_history` ( `year`, `item`, `subject`, `page`, `remarks`,`type`,`points`) VALUES ('2011', '15．主题统觉测验是一种（ B）。', '测量', '421', ' A．自陈测验 B．投射测验 C．墨迹测验 D．情境测验','选择',1);</v>
      </c>
      <c r="AP17" s="41" t="s">
        <v>604</v>
      </c>
      <c r="AQ17" s="40" t="s">
        <v>233</v>
      </c>
      <c r="AR17" s="40">
        <v>265</v>
      </c>
      <c r="AS17" s="41" t="s">
        <v>605</v>
      </c>
      <c r="AT17" t="str">
        <f t="shared" si="7"/>
        <v>INSERT INTO `t_test_history` ( `year`, `item`, `subject`, `page`, `remarks`,`type`,`points`) VALUES ('2010', '15．以摄氏温度计测得的温度属于  D等距数据 。', '统计', '265', 'A．等比数据  B．等级数据 C．分类数据  D．等距数据（这个数据没有绝对零点）','选择',1);</v>
      </c>
      <c r="AU17" s="47" t="s">
        <v>668</v>
      </c>
      <c r="AV17" s="46" t="s">
        <v>667</v>
      </c>
      <c r="AW17" s="46">
        <v>372</v>
      </c>
      <c r="AX17" s="47" t="s">
        <v>643</v>
      </c>
      <c r="AY17" t="str">
        <f t="shared" si="8"/>
        <v>INSERT INTO `t_test_history` ( `year`, `item`, `subject`, `page`, `remarks`,`type`,`points`) VALUES ('2009', '15．一个受测者样本在一个测验上的得分计算得到的奇偶相关系数为0.5，则经过校正后得到的分半信度系数应该为 B', '测量', '372', 'A．0.6  B．0.67  C．0.70  D．0.77','选择',1);</v>
      </c>
      <c r="AZ17" s="53" t="s">
        <v>722</v>
      </c>
      <c r="BA17" s="52" t="s">
        <v>222</v>
      </c>
      <c r="BB17" s="52">
        <v>417</v>
      </c>
      <c r="BC17" s="53" t="s">
        <v>723</v>
      </c>
      <c r="BD17" t="str">
        <f t="shared" si="9"/>
        <v>INSERT INTO `t_test_history` ( `year`, `item`, `subject`, `page`, `remarks`,`type`,`points`) VALUES ('2008', '15.下列测验中属自陈量表的是（）', '测量', '417', 'A.墨迹测验 B.主题统觉测验 C.16 种人格因素测验 D.句子完成测验','选择',1);</v>
      </c>
      <c r="BE17" s="59" t="s">
        <v>815</v>
      </c>
      <c r="BF17" s="58" t="s">
        <v>222</v>
      </c>
      <c r="BG17" s="58">
        <v>386</v>
      </c>
      <c r="BH17" s="59" t="s">
        <v>813</v>
      </c>
      <c r="BI17" t="str">
        <f t="shared" si="10"/>
        <v>INSERT INTO `t_test_history` ( `year`, `item`, `subject`, `page`, `remarks`,`type`,`points`) VALUES ('2007', '15．命中率所反映的测验效度属于（ B ）。 ', '测量', '386', 'A．内容效度　    B．效标效度　    C．表面效度　   D．结构效度','选择',1);</v>
      </c>
      <c r="BJ17" s="65" t="s">
        <v>913</v>
      </c>
      <c r="BK17" s="64" t="s">
        <v>222</v>
      </c>
      <c r="BL17" s="64">
        <v>370</v>
      </c>
      <c r="BM17" s="65" t="s">
        <v>886</v>
      </c>
      <c r="BN17" t="str">
        <f t="shared" si="11"/>
        <v>INSERT INTO `t_test_history` ( `year`, `item`, `subject`, `page`, `remarks`,`type`,`points`) VALUES ('2006', '15、用同一个测验先后对受测者群体施测两次，所求得的测验信度系数是 A', '测量', '370', 'A、重测信度 B、复本信度 C、分半信度 D、同质性信度','选择',1);</v>
      </c>
      <c r="BO17" s="71" t="s">
        <v>986</v>
      </c>
      <c r="BP17" s="70" t="s">
        <v>233</v>
      </c>
      <c r="BQ17" s="70">
        <v>278</v>
      </c>
      <c r="BR17" s="71" t="s">
        <v>955</v>
      </c>
      <c r="BS17" t="str">
        <f t="shared" si="12"/>
        <v>INSERT INTO `t_test_history` ( `year`, `item`, `subject`, `page`, `remarks`,`type`,`points`) VALUES ('2005', '15.某测验包含32道四选一的选择题，若受测者随机做答，成绩分布的平均数（即期望）应为：（ 8 ） 有公式', '统计', '278', 'A.4       B.6       C.8        D.10','选择',1);</v>
      </c>
      <c r="BT17" s="77" t="s">
        <v>1036</v>
      </c>
      <c r="BU17" s="76" t="s">
        <v>209</v>
      </c>
      <c r="BV17" s="76">
        <v>612</v>
      </c>
      <c r="BW17" s="77" t="s">
        <v>1037</v>
      </c>
      <c r="BX17" t="str">
        <f t="shared" si="13"/>
        <v>INSERT INTO `t_test_history` ( `year`, `item`, `subject`, `page`, `remarks`,`type`,`points`) VALUES ('2004', '15下面四种策略中，属于元认知策略的是（D）', '教育', '612', 'A 复述策略 B精加工策略 C组织策略 D计划策略','选择',1);</v>
      </c>
      <c r="BY17" s="83" t="s">
        <v>1095</v>
      </c>
      <c r="BZ17" s="82" t="s">
        <v>201</v>
      </c>
      <c r="CA17" s="82">
        <v>461</v>
      </c>
      <c r="CB17" s="83" t="s">
        <v>1096</v>
      </c>
      <c r="CC17" t="str">
        <f t="shared" si="14"/>
        <v>INSERT INTO `t_test_history` ( `year`, `item`, `subject`, `page`, `remarks`,`type`,`points`) VALUES ('2003', '15．艾里克森认为2～4岁儿童的主要心理冲突是（ B ）。 ', '发展', '461', 'A．信任对怀疑  B．自主对羞怯 C．主动对内疚 D．勤奋对自卑','选择',1);</v>
      </c>
      <c r="CD17" s="65" t="s">
        <v>1172</v>
      </c>
      <c r="CE17" s="64" t="s">
        <v>206</v>
      </c>
      <c r="CF17" s="64">
        <v>233</v>
      </c>
      <c r="CG17" s="65" t="s">
        <v>1151</v>
      </c>
      <c r="CH17" s="20" t="str">
        <f t="shared" si="15"/>
        <v>INSERT INTO `t_test_history` ( `year`, `item`, `subject`, `page`, `remarks`,`type`,`points`) VALUES ('2002', '15．在因素分析中，每个因素在所有变量上因素负荷的平方和称为该因素的（C　）', '研究方法', '233', ' A．贡献率　   B．共同性  C．特征值　D．公共因素方差','选择',1);</v>
      </c>
      <c r="CI17" s="59" t="s">
        <v>1241</v>
      </c>
      <c r="CJ17" s="58"/>
      <c r="CK17" s="58"/>
      <c r="CL17" s="59" t="s">
        <v>1242</v>
      </c>
      <c r="CM17" s="87" t="str">
        <f t="shared" si="16"/>
        <v>INSERT INTO `t_test_history` ( `year`, `item`, `subject`, `page`, `remarks`,`type`,`points`) VALUES ('2001', '16．某教师的试卷经常超出授课范围，该试卷的（　　）一定低。', '', '', ' A．信度　    B．预测效度　    C．内容效度　   D．观念效度  【答案】C  【解析】学绩测验常常考查内容效度，如果测验考查的范围超出了教学的内容，即通常所说的超纲，则该测验的内容效度一定低。','选择',1);</v>
      </c>
    </row>
    <row r="18" spans="1:91" ht="168">
      <c r="A18" s="1">
        <v>16</v>
      </c>
      <c r="B18" s="3" t="s">
        <v>27</v>
      </c>
      <c r="C18" s="1" t="s">
        <v>24</v>
      </c>
      <c r="D18" s="1">
        <v>381</v>
      </c>
      <c r="E18" s="1"/>
      <c r="F18" t="str">
        <f t="shared" si="0"/>
        <v>INSERT INTO `t_test_history` ( `year`, `item`, `subject`, `page`, `remarks`,`type`) VALUES ('2017', '测验效度——内容效度', '测量', '381', '','选择题');</v>
      </c>
      <c r="G18" s="15" t="s">
        <v>124</v>
      </c>
      <c r="H18" s="14" t="s">
        <v>119</v>
      </c>
      <c r="I18" s="14">
        <v>318</v>
      </c>
      <c r="J18" s="15" t="s">
        <v>123</v>
      </c>
      <c r="K18" t="str">
        <f t="shared" si="1"/>
        <v>INSERT INTO `t_test_history` ( `year`, `item`, `subject`, `page`, `remarks`,`type`,`points`) VALUES ('2017', '在回归分析中，回归平方和在总平方和中所占比例叫做：确定系数（测定系数、回归方程解释力的指标）', '统计', '318', 'A.回归系数B.确定系数
C.变异系数D.复相关系数','选择题',1);</v>
      </c>
      <c r="L18" s="3" t="s">
        <v>174</v>
      </c>
      <c r="M18" s="1" t="s">
        <v>216</v>
      </c>
      <c r="N18" s="1" t="s">
        <v>219</v>
      </c>
      <c r="O18" s="3" t="s">
        <v>220</v>
      </c>
      <c r="P18" t="str">
        <f t="shared" si="2"/>
        <v>INSERT INTO `t_test_history` ( `year`, `item`, `subject`, `page`, `remarks`,`type`,`points`) VALUES ('2016', '16.已知某校男、女学生对某项教育措施各自持“同意”和“反对”态度的人数，若要了解性别与变量是否有关，则应该计算( C )', '统计', '教材143', 'A.积差相关 B.等级相关 C.Ø 相关 D.二列相关 不懂（大纲没看到，教材143）','选择题',1);</v>
      </c>
      <c r="Q18" s="24"/>
      <c r="R18" s="23"/>
      <c r="S18" s="23"/>
      <c r="T18" s="24"/>
      <c r="U18" s="24"/>
      <c r="V18" s="3" t="s">
        <v>298</v>
      </c>
      <c r="W18" s="1" t="s">
        <v>206</v>
      </c>
      <c r="X18" s="1">
        <v>209</v>
      </c>
      <c r="Y18" s="3" t="s">
        <v>277</v>
      </c>
      <c r="Z18" t="str">
        <f t="shared" si="3"/>
        <v>INSERT INTO `t_test_history` ( `year`, `item`, `subject`, `page`, `remarks`,`type`,`points`) VALUES ('2014', '16 多因素实验设计中的“因素”是指 A', '研究方法', '209', 'A 自变量B 因变量C 控制变量D 无关变量','选择',1);</v>
      </c>
      <c r="AA18" s="3" t="s">
        <v>358</v>
      </c>
      <c r="AB18" s="1" t="s">
        <v>206</v>
      </c>
      <c r="AC18" s="1">
        <v>182</v>
      </c>
      <c r="AD18" s="3" t="s">
        <v>357</v>
      </c>
      <c r="AE18" t="str">
        <f t="shared" si="4"/>
        <v>INSERT INTO `t_test_history` ( `year`, `item`, `subject`, `page`, `remarks`,`type`,`points`) VALUES ('2013', '16 利用抽签方法，直接从总体中抽取若干个体作为样本，这种取样疗法属于____。A', '研究方法', '182', 'A 简单随机取样法B 系统随机取样法C 分层随机取样法D 整群随机取样法','选择',1);</v>
      </c>
      <c r="AF18" s="33" t="s">
        <v>440</v>
      </c>
      <c r="AG18" s="32" t="s">
        <v>233</v>
      </c>
      <c r="AH18" s="32">
        <v>278</v>
      </c>
      <c r="AI18" s="33" t="s">
        <v>439</v>
      </c>
      <c r="AJ18" t="str">
        <f t="shared" si="5"/>
        <v>INSERT INTO `t_test_history` ( `year`, `item`, `subject`, `page`, `remarks`,`type`,`points`) VALUES ('2012', '16.某年级学生的英语考试成绩呈正态分布，其中一名同学得分的Z分数是1.96，该名同学所处的百分位是（A）', '统计', '278', ' A．95.0  B．97.5  C．99.0  D．99.5','选择',1);</v>
      </c>
      <c r="AK18" s="15" t="s">
        <v>512</v>
      </c>
      <c r="AL18" s="14" t="s">
        <v>233</v>
      </c>
      <c r="AM18" s="14">
        <v>273</v>
      </c>
      <c r="AN18" s="15" t="s">
        <v>513</v>
      </c>
      <c r="AO18" t="str">
        <f t="shared" si="6"/>
        <v>INSERT INTO `t_test_history` ( `year`, `item`, `subject`, `page`, `remarks`,`type`,`points`) VALUES ('2011', '16．以下统计量中用于描述一组数据离散趋势的是（D）。', '统计', '273', ' A．平均数 B．中数 C．众数 D．差异系数（CV 相同班级不同科目考试成绩变异比较）','选择',1);</v>
      </c>
      <c r="AP18" s="41" t="s">
        <v>606</v>
      </c>
      <c r="AQ18" s="40" t="s">
        <v>233</v>
      </c>
      <c r="AR18" s="40">
        <v>318</v>
      </c>
      <c r="AS18" s="41" t="s">
        <v>570</v>
      </c>
      <c r="AT18" t="str">
        <f t="shared" si="7"/>
        <v>INSERT INTO `t_test_history` ( `year`, `item`, `subject`, `page`, `remarks`,`type`,`points`) VALUES ('2010', '16．若已建立了用某种能力测验分数（X）预测学生数学成绩（Y）的直线回归方程，且已知两者的积差相关系数为0．80，则该回归方程的测定系数应为 。B 0.8^2', '统计', '318', 'A．0．80    B．0．64   C．0．40    D．0．32','选择',1);</v>
      </c>
      <c r="AU18" s="47" t="s">
        <v>669</v>
      </c>
      <c r="AV18" s="46" t="s">
        <v>222</v>
      </c>
      <c r="AW18" s="46" t="s">
        <v>670</v>
      </c>
      <c r="AX18" s="47" t="s">
        <v>644</v>
      </c>
      <c r="AY18" t="str">
        <f t="shared" si="8"/>
        <v>INSERT INTO `t_test_history` ( `year`, `item`, `subject`, `page`, `remarks`,`type`,`points`) VALUES ('2009', '16．以下测验适用于团体施测的是    D  （ABC是智力测验，单独施测；D可以单独也可以团体）', '测量', '417？', 'A．中国比纳测验  B．韦氏儿童智力量表  C．贝利婴儿发展量表  D．16种人格因素测验（16PF）','选择',1);</v>
      </c>
      <c r="AZ18" s="53" t="s">
        <v>744</v>
      </c>
      <c r="BA18" s="52" t="s">
        <v>745</v>
      </c>
      <c r="BB18" s="52">
        <v>265</v>
      </c>
      <c r="BC18" s="53" t="s">
        <v>724</v>
      </c>
      <c r="BD18" t="str">
        <f t="shared" si="9"/>
        <v>INSERT INTO `t_test_history` ( `year`, `item`, `subject`, `page`, `remarks`,`type`,`points`) VALUES ('2008', '16.对于等距数据的运算，通常（）D', '统计', '265', 'A.不可加减乘除 B.可加减乘除 C.可乘除，不可加减 D.可加减，不可乘除','选择',1);</v>
      </c>
      <c r="BE18" s="59" t="s">
        <v>817</v>
      </c>
      <c r="BF18" s="58" t="s">
        <v>222</v>
      </c>
      <c r="BG18" s="58" t="s">
        <v>818</v>
      </c>
      <c r="BH18" s="59" t="s">
        <v>816</v>
      </c>
      <c r="BI18" t="str">
        <f t="shared" si="10"/>
        <v>INSERT INTO `t_test_history` ( `year`, `item`, `subject`, `page`, `remarks`,`type`,`points`) VALUES ('2007', '16．下列各项测验中不适宜团体施测的是（A）。 ', '测量', '411？', 'A．韦氏成人智力量表（WAIS）　   B．16种人格因素测验（16PF） C．艾森克人格问卷（EPQ）　 D．爱德华个性偏好量表（EPPS）','选择',1);</v>
      </c>
      <c r="BJ18" s="65" t="s">
        <v>915</v>
      </c>
      <c r="BK18" s="64" t="s">
        <v>914</v>
      </c>
      <c r="BL18" s="64">
        <v>410</v>
      </c>
      <c r="BM18" s="65" t="s">
        <v>887</v>
      </c>
      <c r="BN18" t="str">
        <f t="shared" si="11"/>
        <v>INSERT INTO `t_test_history` ( `year`, `item`, `subject`, `page`, `remarks`,`type`,`points`) VALUES ('2006', '16、在下列测验中，能计算出言语智商、操作智商和全量表智商的是  C', '测量', '410', 'A、比纳―西蒙量表 b、斯坦福―比纳量表 C、韦克斯勒量表 D、瑞文标准推理测验','选择',1);</v>
      </c>
      <c r="BO18" s="71" t="s">
        <v>958</v>
      </c>
      <c r="BP18" s="70" t="s">
        <v>233</v>
      </c>
      <c r="BQ18" s="70">
        <v>311</v>
      </c>
      <c r="BR18" s="71" t="s">
        <v>956</v>
      </c>
      <c r="BS18" t="str">
        <f t="shared" si="12"/>
        <v>INSERT INTO `t_test_history` ( `year`, `item`, `subject`, `page`, `remarks`,`type`,`points`) VALUES ('2005', '16.研究教学方法对教学效果的影响，教学方法（A因素）分为启发式讲授法（a1）和传统讲授法（a2）两种。选取6个班的学生进行教学实验，随机分配3个班接受前一种教法，另3个班接受后一种教法，若把班别作为一个无关变量（B因素，含b1-b6），则以上实验设计应为：（A ） ', '统计', '311', 'A.嵌套设计   B.拉丁方设计  C.随机区组设计 D.完全随机设计','选择',1);</v>
      </c>
      <c r="BT18" s="77" t="s">
        <v>1039</v>
      </c>
      <c r="BU18" s="76" t="s">
        <v>211</v>
      </c>
      <c r="BV18" s="76">
        <v>720</v>
      </c>
      <c r="BW18" s="77" t="s">
        <v>1038</v>
      </c>
      <c r="BX18" t="str">
        <f t="shared" si="13"/>
        <v>INSERT INTO `t_test_history` ( `year`, `item`, `subject`, `page`, `remarks`,`type`,`points`) VALUES ('2004', '16 海德提出了态度改变的 C', '社会', '720', 'A 分阶段变化理论 B 认知不可协调理论 C 平衡理论 D 调和理论','选择',1);</v>
      </c>
      <c r="BY18" s="83" t="s">
        <v>1097</v>
      </c>
      <c r="BZ18" s="82" t="s">
        <v>201</v>
      </c>
      <c r="CA18" s="82">
        <v>467</v>
      </c>
      <c r="CB18" s="83" t="s">
        <v>1098</v>
      </c>
      <c r="CC18" t="str">
        <f t="shared" si="14"/>
        <v>INSERT INTO `t_test_history` ( `year`, `item`, `subject`, `page`, `remarks`,`type`,`points`) VALUES ('2003', '16．“人类心理发展规律受社会文化历史发展规律制约”的观点的提出者是（ D ）。 ', '发展', '467', 'A．鲁宾斯坦 B．皮亚杰 C．乔姆斯基 D．维果斯基','选择',1);</v>
      </c>
      <c r="CD18" s="65" t="s">
        <v>1173</v>
      </c>
      <c r="CE18" s="64" t="s">
        <v>222</v>
      </c>
      <c r="CF18" s="64">
        <v>385</v>
      </c>
      <c r="CG18" s="65" t="s">
        <v>1152</v>
      </c>
      <c r="CH18" s="20" t="str">
        <f t="shared" si="15"/>
        <v>INSERT INTO `t_test_history` ( `year`, `item`, `subject`, `page`, `remarks`,`type`,`points`) VALUES ('2002', ' 16．如果一个测验与将来的实际业绩相关很高，比如机械倾向测验与汽车训练课程成绩相关很高，则这种测验的（　B）很高。', '测量', '385', 'A．表面效度　   B．效标关联效度 C．构想效度　   D．绩效效度','选择',1);</v>
      </c>
      <c r="CI18" s="59" t="s">
        <v>1243</v>
      </c>
      <c r="CJ18" s="58"/>
      <c r="CK18" s="58"/>
      <c r="CL18" s="59" t="s">
        <v>1250</v>
      </c>
      <c r="CM18" s="87" t="str">
        <f t="shared" si="16"/>
        <v>INSERT INTO `t_test_history` ( `year`, `item`, `subject`, `page`, `remarks`,`type`,`points`) VALUES ('2001', '17．弗洛伊德精神分析理论中的一个关键概念是（　　）。', '', '', '  A．冲突　    B．自我实现　    C．强化　   D．个人成长  【答案】A 【解析】自我实现和个人成长是人本主义；强化是新行为主义','选择',1);</v>
      </c>
    </row>
    <row r="19" spans="1:91" ht="182">
      <c r="A19" s="1">
        <v>17</v>
      </c>
      <c r="B19" s="3" t="s">
        <v>30</v>
      </c>
      <c r="C19" s="1" t="s">
        <v>29</v>
      </c>
      <c r="D19" s="1">
        <v>592</v>
      </c>
      <c r="E19" s="1"/>
      <c r="F19" t="str">
        <f t="shared" si="0"/>
        <v>INSERT INTO `t_test_history` ( `year`, `item`, `subject`, `page`, `remarks`,`type`) VALUES ('2017', '学习理论，建构主义：强调主体、情境、协作、资源', '教育', '592', '','选择题');</v>
      </c>
      <c r="G19" s="15" t="s">
        <v>128</v>
      </c>
      <c r="H19" s="14" t="s">
        <v>125</v>
      </c>
      <c r="I19" s="14">
        <v>366</v>
      </c>
      <c r="J19" s="15" t="s">
        <v>79</v>
      </c>
      <c r="K19" t="str">
        <f t="shared" si="1"/>
        <v>INSERT INTO `t_test_history` ( `year`, `item`, `subject`, `page`, `remarks`,`type`,`points`) VALUES ('2017', '正确百分数是一种.内容参照分数：内容参照分数', '测量', '366', 'A.内容参照分数B.常模参照分数C.结果参照分数D.预期效标分数','选择题',1);</v>
      </c>
      <c r="L19" s="3" t="s">
        <v>175</v>
      </c>
      <c r="M19" s="1" t="s">
        <v>222</v>
      </c>
      <c r="N19" s="1">
        <v>421</v>
      </c>
      <c r="O19" s="3" t="s">
        <v>221</v>
      </c>
      <c r="P19" t="str">
        <f t="shared" si="2"/>
        <v>INSERT INTO `t_test_history` ( `year`, `item`, `subject`, `page`, `remarks`,`type`,`points`) VALUES ('2016', '17.以下各项中属于投射测验的是( D )', '测量', '421', 'A.韦氏量表 B.个性偏好测验 C.比纳量表 D.主题统觉测验 （还有罗夏墨迹测验，也是）','选择题',1);</v>
      </c>
      <c r="Q19" s="24"/>
      <c r="R19" s="23"/>
      <c r="S19" s="23"/>
      <c r="T19" s="24"/>
      <c r="U19" s="24"/>
      <c r="V19" s="3" t="s">
        <v>299</v>
      </c>
      <c r="W19" s="1" t="s">
        <v>206</v>
      </c>
      <c r="X19" s="1">
        <v>205</v>
      </c>
      <c r="Y19" s="3" t="s">
        <v>278</v>
      </c>
      <c r="Z19" t="str">
        <f t="shared" si="3"/>
        <v>INSERT INTO `t_test_history` ( `year`, `item`, `subject`, `page`, `remarks`,`type`,`points`) VALUES ('2014', '17 能够用以探索变量之间因果关系的研究方法是。实验法', '研究方法', '205', 'A 观察法B 问卷法C 测量法D 实验法','选择',1);</v>
      </c>
      <c r="AA19" s="3" t="s">
        <v>401</v>
      </c>
      <c r="AB19" s="1" t="s">
        <v>206</v>
      </c>
      <c r="AC19" s="1">
        <v>185</v>
      </c>
      <c r="AD19" s="3" t="s">
        <v>402</v>
      </c>
      <c r="AE19" t="str">
        <f t="shared" si="4"/>
        <v>INSERT INTO `t_test_history` ( `year`, `item`, `subject`, `page`, `remarks`,`type`,`points`) VALUES ('2013', '17“双盲程序”这种控制无关变量的方法属于___。D ', '研究方法', '185', 'A 统计法B 平衡法 C 恒定法D 消除法（消除霍桑效应、实验者效应）','选择',1);</v>
      </c>
      <c r="AF19" s="33" t="s">
        <v>442</v>
      </c>
      <c r="AG19" s="32" t="s">
        <v>233</v>
      </c>
      <c r="AH19" s="32">
        <v>298</v>
      </c>
      <c r="AI19" s="33" t="s">
        <v>441</v>
      </c>
      <c r="AJ19" t="str">
        <f t="shared" si="5"/>
        <v>INSERT INTO `t_test_history` ( `year`, `item`, `subject`, `page`, `remarks`,`type`,`points`) VALUES ('2012', '17．运用方差分析做统计检验，要求自变量和因变量分别是（C）', '统计', '298', 'A．分类变量、分类变量  B．连续变量、分类变量  C．分类变量、连续变量  D．连续变量、连续变量','选择',1);</v>
      </c>
      <c r="AK19" s="15" t="s">
        <v>516</v>
      </c>
      <c r="AL19" s="14" t="s">
        <v>222</v>
      </c>
      <c r="AM19" s="14">
        <v>386</v>
      </c>
      <c r="AN19" s="15" t="s">
        <v>514</v>
      </c>
      <c r="AO19" t="str">
        <f t="shared" si="6"/>
        <v>INSERT INTO `t_test_history` ( `year`, `item`, `subject`, `page`, `remarks`,`type`,`points`) VALUES ('2011', '17．运用测验所录取的合格人数与实际录取的总人数之比称作（C ）。 ', '测量', '386', 'A．总命中率 B．基础率 C．正命中率 D．录取率','选择',1);</v>
      </c>
      <c r="AP19" s="41" t="s">
        <v>607</v>
      </c>
      <c r="AQ19" s="40" t="s">
        <v>233</v>
      </c>
      <c r="AR19" s="40">
        <v>275</v>
      </c>
      <c r="AS19" s="41" t="s">
        <v>608</v>
      </c>
      <c r="AT19" t="str">
        <f t="shared" si="7"/>
        <v>INSERT INTO `t_test_history` ( `year`, `item`, `subject`, `page`, `remarks`,`type`,`points`) VALUES ('2010', '17．由5名教师对某班级30名学生的行为表现做等级评定，若要考查这5名教师评定结果的一致性，应计算 。C 肯德尔和谐系数', '统计', '275', 'A．积差相关系数   B．多系列相关系数 C．肯德尔和谐系数 D．斯皮尔曼等级相关系数【肯德尔和谐系数最常用的一种情况是考察多位评分者评分的一致性程度；  积差相关系数由卡尔·皮尔逊设计，以两变量与各自平均值的离差为基础，通过两个离差相乘来反映两变量之间相关程度，着重研究线性的单相关系数；  多系列相关系数专门用于计算一个有序变量与一个连续变量之间的相关系数；  斯皮尔曼等级相关是根据等级资料研究两个变量间相关关系的方法。它是依据两列成对等级的各对等级数之差来进行计算的，所以又称为“等级差数法”。】','选择',1);</v>
      </c>
      <c r="AU19" s="47" t="s">
        <v>671</v>
      </c>
      <c r="AV19" s="46" t="s">
        <v>209</v>
      </c>
      <c r="AW19" s="46">
        <v>589</v>
      </c>
      <c r="AX19" s="47" t="s">
        <v>645</v>
      </c>
      <c r="AY19" t="str">
        <f t="shared" si="8"/>
        <v>INSERT INTO `t_test_history` ( `year`, `item`, `subject`, `page`, `remarks`,`type`,`points`) VALUES ('2009', '17．将学习分为机械学习与意义学习的心理学家是 C   ', '教育', '589', 'A．加涅  B．布鲁纳  C．奥苏贝尔  D．布鲁姆','选择',1);</v>
      </c>
      <c r="AZ19" s="53" t="s">
        <v>746</v>
      </c>
      <c r="BA19" s="52" t="s">
        <v>206</v>
      </c>
      <c r="BB19" s="52">
        <v>207</v>
      </c>
      <c r="BC19" s="53" t="s">
        <v>725</v>
      </c>
      <c r="BD19" t="str">
        <f t="shared" si="9"/>
        <v>INSERT INTO `t_test_history` ( `year`, `item`, `subject`, `page`, `remarks`,`type`,`points`) VALUES ('2008', '17.每位被试接受所有实验处理的真实验设计属于（）B', '研究方法', '207', 'A.被试间设计 B.被试内设计 C.独立组设计 D.完全随机设计','选择',1);</v>
      </c>
      <c r="BE19" s="59" t="s">
        <v>820</v>
      </c>
      <c r="BF19" s="58" t="s">
        <v>206</v>
      </c>
      <c r="BG19" s="58">
        <v>185</v>
      </c>
      <c r="BH19" s="59" t="s">
        <v>819</v>
      </c>
      <c r="BI19" t="str">
        <f t="shared" si="10"/>
        <v>INSERT INTO `t_test_history` ( `year`, `item`, `subject`, `page`, `remarks`,`type`,`points`) VALUES ('2007', ' 17．在一项实验研究中，当无关变量的影响已经测定而又未能加以控制时，为了排除它对因变量的影响，可采用的方法是（　D ）。 ', '研究方法', '185', 'A．消除法　   B．恒定法　    C．平衡法　   D．统计法','选择',1);</v>
      </c>
      <c r="BJ19" s="65" t="s">
        <v>916</v>
      </c>
      <c r="BK19" s="64" t="s">
        <v>206</v>
      </c>
      <c r="BL19" s="64">
        <v>217</v>
      </c>
      <c r="BM19" s="65" t="s">
        <v>888</v>
      </c>
      <c r="BN19" t="str">
        <f t="shared" si="11"/>
        <v>INSERT INTO `t_test_history` ( `year`, `item`, `subject`, `page`, `remarks`,`type`,`points`) VALUES ('2006', '17、让被试根据某种标准（如“喜欢与否”）从同伴团体中选出若干成员的方法是 D', '研究方法', '217', 'A、猜人测验 B、关系分析法 C、社会距离量表法 D、提名法','选择',1);</v>
      </c>
      <c r="BO19" s="71" t="s">
        <v>959</v>
      </c>
      <c r="BP19" s="70" t="s">
        <v>233</v>
      </c>
      <c r="BQ19" s="70">
        <v>281</v>
      </c>
      <c r="BR19" s="71" t="s">
        <v>957</v>
      </c>
      <c r="BS19" t="str">
        <f t="shared" si="12"/>
        <v>INSERT INTO `t_test_history` ( `year`, `item`, `subject`, `page`, `remarks`,`type`,`points`) VALUES ('2005', '17.根据样本平均数对总体平均数进行区间估计时，区间的宽度与        无关。（ C）', '统计', '281', 'A.样本平均数  B.样本标准差  C.样本容量   D.置信度','选择',1);</v>
      </c>
      <c r="BT19" s="77" t="s">
        <v>1040</v>
      </c>
      <c r="BU19" s="76" t="s">
        <v>211</v>
      </c>
      <c r="BV19" s="76">
        <v>759</v>
      </c>
      <c r="BW19" s="77" t="s">
        <v>1041</v>
      </c>
      <c r="BX19" t="str">
        <f t="shared" si="13"/>
        <v>INSERT INTO `t_test_history` ( `year`, `item`, `subject`, `page`, `remarks`,`type`,`points`) VALUES ('2004', '17 在阿希的实验中表现出的从众行为是一种（C）', '社会', '759', 'A 真从众 B 假从众 C 权宜从众 D 不从众','选择',1);</v>
      </c>
      <c r="BY19" s="83" t="s">
        <v>1099</v>
      </c>
      <c r="BZ19" s="82" t="s">
        <v>209</v>
      </c>
      <c r="CA19" s="82">
        <v>585</v>
      </c>
      <c r="CB19" s="83" t="s">
        <v>1100</v>
      </c>
      <c r="CC19" t="str">
        <f t="shared" si="14"/>
        <v>INSERT INTO `t_test_history` ( `year`, `item`, `subject`, `page`, `remarks`,`type`,`points`) VALUES ('2003', '17．斯金纳认为影响学习的最重要条件是（ D ）。 ', '教育', '585', 'A．模仿 B．认知结构 C．线索 D．强化','选择',1);</v>
      </c>
      <c r="CD19" s="65" t="s">
        <v>1175</v>
      </c>
      <c r="CE19" s="64" t="s">
        <v>222</v>
      </c>
      <c r="CF19" s="64">
        <v>385</v>
      </c>
      <c r="CG19" s="65" t="s">
        <v>1174</v>
      </c>
      <c r="CH19" s="20" t="str">
        <f t="shared" si="15"/>
        <v>INSERT INTO `t_test_history` ( `year`, `item`, `subject`, `page`, `remarks`,`type`,`points`) VALUES ('2002', '17．能确切地反映预测性测验中个别项目质量的是（　D ）。A是重测信度 B是同质性信度 C是项目区分度', '测量', '385', 'A．该项目间隔2个月后再测得分的一致性 B．该项目与其它项目的相关系数的平均值 C．项目分数与总分的相关系数 D．效标得分的低分组和高分组在该项目上通过率的差值','选择',1);</v>
      </c>
      <c r="CI19" s="59" t="s">
        <v>1244</v>
      </c>
      <c r="CJ19" s="58"/>
      <c r="CK19" s="58"/>
      <c r="CL19" s="59" t="s">
        <v>1245</v>
      </c>
      <c r="CM19" s="87" t="str">
        <f t="shared" si="16"/>
        <v>INSERT INTO `t_test_history` ( `year`, `item`, `subject`, `page`, `remarks`,`type`,`points`) VALUES ('2001', '18．行为疗法主要是（　　）改变个体的异常行为。', '', '', '  A．寻找早期经验  　 B．改变认知  C．运用各种条件反射技术　   D．使用药物 【答案】C','选择',1);</v>
      </c>
    </row>
    <row r="20" spans="1:91" ht="70">
      <c r="A20" s="1">
        <v>18</v>
      </c>
      <c r="B20" s="3" t="s">
        <v>31</v>
      </c>
      <c r="C20" s="1" t="s">
        <v>28</v>
      </c>
      <c r="D20" s="1">
        <v>698</v>
      </c>
      <c r="E20" s="1"/>
      <c r="F20" t="str">
        <f t="shared" si="0"/>
        <v>INSERT INTO `t_test_history` ( `year`, `item`, `subject`, `page`, `remarks`,`type`) VALUES ('2017', '总体印象形成：加法模式……', '社会', '698', '','选择题');</v>
      </c>
      <c r="G20" s="15" t="s">
        <v>80</v>
      </c>
      <c r="H20" s="14" t="s">
        <v>129</v>
      </c>
      <c r="I20" s="14">
        <v>385</v>
      </c>
      <c r="J20" s="15" t="s">
        <v>81</v>
      </c>
      <c r="K20" t="str">
        <f t="shared" si="1"/>
        <v>INSERT INTO `t_test_history` ( `year`, `item`, `subject`, `page`, `remarks`,`type`,`points`) VALUES ('2017', '衡量测验有效性的参照标准称为.', '校标', '385', 'A.效度B.信度C.常模D.效标','选择题',1);</v>
      </c>
      <c r="L20" s="3" t="s">
        <v>176</v>
      </c>
      <c r="M20" s="1" t="s">
        <v>222</v>
      </c>
      <c r="N20" s="1">
        <v>373</v>
      </c>
      <c r="O20" s="3" t="s">
        <v>177</v>
      </c>
      <c r="P20" t="str">
        <f t="shared" si="2"/>
        <v>INSERT INTO `t_test_history` ( `year`, `item`, `subject`, `page`, `remarks`,`type`,`points`) VALUES ('2016', '18.可以作为同质性信度指标的是( C )', '测量', '373', 'A.肯德尔和谐系数 B.差异系数 C.克伦巴赫 系数 D.确定系数','选择题',1);</v>
      </c>
      <c r="Q20" s="24"/>
      <c r="R20" s="23"/>
      <c r="S20" s="23"/>
      <c r="T20" s="24"/>
      <c r="U20" s="24"/>
      <c r="V20" s="3" t="s">
        <v>300</v>
      </c>
      <c r="W20" s="1" t="s">
        <v>222</v>
      </c>
      <c r="X20" s="1">
        <v>357</v>
      </c>
      <c r="Y20" s="3" t="s">
        <v>279</v>
      </c>
      <c r="Z20" t="str">
        <f t="shared" si="3"/>
        <v>INSERT INTO `t_test_history` ( `year`, `item`, `subject`, `page`, `remarks`,`type`,`points`) VALUES ('2014', '18. 由偶然因素引起的、不易控制的误差叫做，随机误差', '测量', '357', 'A 过失误差B 恒定误差C 随机误差D 系统误差','选择',1);</v>
      </c>
      <c r="AA20" s="3" t="s">
        <v>359</v>
      </c>
      <c r="AB20" s="1" t="s">
        <v>206</v>
      </c>
      <c r="AC20" s="1">
        <v>385</v>
      </c>
      <c r="AD20" s="3" t="s">
        <v>360</v>
      </c>
      <c r="AE20" t="str">
        <f t="shared" si="4"/>
        <v>INSERT INTO `t_test_history` ( `year`, `item`, `subject`, `page`, `remarks`,`type`,`points`) VALUES ('2013', '18 企业使用招工测验的主要目的是预测录用人员未来工作的绩效，这类测验非常重视____。B', '研究方法', '385', 'A 内容效度B 效标效度 C 构想效度D 会聚效度','选择',1);</v>
      </c>
      <c r="AF20" s="33" t="s">
        <v>444</v>
      </c>
      <c r="AG20" s="32" t="s">
        <v>206</v>
      </c>
      <c r="AH20" s="32">
        <v>205</v>
      </c>
      <c r="AI20" s="33" t="s">
        <v>443</v>
      </c>
      <c r="AJ20" t="str">
        <f t="shared" si="5"/>
        <v>INSERT INTO `t_test_history` ( `year`, `item`, `subject`, `page`, `remarks`,`type`,`points`) VALUES ('2012', '18．下列各项特征中，不属于实验法本质特征的是（A）', '研究方法', '205', 'A．实验室中进行  B．操纵自变量  C．控制无关变量  D．揭示变量间因果关系','选择',1);</v>
      </c>
      <c r="AK20" s="15" t="s">
        <v>517</v>
      </c>
      <c r="AL20" s="14" t="s">
        <v>233</v>
      </c>
      <c r="AM20" s="14">
        <v>282</v>
      </c>
      <c r="AN20" s="15" t="s">
        <v>515</v>
      </c>
      <c r="AO20" t="str">
        <f t="shared" si="6"/>
        <v>INSERT INTO `t_test_history` ( `year`, `item`, `subject`, `page`, `remarks`,`type`,`points`) VALUES ('2011', ' 18．用样本统计量对总体参数作点估计，如果其误差的平均值为0，则这种估计满足了（A ）。', '统计', '282', ' A．无偏性 B．一致性 C．有效性 D．充分性','选择',1);</v>
      </c>
      <c r="AP20" s="41" t="s">
        <v>609</v>
      </c>
      <c r="AQ20" s="40" t="s">
        <v>233</v>
      </c>
      <c r="AR20" s="40">
        <v>277</v>
      </c>
      <c r="AS20" s="41" t="s">
        <v>571</v>
      </c>
      <c r="AT20" t="str">
        <f t="shared" si="7"/>
        <v>INSERT INTO `t_test_history` ( `year`, `item`, `subject`, `page`, `remarks`,`type`,`points`) VALUES ('2010', '18．标准正态分布的平均数与标准差分别为 D 0和1。', '统计', '277', 'A．1和0    B．1和1   C．0和0    D．0和1','选择',1);</v>
      </c>
      <c r="AU20" s="47" t="s">
        <v>646</v>
      </c>
      <c r="AV20" s="46" t="s">
        <v>209</v>
      </c>
      <c r="AW20" s="46">
        <v>593</v>
      </c>
      <c r="AX20" s="47" t="s">
        <v>647</v>
      </c>
      <c r="AY20" t="str">
        <f t="shared" si="8"/>
        <v>INSERT INTO `t_test_history` ( `year`, `item`, `subject`, `page`, `remarks`,`type`,`points`) VALUES ('2009', '18．以维果斯基的最近发展区理论及“辅助学习”为基础而提出的教学方法是', '教育', '593', 'A．随机通达教学  B．情境教学  C．抛锚式教学  D．支架式教学','选择',1);</v>
      </c>
      <c r="AZ20" s="53" t="s">
        <v>747</v>
      </c>
      <c r="BA20" s="52" t="s">
        <v>745</v>
      </c>
      <c r="BB20" s="52">
        <v>286</v>
      </c>
      <c r="BC20" s="53" t="s">
        <v>726</v>
      </c>
      <c r="BD20" t="str">
        <f t="shared" si="9"/>
        <v>INSERT INTO `t_test_history` ( `year`, `item`, `subject`, `page`, `remarks`,`type`,`points`) VALUES ('2008', '18.拒绝虚无假设（H 0 ）时所犯错误的概率为（）A', '统计', '286', 'A.α B.1 - α  C.β D.1 - β','选择',1);</v>
      </c>
      <c r="BE20" s="59" t="s">
        <v>822</v>
      </c>
      <c r="BF20" s="58" t="s">
        <v>233</v>
      </c>
      <c r="BG20" s="58">
        <v>270</v>
      </c>
      <c r="BH20" s="59" t="s">
        <v>821</v>
      </c>
      <c r="BI20" t="str">
        <f t="shared" si="10"/>
        <v>INSERT INTO `t_test_history` ( `year`, `item`, `subject`, `page`, `remarks`,`type`,`points`) VALUES ('2007', '18．以下统计量中，用于描述一组数据集中趋势的是（　D ）。', '统计', '270', ' A．全距　  　 B．方差　   C．标准差　   D．平均数','选择',1);</v>
      </c>
      <c r="BJ20" s="65" t="s">
        <v>917</v>
      </c>
      <c r="BK20" s="64" t="s">
        <v>233</v>
      </c>
      <c r="BL20" s="64">
        <v>266</v>
      </c>
      <c r="BM20" s="65" t="s">
        <v>889</v>
      </c>
      <c r="BN20" t="str">
        <f t="shared" si="11"/>
        <v>INSERT INTO `t_test_history` ( `year`, `item`, `subject`, `page`, `remarks`,`type`,`points`) VALUES ('2006', '18、日常生活中以体温计测得的摄氏温度属于 D   ', '统计', '266', 'A、等比数据 B、等级数据 C、分类数据 D、等距数据','选择',1);</v>
      </c>
      <c r="BO20" s="71" t="s">
        <v>961</v>
      </c>
      <c r="BP20" s="70" t="s">
        <v>222</v>
      </c>
      <c r="BQ20" s="70">
        <v>372</v>
      </c>
      <c r="BR20" s="71" t="s">
        <v>960</v>
      </c>
      <c r="BS20" t="str">
        <f t="shared" si="12"/>
        <v>INSERT INTO `t_test_history` ( `year`, `item`, `subject`, `page`, `remarks`,`type`,`points`) VALUES ('2005', '18.计算分半信度需要的复本个数和施测次数为：（ A ） ', '测量', '372', 'A.1，1     B.2，1     C.2，2     D.1，2','选择',1);</v>
      </c>
      <c r="BT20" s="77" t="s">
        <v>1043</v>
      </c>
      <c r="BU20" s="76" t="s">
        <v>222</v>
      </c>
      <c r="BV20" s="76">
        <v>342</v>
      </c>
      <c r="BW20" s="77" t="s">
        <v>1042</v>
      </c>
      <c r="BX20" t="str">
        <f t="shared" si="13"/>
        <v>INSERT INTO `t_test_history` ( `year`, `item`, `subject`, `page`, `remarks`,`type`,`points`) VALUES ('2004', '18关于测量、测验、评价的关系，下列说法中正确的是（ B ）测验是一种测量工具，测量是评价的一种方式。', '测量', '342', 'A 测验与测量同义 B 测验是一种测量工具 C 测验是一种评价方法 D 评价必须利用测验所得的资料','选择',1);</v>
      </c>
      <c r="BY20" s="83" t="s">
        <v>1101</v>
      </c>
      <c r="BZ20" s="82" t="s">
        <v>209</v>
      </c>
      <c r="CA20" s="82">
        <v>604</v>
      </c>
      <c r="CB20" s="83" t="s">
        <v>1102</v>
      </c>
      <c r="CC20" t="str">
        <f t="shared" si="14"/>
        <v>INSERT INTO `t_test_history` ( `year`, `item`, `subject`, `page`, `remarks`,`type`,`points`) VALUES ('2003', '18．与陈述性知识不同，程序性知识的表征形式是（ B ）。 ', '教育', '604', 'A．层次网络 B．产生式 C．激活扩散模型 D．表象代码','选择',1);</v>
      </c>
      <c r="CD20" s="65" t="s">
        <v>1176</v>
      </c>
      <c r="CE20" s="64" t="s">
        <v>222</v>
      </c>
      <c r="CF20" s="64">
        <v>424</v>
      </c>
      <c r="CG20" s="65" t="s">
        <v>1153</v>
      </c>
      <c r="CH20" s="20" t="str">
        <f t="shared" si="15"/>
        <v>INSERT INTO `t_test_history` ( `year`, `item`, `subject`, `page`, `remarks`,`type`,`points`) VALUES ('2002', '18．下列测验中属于情境测验的是（ C ）。 A是投射测验 B是评定量表 D自陈量表', '测量', '424', 'A．主题统觉测验　 B．卜氏儿童社会行为量表  C．品格教育测验（CEI）　   D．16种人格因素测验（16PF）','选择',1);</v>
      </c>
      <c r="CI20" s="59" t="s">
        <v>1246</v>
      </c>
      <c r="CJ20" s="58"/>
      <c r="CK20" s="58"/>
      <c r="CL20" s="59" t="s">
        <v>1247</v>
      </c>
      <c r="CM20" s="87" t="str">
        <f t="shared" si="16"/>
        <v>INSERT INTO `t_test_history` ( `year`, `item`, `subject`, `page`, `remarks`,`type`,`points`) VALUES ('2001', '19．霍桑实验的主要发现是（　　）。', '', '', '  A．照明影响工作效率   B．人际关系在管理中占主要地位 C．实验者期望影响实验结果　   D．物理因素比心理因素重要  【答案】B','选择',1);</v>
      </c>
    </row>
    <row r="21" spans="1:91" ht="84">
      <c r="A21" s="1">
        <v>19</v>
      </c>
      <c r="B21" s="3" t="s">
        <v>7</v>
      </c>
      <c r="C21" s="1" t="s">
        <v>28</v>
      </c>
      <c r="D21" s="1">
        <v>772</v>
      </c>
      <c r="E21" s="1"/>
      <c r="F21" t="str">
        <f t="shared" ref="F21:F22" si="17">"INSERT INTO `t_test_history` ( `year`, `item`, `subject`, `page`, `memo`,`type`) VALUES ('2018', '"&amp;B21&amp;"', '"&amp;C21&amp;"', '"&amp;D21&amp;"', '"&amp;E21&amp;"','选择题');"</f>
        <v>INSERT INTO `t_test_history` ( `year`, `item`, `subject`, `page`, `memo`,`type`) VALUES ('2018', '群体思维', '社会', '772', '','选择题');</v>
      </c>
      <c r="G21" s="15" t="s">
        <v>126</v>
      </c>
      <c r="H21" s="14" t="s">
        <v>125</v>
      </c>
      <c r="I21" s="14">
        <v>365</v>
      </c>
      <c r="J21" s="15" t="s">
        <v>127</v>
      </c>
      <c r="K21" t="str">
        <f t="shared" si="1"/>
        <v>INSERT INTO `t_test_history` ( `year`, `item`, `subject`, `page`, `remarks`,`type`,`points`) VALUES ('2017', '以50为平均数、10为标准差的导出分数叫做.T分数', '测量', '365', 'A.C分数B.T分数
C.标准九分（5+2Z）D.十分数','选择题',1);</v>
      </c>
      <c r="L21" s="3" t="s">
        <v>178</v>
      </c>
      <c r="M21" s="1" t="s">
        <v>222</v>
      </c>
      <c r="N21" s="1">
        <v>408</v>
      </c>
      <c r="O21" s="3" t="s">
        <v>179</v>
      </c>
      <c r="P21" t="str">
        <f t="shared" si="2"/>
        <v>INSERT INTO `t_test_history` ( `year`, `item`, `subject`, `page`, `remarks`,`type`,`points`) VALUES ('2016', '19.最早采用智力年龄概念的是( A )', '测量', '408', 'A.比纳量表 B.瑞雯推理测验 C.韦氏量表 D.斯坦福比纳量表','选择题',1);</v>
      </c>
      <c r="Q21" s="24"/>
      <c r="R21" s="23"/>
      <c r="S21" s="23"/>
      <c r="T21" s="24"/>
      <c r="U21" s="24"/>
      <c r="V21" s="3" t="s">
        <v>301</v>
      </c>
      <c r="W21" s="1" t="s">
        <v>222</v>
      </c>
      <c r="X21" s="1">
        <v>388</v>
      </c>
      <c r="Y21" s="3" t="s">
        <v>280</v>
      </c>
      <c r="Z21" t="str">
        <f t="shared" si="3"/>
        <v>INSERT INTO `t_test_history` ( `year`, `item`, `subject`, `page`, `remarks`,`type`,`points`) VALUES ('2014', '19.通过率通常用来衡量题目的是A难度。P=(R/N)*100%,P代表通过率，R代表通过答对人数，N代表总人数', '测量', '388', 'A 难度B 区分度C 效度D 信度','选择',1);</v>
      </c>
      <c r="AA21" s="3" t="s">
        <v>361</v>
      </c>
      <c r="AB21" s="1" t="s">
        <v>222</v>
      </c>
      <c r="AC21" s="1">
        <v>373</v>
      </c>
      <c r="AD21" s="3" t="s">
        <v>403</v>
      </c>
      <c r="AE21" t="str">
        <f t="shared" si="4"/>
        <v>INSERT INTO `t_test_history` ( `year`, `item`, `subject`, `page`, `remarks`,`type`,`points`) VALUES ('2013', '19 克伦巴赫a 系教计算的信度属于____。C', '测量', '373', 'A 重测信度B 分半信度 C 同质性信度D 评分者信变','选择',1);</v>
      </c>
      <c r="AF21" s="33" t="s">
        <v>446</v>
      </c>
      <c r="AG21" s="32" t="s">
        <v>209</v>
      </c>
      <c r="AH21" s="32">
        <v>590</v>
      </c>
      <c r="AI21" s="33" t="s">
        <v>445</v>
      </c>
      <c r="AJ21" t="str">
        <f t="shared" si="5"/>
        <v>INSERT INTO `t_test_history` ( `year`, `item`, `subject`, `page`, `remarks`,`type`,`points`) VALUES ('2012', '19.奥苏贝尔认为有意义学习的内部心理机制是（　  D）。    ', '教育', '590', 'A．平衡  B．顺应  C．联想  D．同化','选择',1);</v>
      </c>
      <c r="AK21" s="15" t="s">
        <v>518</v>
      </c>
      <c r="AL21" s="14" t="s">
        <v>520</v>
      </c>
      <c r="AM21" s="14">
        <v>595</v>
      </c>
      <c r="AN21" s="15" t="s">
        <v>519</v>
      </c>
      <c r="AO21" t="str">
        <f t="shared" si="6"/>
        <v>INSERT INTO `t_test_history` ( `year`, `item`, `subject`, `page`, `remarks`,`type`,`points`) VALUES ('2011', '19．根据加涅对概念分类的观点，“比重”这一概念属于（　　）。', '教育', '595', ' A．日常概念 B．科学概念 C．具体概念 D．定义概念','选择',1);</v>
      </c>
      <c r="AP21" s="41" t="s">
        <v>610</v>
      </c>
      <c r="AQ21" s="40" t="s">
        <v>211</v>
      </c>
      <c r="AR21" s="40">
        <v>699</v>
      </c>
      <c r="AS21" s="41" t="s">
        <v>572</v>
      </c>
      <c r="AT21" t="str">
        <f t="shared" si="7"/>
        <v>INSERT INTO `t_test_history` ( `year`, `item`, `subject`, `page`, `remarks`,`type`,`points`) VALUES ('2010', '19．在总体印象形成上，最初获得的信息比后来获得的信息影响更大的现象是  B首因效应', '社会', '699', 'A．第一印象  B．首因效应 C．印象形成  D．近因效应','选择',1);</v>
      </c>
      <c r="AU21" s="47" t="s">
        <v>648</v>
      </c>
      <c r="AV21" s="46" t="s">
        <v>672</v>
      </c>
      <c r="AW21" s="46">
        <v>630</v>
      </c>
      <c r="AX21" s="47" t="s">
        <v>649</v>
      </c>
      <c r="AY21" t="str">
        <f t="shared" si="8"/>
        <v>INSERT INTO `t_test_history` ( `year`, `item`, `subject`, `page`, `remarks`,`type`,`points`) VALUES ('2009', '19．重视替代强化和自我强化对行为控制作用的理论观点属于', '教育', '630', 'A．联结学习理论  B．经典条件反射学习理论  C．社会学习理论  D．操作条件反射理论','选择',1);</v>
      </c>
      <c r="AZ21" s="53" t="s">
        <v>748</v>
      </c>
      <c r="BA21" s="52" t="s">
        <v>233</v>
      </c>
      <c r="BB21" s="52">
        <v>275</v>
      </c>
      <c r="BC21" s="53" t="s">
        <v>727</v>
      </c>
      <c r="BD21" t="str">
        <f t="shared" si="9"/>
        <v>INSERT INTO `t_test_history` ( `year`, `item`, `subject`, `page`, `remarks`,`type`,`points`) VALUES ('2008', '19.对两列线性相关的等级数据计算关联程度应采用（） B', '统计', '275', 'A ．皮尔逊相关 B ．斯皮尔曼相关C ．点二列相关 D ．二列相关','选择',1);</v>
      </c>
      <c r="BE21" s="59" t="s">
        <v>823</v>
      </c>
      <c r="BF21" s="58" t="s">
        <v>233</v>
      </c>
      <c r="BG21" s="58">
        <v>281</v>
      </c>
      <c r="BH21" s="59" t="s">
        <v>824</v>
      </c>
      <c r="BI21" t="str">
        <f t="shared" si="10"/>
        <v>INSERT INTO `t_test_history` ( `year`, `item`, `subject`, `page`, `remarks`,`type`,`points`) VALUES ('2007', '19．一组测验分数服从正态分布，其平均数为65分，标准差为5分，则分数在60～65之间的人数占总人数的百分比为（　  ）。  ', '统计', '281', 'A．15.8％　    B．34.1％　   C．50.0％　   D．68.3％','选择',1);</v>
      </c>
      <c r="BJ21" s="65" t="s">
        <v>919</v>
      </c>
      <c r="BK21" s="64" t="s">
        <v>233</v>
      </c>
      <c r="BL21" s="64">
        <v>278</v>
      </c>
      <c r="BM21" s="65" t="s">
        <v>890</v>
      </c>
      <c r="BN21" t="str">
        <f t="shared" si="11"/>
        <v>INSERT INTO `t_test_history` ( `year`, `item`, `subject`, `page`, `remarks`,`type`,`points`) VALUES ('2006', '19、某测验包含16道四选一选择题，若受测者随机做答，其成绩分布的方差应为 B  二项分布', '统计', '278', 'A、2  B、3  C、4  D、6','选择',1);</v>
      </c>
      <c r="BO21" s="71" t="s">
        <v>963</v>
      </c>
      <c r="BP21" s="70" t="s">
        <v>233</v>
      </c>
      <c r="BQ21" s="70">
        <v>379</v>
      </c>
      <c r="BR21" s="71" t="s">
        <v>962</v>
      </c>
      <c r="BS21" t="str">
        <f t="shared" si="12"/>
        <v>INSERT INTO `t_test_history` ( `year`, `item`, `subject`, `page`, `remarks`,`type`,`points`) VALUES ('2005', '19.系统误差对测验的影响可以表述为：（ B  ） ', '统计', '379', 'A.影响信度不影响效度      B影响效度，不影响信度 C.既影响信度又影响效度     D.既不影响信度也不影响效度','选择',1);</v>
      </c>
      <c r="BT21" s="77" t="s">
        <v>1044</v>
      </c>
      <c r="BU21" s="76" t="s">
        <v>222</v>
      </c>
      <c r="BV21" s="76">
        <v>357</v>
      </c>
      <c r="BW21" s="77" t="s">
        <v>1045</v>
      </c>
      <c r="BX21" t="str">
        <f t="shared" si="13"/>
        <v>INSERT INTO `t_test_history` ( `year`, `item`, `subject`, `page`, `remarks`,`type`,`points`) VALUES ('2004', '19 下述关于随机误差对测验影响的说法中正确的是（C）', '测量', '357', 'A 影响测验的信度，但不影响效度 B 影响测验的效度，但不影响信度 C 影响测验的信度，也影响其效度 【随机误差既影响信度也影响效度，系统误差只影响效度不影响信度】','选择',1);</v>
      </c>
      <c r="BY21" s="83" t="s">
        <v>1103</v>
      </c>
      <c r="BZ21" s="82" t="s">
        <v>211</v>
      </c>
      <c r="CA21" s="82">
        <v>699</v>
      </c>
      <c r="CB21" s="83" t="s">
        <v>1104</v>
      </c>
      <c r="CC21" t="str">
        <f t="shared" si="14"/>
        <v>INSERT INTO `t_test_history` ( `year`, `item`, `subject`, `page`, `remarks`,`type`,`points`) VALUES ('2003', '19．印象形成中的近因效应指（ C ）。 ', '社会', '699', 'A．容易形成第一印象 B．对于形成最近印象  C．新获得的信息作用更大 D．原有信息作用更大','选择',1);</v>
      </c>
      <c r="CD21" s="65" t="s">
        <v>1178</v>
      </c>
      <c r="CE21" s="64" t="s">
        <v>1177</v>
      </c>
      <c r="CF21" s="64">
        <v>585</v>
      </c>
      <c r="CG21" s="65" t="s">
        <v>1154</v>
      </c>
      <c r="CH21" s="20" t="str">
        <f t="shared" si="15"/>
        <v>INSERT INTO `t_test_history` ( `year`, `item`, `subject`, `page`, `remarks`,`type`,`points`) VALUES ('2002', '19．负强化是指（D）。 ', '教育', '585', 'A．呈现一个刺激以增加一个反应发生概率的程序 B．呈现一个刺激以降低一个反应发生概率的程序 C．撤消一个刺激以降低一个反应发生概率的程序 D．撤消一个刺激以增加一个反应发生概率的程序','选择',1);</v>
      </c>
      <c r="CI21" s="59" t="s">
        <v>1248</v>
      </c>
      <c r="CJ21" s="58"/>
      <c r="CK21" s="58"/>
      <c r="CL21" s="59" t="s">
        <v>1249</v>
      </c>
      <c r="CM21" s="87" t="str">
        <f t="shared" si="16"/>
        <v>INSERT INTO `t_test_history` ( `year`, `item`, `subject`, `page`, `remarks`,`type`,`points`) VALUES ('2001', '20．弗洛姆的期望公式为（　　）。', '', '', ' A．激发力量＝效价×期望　   B．期望＝激发力量×效价 C．期望＝效价/激发力量 D．效价＝激发力量×期望','选择',1);</v>
      </c>
    </row>
    <row r="22" spans="1:91" ht="112">
      <c r="A22" s="1">
        <v>20</v>
      </c>
      <c r="B22" s="3" t="s">
        <v>32</v>
      </c>
      <c r="C22" s="1" t="s">
        <v>29</v>
      </c>
      <c r="D22" s="1">
        <v>585</v>
      </c>
      <c r="E22" s="1"/>
      <c r="F22" t="str">
        <f t="shared" si="17"/>
        <v>INSERT INTO `t_test_history` ( `year`, `item`, `subject`, `page`, `memo`,`type`) VALUES ('2018', '斯金纳认为影响学习最重要的条件：强化', '教育', '585', '','选择题');</v>
      </c>
      <c r="G22" s="15" t="s">
        <v>130</v>
      </c>
      <c r="H22" s="14" t="s">
        <v>15</v>
      </c>
      <c r="I22" s="14">
        <v>205</v>
      </c>
      <c r="J22" s="15" t="s">
        <v>82</v>
      </c>
      <c r="K22" t="str">
        <f t="shared" si="1"/>
        <v>INSERT INTO `t_test_history` ( `year`, `item`, `subject`, `page`, `remarks`,`type`,`points`) VALUES ('2017', '与心理学其他研究方法比较，实验法的显著特点是.操纵与控制变量', '研究方法', '205', 'A.操纵与控制变量B.采用实验仪器C.采用心理测验D.在实验室进行','选择题',1);</v>
      </c>
      <c r="L22" s="3" t="s">
        <v>223</v>
      </c>
      <c r="M22" s="1"/>
      <c r="N22" s="1"/>
      <c r="O22" s="3" t="s">
        <v>224</v>
      </c>
      <c r="P22" t="str">
        <f t="shared" si="2"/>
        <v>INSERT INTO `t_test_history` ( `year`, `item`, `subject`, `page`, `remarks`,`type`,`points`) VALUES ('2016', '20.一项研究假设为：经过知觉运动学习的左利手儿童比未经过这种学习的儿童在眼手协调的作业上做得更出色，然而这种差别不出现在右利手儿童中，这项实验中“是否经过学习”是( C )', '', '', 'A.中介变量 B.因变量 C.调节变量 D.自变量【大纲未找到这个概念，第三者插足，影响夫妻感情，就是第三者就是调节变量】https://zhidao.baidu.com/question/52041633.html','选择题',1);</v>
      </c>
      <c r="Q22" s="24"/>
      <c r="R22" s="23"/>
      <c r="S22" s="23"/>
      <c r="T22" s="24"/>
      <c r="U22" s="24"/>
      <c r="V22" s="3" t="s">
        <v>282</v>
      </c>
      <c r="W22" s="1" t="s">
        <v>222</v>
      </c>
      <c r="X22" s="1">
        <v>341</v>
      </c>
      <c r="Y22" s="3" t="s">
        <v>281</v>
      </c>
      <c r="Z22" t="str">
        <f t="shared" si="3"/>
        <v>INSERT INTO `t_test_history` ( `year`, `item`, `subject`, `page`, `remarks`,`type`,`points`) VALUES ('2014', '20.测量的两个要素是', '测量', '341', 'A 对象和工作B 单位和参照点C 目标和量表D 分数和常模','选择',1);</v>
      </c>
      <c r="AA22" s="3" t="s">
        <v>362</v>
      </c>
      <c r="AB22" s="1" t="s">
        <v>222</v>
      </c>
      <c r="AC22" s="1">
        <v>338</v>
      </c>
      <c r="AD22" s="3" t="s">
        <v>363</v>
      </c>
      <c r="AE22" t="str">
        <f t="shared" si="4"/>
        <v>INSERT INTO `t_test_history` ( `year`, `item`, `subject`, `page`, `remarks`,`type`,`points`) VALUES ('2013', '20 首先提出“测验”、“心理测量”术语的学者是____。D', '测量', '338', 'A 冯特B 比纳 C 卡特尔D 高尔顿','选择',1);</v>
      </c>
      <c r="AF22" s="33" t="s">
        <v>448</v>
      </c>
      <c r="AG22" s="32" t="s">
        <v>209</v>
      </c>
      <c r="AH22" s="32">
        <v>593</v>
      </c>
      <c r="AI22" s="33" t="s">
        <v>447</v>
      </c>
      <c r="AJ22" t="str">
        <f t="shared" si="5"/>
        <v>INSERT INTO `t_test_history` ( `year`, `item`, `subject`, `page`, `remarks`,`type`,`points`) VALUES ('2012', '20．“支架式教学”所依据的学习理论派别是（D　　）', '教育', '593', 'A．联结理论  B．信息加工理论   C．人本主义理论  D．建构主义理论','选择',1);</v>
      </c>
      <c r="AK22" s="15" t="s">
        <v>522</v>
      </c>
      <c r="AL22" s="14" t="s">
        <v>196</v>
      </c>
      <c r="AM22" s="14">
        <v>103</v>
      </c>
      <c r="AN22" s="15" t="s">
        <v>521</v>
      </c>
      <c r="AO22" t="str">
        <f t="shared" si="6"/>
        <v>INSERT INTO `t_test_history` ( `year`, `item`, `subject`, `page`, `remarks`,`type`,`points`) VALUES ('2011', '20．根据维纳的归因理论，作为成败原因的能力属于（A）。 ', '普心', '103', 'A．内部稳定的不可控的因素 B．内部不稳定的可控的因素 C．外部稳定的不可控的因素 D．外部不稳定的不可控的因素','选择',1);</v>
      </c>
      <c r="AP22" s="41" t="s">
        <v>611</v>
      </c>
      <c r="AQ22" s="40" t="s">
        <v>211</v>
      </c>
      <c r="AR22" s="40">
        <v>720</v>
      </c>
      <c r="AS22" s="41" t="s">
        <v>573</v>
      </c>
      <c r="AT22" t="str">
        <f t="shared" si="7"/>
        <v>INSERT INTO `t_test_history` ( `year`, `item`, `subject`, `page`, `remarks`,`type`,`points`) VALUES ('2010', '20．海德提出的态度改变理论是   平衡理论', '社会', '720', 'A．平衡理论  B．调和理论 C．分阶段变化理论   D．认知不协调理论','选择',1);</v>
      </c>
      <c r="AU22" s="47" t="s">
        <v>651</v>
      </c>
      <c r="AV22" s="46" t="s">
        <v>209</v>
      </c>
      <c r="AW22" s="46">
        <v>617</v>
      </c>
      <c r="AX22" s="47" t="s">
        <v>650</v>
      </c>
      <c r="AY22" t="str">
        <f t="shared" si="8"/>
        <v>INSERT INTO `t_test_history` ( `year`, `item`, `subject`, `page`, `remarks`,`type`,`points`) VALUES ('2009', '20．“水下击靶”实验证明了学习迁移的 C', '教育', '617', 'A．关系转换说  B．共同要素说  C．概概括原理说  D．认知结构迁移理论','选择',1);</v>
      </c>
      <c r="AZ22" s="53" t="s">
        <v>749</v>
      </c>
      <c r="BA22" s="52" t="s">
        <v>233</v>
      </c>
      <c r="BB22" s="52">
        <v>290</v>
      </c>
      <c r="BC22" s="53" t="s">
        <v>728</v>
      </c>
      <c r="BD22" t="str">
        <f t="shared" si="9"/>
        <v>INSERT INTO `t_test_history` ( `year`, `item`, `subject`, `page`, `remarks`,`type`,`points`) VALUES ('2008', '20.  对同一班级学生的某项特殊能力进行两次评定，已知评定分数不服从正态分布，检验两次评定结果的差异时，应采用（）C   独立样本：秩和；相关样本：符号', '统计', '290', 'A.中数检验法  B.秩和检验法 C.符号检验法 D.t 检验','选择',1);</v>
      </c>
      <c r="BE22" s="59" t="s">
        <v>825</v>
      </c>
      <c r="BF22" s="58" t="s">
        <v>233</v>
      </c>
      <c r="BG22" s="58">
        <v>286</v>
      </c>
      <c r="BH22" s="59" t="s">
        <v>826</v>
      </c>
      <c r="BI22" t="str">
        <f t="shared" si="10"/>
        <v>INSERT INTO `t_test_history` ( `year`, `item`, `subject`, `page`, `remarks`,`type`,`points`) VALUES ('2007', ' 20．随机抽取受过良好早期教育的儿童进行韦克斯勒智力测验，测得平均智商为l04，若要检验这类儿童的智商是否高于一般儿童，需要检验的虚无假设是（　　）。 ', '统计', '286', 'A．H0：μ1=μ0　 　 B．H0：μ1≤μ0　C．H0：μ1≥μ0　 　 D．H0：μ1≠μ0','选择',1);</v>
      </c>
      <c r="BJ22" s="65" t="s">
        <v>918</v>
      </c>
      <c r="BK22" s="64" t="s">
        <v>233</v>
      </c>
      <c r="BL22" s="64">
        <v>276</v>
      </c>
      <c r="BM22" s="65" t="s">
        <v>891</v>
      </c>
      <c r="BN22" t="str">
        <f t="shared" si="11"/>
        <v>INSERT INTO `t_test_history` ( `year`, `item`, `subject`, `page`, `remarks`,`type`,`points`) VALUES ('2006', '20、将两列正态变量的测量数据中的一列人为地分为两个类别后，计算这两列数据的线性相关程度的适宜指标是 A ', '统计', '276', 'A、二列相关 B、点二列相关 C、积差相关 D、斯皮尔曼相关','选择',1);</v>
      </c>
      <c r="BO22" s="71" t="s">
        <v>987</v>
      </c>
      <c r="BP22" s="70" t="s">
        <v>222</v>
      </c>
      <c r="BQ22" s="70">
        <v>380</v>
      </c>
      <c r="BR22" s="71" t="s">
        <v>964</v>
      </c>
      <c r="BS22" t="str">
        <f t="shared" si="12"/>
        <v>INSERT INTO `t_test_history` ( `year`, `item`, `subject`, `page`, `remarks`,`type`,`points`) VALUES ('2005', '20.对于物理学科测验来说，最重要的效度指标是：（ A  ） 学绩测验', '测量', '380', 'A.内容效度   B.效标效度   C.构想效度   D.因素效度','选择',1);</v>
      </c>
      <c r="BT22" s="77" t="s">
        <v>1046</v>
      </c>
      <c r="BU22" s="76" t="s">
        <v>222</v>
      </c>
      <c r="BV22" s="76">
        <v>417</v>
      </c>
      <c r="BW22" s="77" t="s">
        <v>1047</v>
      </c>
      <c r="BX22" t="str">
        <f t="shared" si="13"/>
        <v>INSERT INTO `t_test_history` ( `year`, `item`, `subject`, `page`, `remarks`,`type`,`points`) VALUES ('2004', '20 卡特尔16中人格因素测验（16PF）是（）', '测量', '417', 'A自陈量表 B情境测验 C投射测验 D评定量表','选择',1);</v>
      </c>
      <c r="BY22" s="83" t="s">
        <v>1105</v>
      </c>
      <c r="BZ22" s="82" t="s">
        <v>211</v>
      </c>
      <c r="CA22" s="82">
        <v>723</v>
      </c>
      <c r="CB22" s="83" t="s">
        <v>1106</v>
      </c>
      <c r="CC22" t="str">
        <f t="shared" si="14"/>
        <v>INSERT INTO `t_test_history` ( `year`, `item`, `subject`, `page`, `remarks`,`type`,`points`) VALUES ('2003', '20．“睡眠者效应”说明（ A ）。 ', '社会', '723', 'A．任何信息都将影响人们的态度 B．任何信息都不会影响人们的态度 C．新获得的信息作用更大 D．原有信息作用更大','选择',1);</v>
      </c>
      <c r="CD22" s="65" t="s">
        <v>1155</v>
      </c>
      <c r="CE22" s="64" t="s">
        <v>209</v>
      </c>
      <c r="CF22" s="64">
        <v>615</v>
      </c>
      <c r="CG22" s="65" t="s">
        <v>1179</v>
      </c>
      <c r="CH22" s="20" t="str">
        <f t="shared" si="15"/>
        <v>INSERT INTO `t_test_history` ( `year`, `item`, `subject`, `page`, `remarks`,`type`,`points`) VALUES ('2002', ' 20．以下说法含有学习迁移观点的是（ B ）。', '教育', '615', 'A．复习是成功之母 B．触类旁通 C．兴趣是最好的老师 D．拳不离手，曲不离口','选择',1);</v>
      </c>
      <c r="CI22" s="59"/>
      <c r="CJ22" s="58"/>
      <c r="CK22" s="58"/>
      <c r="CL22" s="59"/>
      <c r="CM22" s="87" t="str">
        <f t="shared" si="16"/>
        <v>INSERT INTO `t_test_history` ( `year`, `item`, `subject`, `page`, `remarks`,`type`,`points`) VALUES ('2001', '', '', '', '','选择',1);</v>
      </c>
    </row>
    <row r="23" spans="1:91" s="8" customFormat="1">
      <c r="A23" s="7"/>
      <c r="B23" s="98" t="s">
        <v>63</v>
      </c>
      <c r="C23" s="98"/>
      <c r="D23" s="98"/>
      <c r="E23" s="99"/>
      <c r="G23" s="98" t="s">
        <v>237</v>
      </c>
      <c r="H23" s="98"/>
      <c r="I23" s="98"/>
      <c r="J23" s="99"/>
      <c r="L23" s="98" t="s">
        <v>63</v>
      </c>
      <c r="M23" s="98"/>
      <c r="N23" s="98"/>
      <c r="O23" s="99"/>
      <c r="Q23" s="98" t="s">
        <v>251</v>
      </c>
      <c r="R23" s="98"/>
      <c r="S23" s="98"/>
      <c r="T23" s="99"/>
      <c r="U23" s="21"/>
      <c r="V23" s="98" t="s">
        <v>63</v>
      </c>
      <c r="W23" s="98"/>
      <c r="X23" s="98"/>
      <c r="Y23" s="99"/>
      <c r="AA23" s="98" t="s">
        <v>63</v>
      </c>
      <c r="AB23" s="98"/>
      <c r="AC23" s="98"/>
      <c r="AD23" s="99"/>
      <c r="AF23" s="98" t="s">
        <v>63</v>
      </c>
      <c r="AG23" s="98"/>
      <c r="AH23" s="98"/>
      <c r="AI23" s="99"/>
      <c r="AK23" s="106" t="s">
        <v>63</v>
      </c>
      <c r="AL23" s="106"/>
      <c r="AM23" s="106"/>
      <c r="AN23" s="107"/>
      <c r="AP23" s="110" t="s">
        <v>63</v>
      </c>
      <c r="AQ23" s="110"/>
      <c r="AR23" s="110"/>
      <c r="AS23" s="111"/>
      <c r="AU23" s="95" t="s">
        <v>63</v>
      </c>
      <c r="AV23" s="95"/>
      <c r="AW23" s="95"/>
      <c r="AX23" s="96"/>
      <c r="AZ23" s="92" t="s">
        <v>63</v>
      </c>
      <c r="BA23" s="92"/>
      <c r="BB23" s="92"/>
      <c r="BC23" s="93"/>
      <c r="BE23" s="89" t="s">
        <v>63</v>
      </c>
      <c r="BF23" s="89"/>
      <c r="BG23" s="89"/>
      <c r="BH23" s="90"/>
      <c r="BJ23" s="89" t="s">
        <v>63</v>
      </c>
      <c r="BK23" s="89"/>
      <c r="BL23" s="89"/>
      <c r="BM23" s="90"/>
      <c r="BN23"/>
      <c r="BO23" s="120" t="s">
        <v>63</v>
      </c>
      <c r="BP23" s="120"/>
      <c r="BQ23" s="120"/>
      <c r="BR23" s="121"/>
      <c r="BS23"/>
      <c r="BT23" s="117" t="s">
        <v>63</v>
      </c>
      <c r="BU23" s="117"/>
      <c r="BV23" s="117"/>
      <c r="BW23" s="118"/>
      <c r="BX23"/>
      <c r="BY23" s="123" t="s">
        <v>63</v>
      </c>
      <c r="BZ23" s="123"/>
      <c r="CA23" s="123"/>
      <c r="CB23" s="124"/>
      <c r="CC23"/>
      <c r="CD23" s="114" t="s">
        <v>63</v>
      </c>
      <c r="CE23" s="114"/>
      <c r="CF23" s="114"/>
      <c r="CG23" s="115"/>
      <c r="CH23" s="20"/>
      <c r="CI23" s="89" t="s">
        <v>63</v>
      </c>
      <c r="CJ23" s="89"/>
      <c r="CK23" s="89"/>
      <c r="CL23" s="90"/>
      <c r="CM23" s="87"/>
    </row>
    <row r="24" spans="1:91" ht="168">
      <c r="A24" s="1">
        <v>1</v>
      </c>
      <c r="B24" s="3" t="s">
        <v>40</v>
      </c>
      <c r="C24" s="1" t="s">
        <v>41</v>
      </c>
      <c r="D24" s="1">
        <v>473</v>
      </c>
      <c r="E24" s="1"/>
      <c r="F24" t="str">
        <f>"INSERT INTO `t_test_history` ( `year`, `item`, `subject`, `page`, `memo`,`type`) VALUES ('2018', '"&amp;B24&amp;"', '"&amp;C24&amp;"', '"&amp;D24&amp;"', '"&amp;E24&amp;"','名词解释');"</f>
        <v>INSERT INTO `t_test_history` ( `year`, `item`, `subject`, `page`, `memo`,`type`) VALUES ('2018', '顺应：外部信息纳入现有智力结构（皮亚杰）', '发展', '473', '','名词解释');</v>
      </c>
      <c r="G24" s="15" t="s">
        <v>132</v>
      </c>
      <c r="H24" s="14" t="s">
        <v>131</v>
      </c>
      <c r="I24" s="14">
        <v>41</v>
      </c>
      <c r="J24" s="14"/>
      <c r="K24" t="str">
        <f>"INSERT INTO `t_test_history` ( `year`, `item`, `subject`, `page`, `remarks`,`type`,`points`) VALUES ('2017', '"&amp;G24&amp;"', '"&amp;H24&amp;"', '"&amp;I24&amp;"', '"&amp;J24&amp;"','名词',3);"</f>
        <v>INSERT INTO `t_test_history` ( `year`, `item`, `subject`, `page`, `remarks`,`type`,`points`) VALUES ('2017', '后像：刺激停止后感觉现象不消失，保留短暂时间', '普心', '41', '','名词',3);</v>
      </c>
      <c r="L24" s="3" t="s">
        <v>180</v>
      </c>
      <c r="M24" s="1" t="s">
        <v>209</v>
      </c>
      <c r="N24" s="1">
        <v>583</v>
      </c>
      <c r="O24" s="3" t="s">
        <v>225</v>
      </c>
      <c r="P24" t="str">
        <f>"INSERT INTO `t_test_history` ( `year`, `item`, `subject`, `page`, `remarks`,`type`,`points`) VALUES ('2016', '"&amp;L24&amp;"', '"&amp;M24&amp;"', '"&amp;N24&amp;"', '"&amp;O24&amp;"','名称',3);"</f>
        <v>INSERT INTO `t_test_history` ( `year`, `item`, `subject`, `page`, `remarks`,`type`,`points`) VALUES ('2016', '效果律', '教育', '583', '效果律是指如果一个动作跟随着情境中一个满意的变化，在类似的情境中这个动作重复的可能性将增加，但如果跟随的是一个不满意的变化，这个动作的重复的可能性将减少。
http://bbs.kaoyan.com/t5597876p1','名称',3);</v>
      </c>
      <c r="Q24" s="24" t="s">
        <v>247</v>
      </c>
      <c r="R24" s="23" t="s">
        <v>201</v>
      </c>
      <c r="S24" s="23">
        <v>518</v>
      </c>
      <c r="T24" s="24" t="s">
        <v>249</v>
      </c>
      <c r="U24" t="str">
        <f>"INSERT INTO `t_test_history` ( `year`, `item`, `subject`, `page`, `remarks`,`type`,`points`) VALUES ('2015', '"&amp;Q24&amp;"', '"&amp;R24&amp;"', '"&amp;S24&amp;"', '"&amp;T24&amp;"','名词',3);"</f>
        <v>INSERT INTO `t_test_history` ( `year`, `item`, `subject`, `page`, `remarks`,`type`,`points`) VALUES ('2015', '观点采择', '发展', '518', '弗拉维尔 Flavell，儿童采取他人观点来理解他人思想与情感的一种必需的认知技能','名词',3);</v>
      </c>
      <c r="V24" s="3" t="s">
        <v>302</v>
      </c>
      <c r="W24" s="1" t="s">
        <v>209</v>
      </c>
      <c r="X24" s="1">
        <v>579</v>
      </c>
      <c r="Y24" s="3"/>
      <c r="Z24" t="str">
        <f>"INSERT INTO `t_test_history` ( `year`, `item`, `subject`, `page`, `remarks`,`type`,`points`) VALUES ('2014', '"&amp;V24&amp;"', '"&amp;W24&amp;"', '"&amp;X24&amp;"', '"&amp;Y24&amp;"','名词',3);"</f>
        <v>INSERT INTO `t_test_history` ( `year`, `item`, `subject`, `page`, `remarks`,`type`,`points`) VALUES ('2014', '1. 学习', '教育', '579', '','名词',3);</v>
      </c>
      <c r="AA24" s="3" t="s">
        <v>366</v>
      </c>
      <c r="AB24" s="1" t="s">
        <v>206</v>
      </c>
      <c r="AC24" s="1">
        <v>224</v>
      </c>
      <c r="AD24" s="3" t="s">
        <v>364</v>
      </c>
      <c r="AE24" t="str">
        <f>"INSERT INTO `t_test_history` ( `year`, `item`, `subject`, `page`, `remarks`,`type`,`points`) VALUES ('2013', '"&amp;AA24&amp;"', '"&amp;AB24&amp;"', '"&amp;AC24&amp;"', '"&amp;AD24&amp;"','名词',3);"</f>
        <v>INSERT INTO `t_test_history` ( `year`, `item`, `subject`, `page`, `remarks`,`type`,`points`) VALUES ('2013', '1 众数: ', '研究方法', '224', '是指在次数分布中出现次数最多的那个数的数值。','名词',3);</v>
      </c>
      <c r="AF24" s="33" t="s">
        <v>449</v>
      </c>
      <c r="AG24" s="32" t="s">
        <v>196</v>
      </c>
      <c r="AH24" s="32">
        <v>100</v>
      </c>
      <c r="AI24" s="33" t="s">
        <v>450</v>
      </c>
      <c r="AJ24" t="str">
        <f>"INSERT INTO `t_test_history` ( `year`, `item`, `subject`, `page`, `remarks`,`type`,`points`) VALUES ('2012', '"&amp;AF24&amp;"', '"&amp;AG24&amp;"', '"&amp;AH24&amp;"', '"&amp;AI24&amp;"','名词',3);"</f>
        <v>INSERT INTO `t_test_history` ( `year`, `item`, `subject`, `page`, `remarks`,`type`,`points`) VALUES ('2012', '1.动机', '普心', '100', '动机是由一种目标或对象所引导、激发和维持个体活动的内在心理过程或内部动力。动机是构成人类大部分行为的基础。1.激发功能2指向功能3维持和调节功能','名词',3);</v>
      </c>
      <c r="AK24" s="15" t="s">
        <v>523</v>
      </c>
      <c r="AL24" s="14" t="s">
        <v>196</v>
      </c>
      <c r="AM24" s="14">
        <v>82</v>
      </c>
      <c r="AN24" s="15" t="s">
        <v>524</v>
      </c>
      <c r="AO24" t="str">
        <f>"INSERT INTO `t_test_history` ( `year`, `item`, `subject`, `page`, `remarks`,`type`,`points`) VALUES ('2011', '"&amp;AK24&amp;"', '"&amp;AL24&amp;"', '"&amp;AM24&amp;"', '"&amp;AN24&amp;"','名词',3);"</f>
        <v>INSERT INTO `t_test_history` ( `year`, `item`, `subject`, `page`, `remarks`,`type`,`points`) VALUES ('2011', '1.想象', '普心', '82', '对头脑中已有表象进行加工改造，形成新形象的过程，是一种高级的认知活动。形象性、新颖性。具有预见功能、补充知识经验、代替作用、调节机体生理活动','名词',3);</v>
      </c>
      <c r="AP24" s="41" t="s">
        <v>574</v>
      </c>
      <c r="AQ24" s="40" t="s">
        <v>196</v>
      </c>
      <c r="AR24" s="40">
        <v>80</v>
      </c>
      <c r="AS24" s="41"/>
      <c r="AT24" t="str">
        <f>"INSERT INTO `t_test_history` ( `year`, `item`, `subject`, `page`, `remarks`,`type`,`points`) VALUES ('2010', '"&amp;AP24&amp;"', '"&amp;AQ24&amp;"', '"&amp;AR24&amp;"', '"&amp;AS24&amp;"','名词',3);"</f>
        <v>INSERT INTO `t_test_history` ( `year`, `item`, `subject`, `page`, `remarks`,`type`,`points`) VALUES ('2010', '1．表象', '普心', '80', '','名词',3);</v>
      </c>
      <c r="AU24" s="47" t="s">
        <v>673</v>
      </c>
      <c r="AV24" s="46" t="s">
        <v>196</v>
      </c>
      <c r="AW24" s="46">
        <v>138</v>
      </c>
      <c r="AX24" s="47" t="s">
        <v>681</v>
      </c>
      <c r="AY24" t="str">
        <f>"INSERT INTO `t_test_history` ( `year`, `item`, `subject`, `page`, `remarks`,`type`,`points`) VALUES ('2009', '"&amp;AU24&amp;"', '"&amp;AV24&amp;"', '"&amp;AW24&amp;"', '"&amp;AX24&amp;"','名词',3);"</f>
        <v>INSERT INTO `t_test_history` ( `year`, `item`, `subject`, `page`, `remarks`,`type`,`points`) VALUES ('2009', '1．人格', '普心', '138', '人格是心理特征的整合统一体，是一个相对稳定的结构组织，在不同时空背景下影响人的外显和内隐行为模式的心理特征。人格是人与人之间的主要区别性特征：人格具有整体性、独特性、稳定性，也是自然性与社会性的结合。一个人的人格是在遗传、成熟和环境、教育等先后天因素的交互作用下形成的。不同的遗传、生存及教育环境，形成了各自独特的心理特点。同时，人在各种环境、不同的时期状态下表现出的人格特征又具有相对的稳定性。人格又是有多种成分构成的一个有机整体。','名词',3);</v>
      </c>
      <c r="AZ24" s="53" t="s">
        <v>750</v>
      </c>
      <c r="BA24" s="52" t="s">
        <v>196</v>
      </c>
      <c r="BB24" s="52">
        <v>52</v>
      </c>
      <c r="BC24" s="53" t="s">
        <v>751</v>
      </c>
      <c r="BD24" t="str">
        <f>"INSERT INTO `t_test_history` ( `year`, `item`, `subject`, `page`, `remarks`,`type`,`points`) VALUES ('2008', '"&amp;AZ24&amp;"', '"&amp;BA24&amp;"', '"&amp;BB24&amp;"', '"&amp;BC24&amp;"','名词',3);"</f>
        <v>INSERT INTO `t_test_history` ( `year`, `item`, `subject`, `page`, `remarks`,`type`,`points`) VALUES ('2008', '1、似动', '普心', '52', '似动是指在一定时间和空间条件下，人们在静止的物体间看到了运动，或者在没有连续位移的地方，看到了连续的运动的现象。似动包括动景现象、诱动现象和自动现象。','名词',3);</v>
      </c>
      <c r="BE24" s="59" t="s">
        <v>827</v>
      </c>
      <c r="BF24" s="58" t="s">
        <v>196</v>
      </c>
      <c r="BG24" s="58">
        <v>61</v>
      </c>
      <c r="BH24" s="59" t="s">
        <v>843</v>
      </c>
      <c r="BI24" t="str">
        <f>"INSERT INTO `t_test_history` ( `year`, `item`, `subject`, `page`, `remarks`,`type`,`points`) VALUES ('2007', '"&amp;BE24&amp;"', '"&amp;BF24&amp;"', '"&amp;BG24&amp;"', '"&amp;BH24&amp;"','名词',3);"</f>
        <v>INSERT INTO `t_test_history` ( `year`, `item`, `subject`, `page`, `remarks`,`type`,`points`) VALUES ('2007', '1.随意后注意', '普心', '61', '随意后注意是注意的一种特殊形式，是指有自觉目的但不需意志努力的注意。从特征上讲，它同时具有不随意注意和随意注意的某些特征。比方说，它和自觉的目的、任务联系在一起，这方面，它类似于随意注意，但它不需要意志的努力，在这方面，它又类似于不随意注意。从发生上讲，随意后注意是在随意注意的基础上发展起来的。随意后注意既服从于当前的活动目的与任务，又能节省意志的努力，因而对完成长期、持续的任务特别有利。培养随意后注意关键在于发展对活动本身的直接兴趣。','名词',3);</v>
      </c>
      <c r="BJ24" s="65" t="s">
        <v>892</v>
      </c>
      <c r="BK24" s="64" t="s">
        <v>196</v>
      </c>
      <c r="BL24" s="64">
        <v>76</v>
      </c>
      <c r="BM24" s="65"/>
      <c r="BN24" t="str">
        <f>"INSERT INTO `t_test_history` ( `year`, `item`, `subject`, `page`, `remarks`,`type`,`points`) VALUES ('2007', '"&amp;BJ24&amp;"', '"&amp;BK24&amp;"', '"&amp;BL24&amp;"', '"&amp;BM24&amp;"','名词',3);"</f>
        <v>INSERT INTO `t_test_history` ( `year`, `item`, `subject`, `page`, `remarks`,`type`,`points`) VALUES ('2007', '1、思维', '普心', '76', '','名词',3);</v>
      </c>
      <c r="BO24" s="71" t="s">
        <v>967</v>
      </c>
      <c r="BP24" s="70" t="s">
        <v>196</v>
      </c>
      <c r="BQ24" s="70">
        <v>46</v>
      </c>
      <c r="BR24" s="71" t="s">
        <v>988</v>
      </c>
      <c r="BS24" t="str">
        <f>"INSERT INTO `t_test_history` ( `year`, `item`, `subject`, `page`, `remarks`,`type`,`points`) VALUES ('2005', '"&amp;BO24&amp;"', '"&amp;BP24&amp;"', '"&amp;BQ24&amp;"', '"&amp;BR24&amp;"','名词',3);"</f>
        <v>INSERT INTO `t_test_history` ( `year`, `item`, `subject`, `page`, `remarks`,`type`,`points`) VALUES ('2005', '1.知觉恒常性 ', '普心', '46', '形状、大小、明度、颜色恒常性','名词',3);</v>
      </c>
      <c r="BT24" s="77" t="s">
        <v>1048</v>
      </c>
      <c r="BU24" s="76" t="s">
        <v>201</v>
      </c>
      <c r="BV24" s="76">
        <v>467</v>
      </c>
      <c r="BW24" s="77"/>
      <c r="BX24" t="str">
        <f>"INSERT INTO `t_test_history` ( `year`, `item`, `subject`, `page`, `remarks`,`type`,`points`) VALUES ('2004', '"&amp;BT24&amp;"', '"&amp;BU24&amp;"', '"&amp;BV24&amp;"', '"&amp;BW24&amp;"','名词',3);"</f>
        <v>INSERT INTO `t_test_history` ( `year`, `item`, `subject`, `page`, `remarks`,`type`,`points`) VALUES ('2004', '1.最近发展区', '发展', '467', '','名词',3);</v>
      </c>
      <c r="BY24" s="83" t="s">
        <v>1107</v>
      </c>
      <c r="BZ24" s="82" t="s">
        <v>196</v>
      </c>
      <c r="CA24" s="82">
        <v>90</v>
      </c>
      <c r="CB24" s="83"/>
      <c r="CC24" t="str">
        <f>"INSERT INTO `t_test_history` ( `year`, `item`, `subject`, `page`, `remarks`,`type`,`points`) VALUES ('2003', '"&amp;BY24&amp;"', '"&amp;BZ24&amp;"', '"&amp;CA24&amp;"', '"&amp;CB24&amp;"','名词',3);"</f>
        <v>INSERT INTO `t_test_history` ( `year`, `item`, `subject`, `page`, `remarks`,`type`,`points`) VALUES ('2003', '1.定势', '普心', '90', '','名词',3);</v>
      </c>
      <c r="CD24" s="65" t="s">
        <v>1180</v>
      </c>
      <c r="CE24" s="64" t="s">
        <v>1195</v>
      </c>
      <c r="CF24" s="64">
        <v>94</v>
      </c>
      <c r="CG24" s="65" t="s">
        <v>1196</v>
      </c>
      <c r="CH24" s="20" t="str">
        <f>"INSERT INTO `t_test_history` ( `year`, `item`, `subject`, `page`, `remarks`,`type`,`points`) VALUES ('2002', '"&amp;CD24&amp;"', '"&amp;CE24&amp;"', '"&amp;CF24&amp;"', '"&amp;CG24&amp;"','名词',3);"</f>
        <v>INSERT INTO `t_test_history` ( `year`, `item`, `subject`, `page`, `remarks`,`type`,`points`) VALUES ('2002', '1语言表征', '普心', '94', '语言在人的记忆系统中的存储形式叫语言的表征。 形式表征（正字法、语音、语义/句法表征）、语义表征（层次网络结构、激活扩散网络）','名词',3);</v>
      </c>
      <c r="CI24" s="59" t="s">
        <v>1251</v>
      </c>
      <c r="CJ24" s="58"/>
      <c r="CK24" s="58"/>
      <c r="CL24" s="59"/>
      <c r="CM24" s="87" t="str">
        <f>"INSERT INTO `t_test_history` ( `year`, `item`, `subject`, `page`, `remarks`,`type`,`points`) VALUES ('2001', '"&amp;CI24&amp;"', '"&amp;CJ24&amp;"', '"&amp;CK24&amp;"', '"&amp;CL24&amp;"','名词',3);"</f>
        <v>INSERT INTO `t_test_history` ( `year`, `item`, `subject`, `page`, `remarks`,`type`,`points`) VALUES ('2001', '1.婴儿的依恋', '', '', '','名词',3);</v>
      </c>
    </row>
    <row r="25" spans="1:91" ht="154">
      <c r="A25" s="1">
        <v>2</v>
      </c>
      <c r="B25" s="3" t="s">
        <v>42</v>
      </c>
      <c r="C25" s="1" t="s">
        <v>43</v>
      </c>
      <c r="D25" s="1">
        <v>280</v>
      </c>
      <c r="E25" s="1"/>
      <c r="F25" t="str">
        <f t="shared" ref="F25:F31" si="18">"INSERT INTO `t_test_history` ( `year`, `item`, `subject`, `page`, `memo`,`type`) VALUES ('2018', '"&amp;B25&amp;"', '"&amp;C25&amp;"', '"&amp;D25&amp;"', '"&amp;E25&amp;"','名词解释');"</f>
        <v>INSERT INTO `t_test_history` ( `year`, `item`, `subject`, `page`, `memo`,`type`) VALUES ('2018', '标准误：样本平均数分布的标准差', '统计', '280', '','名词解释');</v>
      </c>
      <c r="G25" s="15" t="s">
        <v>86</v>
      </c>
      <c r="H25" s="14" t="s">
        <v>133</v>
      </c>
      <c r="I25" s="14">
        <v>686</v>
      </c>
      <c r="J25" s="15" t="s">
        <v>134</v>
      </c>
      <c r="K25" t="str">
        <f t="shared" ref="K25:K31" si="19">"INSERT INTO `t_test_history` ( `year`, `item`, `subject`, `page`, `remarks`,`type`,`points`) VALUES ('2017', '"&amp;G25&amp;"', '"&amp;H25&amp;"', '"&amp;I25&amp;"', '"&amp;J25&amp;"','名词',3);"</f>
        <v>INSERT INTO `t_test_history` ( `year`, `item`, `subject`, `page`, `remarks`,`type`,`points`) VALUES ('2017', '社会化', '社会', '686', '在社会影响下、通过社会知识的学习和社会经验的获得，形成一定社会所认可的心理行为模式，成为合格的社会成员的过程','名词',3);</v>
      </c>
      <c r="L25" s="3" t="s">
        <v>181</v>
      </c>
      <c r="M25" s="1" t="s">
        <v>222</v>
      </c>
      <c r="N25" s="1">
        <v>392</v>
      </c>
      <c r="O25" s="3" t="s">
        <v>226</v>
      </c>
      <c r="P25" t="str">
        <f t="shared" ref="P25:P30" si="20">"INSERT INTO `t_test_history` ( `year`, `item`, `subject`, `page`, `remarks`,`type`,`points`) VALUES ('2016', '"&amp;L25&amp;"', '"&amp;M25&amp;"', '"&amp;N25&amp;"', '"&amp;O25&amp;"','名称',3);"</f>
        <v>INSERT INTO `t_test_history` ( `year`, `item`, `subject`, `page`, `remarks`,`type`,`points`) VALUES ('2016', '鉴别指数', '测量', '392', 'D=Ph-Pl  上下27%  1.00~-1.00之间，鉴别指数越高，题目的鉴别性能即区分能力越好','名称',3);</v>
      </c>
      <c r="Q25" s="24" t="s">
        <v>248</v>
      </c>
      <c r="R25" s="23" t="s">
        <v>233</v>
      </c>
      <c r="S25" s="23">
        <v>381</v>
      </c>
      <c r="T25" s="24" t="s">
        <v>250</v>
      </c>
      <c r="U25" t="str">
        <f>"INSERT INTO `t_test_history` ( `year`, `item`, `subject`, `page`, `remarks`,`type`,`points`) VALUES ('2015', '"&amp;Q25&amp;"', '"&amp;R25&amp;"', '"&amp;S25&amp;"', '"&amp;T25&amp;"','名词',3);"</f>
        <v>INSERT INTO `t_test_history` ( `year`, `item`, `subject`, `page`, `remarks`,`type`,`points`) VALUES ('2015', '内容效度', '统计', '381', '测验题目对有关内容和行为范围取样的适当性','名词',3);</v>
      </c>
      <c r="V25" s="3" t="s">
        <v>303</v>
      </c>
      <c r="W25" s="1" t="s">
        <v>233</v>
      </c>
      <c r="X25" s="1">
        <v>364</v>
      </c>
      <c r="Y25" s="3" t="s">
        <v>328</v>
      </c>
      <c r="Z25" t="str">
        <f t="shared" ref="Z25:Z31" si="21">"INSERT INTO `t_test_history` ( `year`, `item`, `subject`, `page`, `remarks`,`type`,`points`) VALUES ('2014', '"&amp;V25&amp;"', '"&amp;W25&amp;"', '"&amp;X25&amp;"', '"&amp;Y25&amp;"','名词',3);"</f>
        <v>INSERT INTO `t_test_history` ( `year`, `item`, `subject`, `page`, `remarks`,`type`,`points`) VALUES ('2014', '2. 标准分数', '统计', '364', 'Z=(x-xbar)/s 原始分数与团体平均分之差除以标准差 （统计 278页）','名词',3);</v>
      </c>
      <c r="AA25" s="3" t="s">
        <v>365</v>
      </c>
      <c r="AB25" s="1" t="s">
        <v>211</v>
      </c>
      <c r="AC25" s="1">
        <v>704</v>
      </c>
      <c r="AD25" s="3" t="s">
        <v>374</v>
      </c>
      <c r="AE25" t="str">
        <f t="shared" ref="AE25:AE31" si="22">"INSERT INTO `t_test_history` ( `year`, `item`, `subject`, `page`, `remarks`,`type`,`points`) VALUES ('2013', '"&amp;AA25&amp;"', '"&amp;AB25&amp;"', '"&amp;AC25&amp;"', '"&amp;AD25&amp;"','名词',3);"</f>
        <v>INSERT INTO `t_test_history` ( `year`, `item`, `subject`, `page`, `remarks`,`type`,`points`) VALUES ('2013', '2 归因：', '社会', '704', '根据有关的外部信息、线索对人的内在状态或依据外在行为表现推测行为原因的过程。','名词',3);</v>
      </c>
      <c r="AF25" s="33" t="s">
        <v>452</v>
      </c>
      <c r="AG25" s="32" t="s">
        <v>222</v>
      </c>
      <c r="AH25" s="32">
        <v>350</v>
      </c>
      <c r="AI25" s="33" t="s">
        <v>451</v>
      </c>
      <c r="AJ25" t="str">
        <f t="shared" ref="AJ25:AJ31" si="23">"INSERT INTO `t_test_history` ( `year`, `item`, `subject`, `page`, `remarks`,`type`,`points`) VALUES ('2012', '"&amp;AF25&amp;"', '"&amp;AG25&amp;"', '"&amp;AH25&amp;"', '"&amp;AI25&amp;"','名词',3);"</f>
        <v>INSERT INTO `t_test_history` ( `year`, `item`, `subject`, `page`, `remarks`,`type`,`points`) VALUES ('2012', '2常模', '测量', '350', '分数解释的标准化。传统心理测验把个人所得的分数与代表一般人同类行为的分数相比较，以判别其所得分数的高低。此处所指的“代表一般人同类行为的分数”，即为“常模”（norms）。标准化样本的平均数。','名词',3);</v>
      </c>
      <c r="AK25" s="15" t="s">
        <v>525</v>
      </c>
      <c r="AL25" s="14" t="s">
        <v>209</v>
      </c>
      <c r="AM25" s="14">
        <v>585</v>
      </c>
      <c r="AN25" s="15" t="s">
        <v>526</v>
      </c>
      <c r="AO25" t="str">
        <f t="shared" ref="AO25:AO30" si="24">"INSERT INTO `t_test_history` ( `year`, `item`, `subject`, `page`, `remarks`,`type`,`points`) VALUES ('2011', '"&amp;AK25&amp;"', '"&amp;AL25&amp;"', '"&amp;AM25&amp;"', '"&amp;AN25&amp;"','名词',3);"</f>
        <v>INSERT INTO `t_test_history` ( `year`, `item`, `subject`, `page`, `remarks`,`type`,`points`) VALUES ('2011', '2.负强化', '教育', '585', '斯金纳：某种刺激在有机体做出一个操作反应后消失，反应概率增加，该刺激产生的作用就是负强化。（不同于惩罚）','名词',3);</v>
      </c>
      <c r="AP25" s="41" t="s">
        <v>575</v>
      </c>
      <c r="AQ25" s="40" t="s">
        <v>209</v>
      </c>
      <c r="AR25" s="40">
        <v>624</v>
      </c>
      <c r="AS25" s="41" t="s">
        <v>612</v>
      </c>
      <c r="AT25" t="str">
        <f t="shared" ref="AT25:AT31" si="25">"INSERT INTO `t_test_history` ( `year`, `item`, `subject`, `page`, `remarks`,`type`,`points`) VALUES ('2010', '"&amp;AP25&amp;"', '"&amp;AQ25&amp;"', '"&amp;AR25&amp;"', '"&amp;AS25&amp;"','名词',3);"</f>
        <v>INSERT INTO `t_test_history` ( `year`, `item`, `subject`, `page`, `remarks`,`type`,`points`) VALUES ('2010', '2．品德', '教育', '624', '品德是道德品质的简称，是个人根据一定的道德行为规范行动时所表现出来的稳固的特征或倾向，在个体的个性体系中居于核心地位。其形成是在社会交往中，通过社会规范的学习，内化社会准则，将外在于主体的社会要求转化为主体自身的行为需要，获得对社会规范的遵从经验。实质上这是一个接受社会规范，执行规范行为，并从社会反馈中强化对规范的必要性认识，获得规范行为的情感体验，从而确立规范行为的自觉机制的过程。','名词',3);</v>
      </c>
      <c r="AU25" s="47" t="s">
        <v>674</v>
      </c>
      <c r="AV25" s="46" t="s">
        <v>211</v>
      </c>
      <c r="AW25" s="46">
        <v>686</v>
      </c>
      <c r="AX25" s="47" t="s">
        <v>682</v>
      </c>
      <c r="AY25" t="str">
        <f t="shared" ref="AY25:AY31" si="26">"INSERT INTO `t_test_history` ( `year`, `item`, `subject`, `page`, `remarks`,`type`,`points`) VALUES ('2009', '"&amp;AU25&amp;"', '"&amp;AV25&amp;"', '"&amp;AW25&amp;"', '"&amp;AX25&amp;"','名词',3);"</f>
        <v>INSERT INTO `t_test_history` ( `year`, `item`, `subject`, `page`, `remarks`,`type`,`points`) VALUES ('2009', '2．社会化', '社会', '686', '社会化是指个体在社会影响下，通过社会知识的学习和社会经验的获得，形成一定社会所认可的心理行为模式，成为合格社会成员的过程。人作为自然界发展水平最高的生物，其生存方式已根本区别于任何其他动物。个人通过社会化而得以适应社会，获得发展的基点。社会则通过社会化而培养它的继承者，使得人类文化可以延续并在此基础上发展。人的遗传素质客观地决定了人类独有的接受社会化的可能性。','名词',3);</v>
      </c>
      <c r="AZ25" s="53" t="s">
        <v>752</v>
      </c>
      <c r="BA25" s="52" t="s">
        <v>754</v>
      </c>
      <c r="BB25" s="52">
        <v>704</v>
      </c>
      <c r="BC25" s="53" t="s">
        <v>753</v>
      </c>
      <c r="BD25" t="str">
        <f t="shared" ref="BD25:BD31" si="27">"INSERT INTO `t_test_history` ( `year`, `item`, `subject`, `page`, `remarks`,`type`,`points`) VALUES ('2008', '"&amp;AZ25&amp;"', '"&amp;BA25&amp;"', '"&amp;BB25&amp;"', '"&amp;BC25&amp;"','名词',3);"</f>
        <v>INSERT INTO `t_test_history` ( `year`, `item`, `subject`, `page`, `remarks`,`type`,`points`) VALUES ('2008', '2、归因', '社会', '704', '归因指心理学家用因果关系推理的方法，从人们行为的结果所寻求行为的内在动力因素。归因可分为内部归因和外部归因；稳定的归因和不稳定的归因，比如能力属于内在的稳定的归因，而运气是外在的不稳定的归因。','名词',3);</v>
      </c>
      <c r="BE25" s="59" t="s">
        <v>828</v>
      </c>
      <c r="BF25" s="58" t="s">
        <v>233</v>
      </c>
      <c r="BG25" s="58">
        <v>287</v>
      </c>
      <c r="BH25" s="59" t="s">
        <v>844</v>
      </c>
      <c r="BI25" t="str">
        <f t="shared" ref="BI25:BI31" si="28">"INSERT INTO `t_test_history` ( `year`, `item`, `subject`, `page`, `remarks`,`type`,`points`) VALUES ('2007', '"&amp;BE25&amp;"', '"&amp;BF25&amp;"', '"&amp;BG25&amp;"', '"&amp;BH25&amp;"','名词',3);"</f>
        <v>INSERT INTO `t_test_history` ( `year`, `item`, `subject`, `page`, `remarks`,`type`,`points`) VALUES ('2007', '2.双侧检验', '统计', '287', '双侧检验是指查统计表时，按（待检验的统计量）分布的两端计算显著性水平的检验。应用于理论上不能确定两个总体参数中一个必定大于或小于另—个的假设检验。一般假设检验写作H1：μ1≠μ2。','名词',3);</v>
      </c>
      <c r="BJ25" s="65" t="s">
        <v>893</v>
      </c>
      <c r="BK25" s="64" t="s">
        <v>233</v>
      </c>
      <c r="BL25" s="64">
        <v>271</v>
      </c>
      <c r="BM25" s="65" t="s">
        <v>920</v>
      </c>
      <c r="BN25" t="str">
        <f>"INSERT INTO `t_test_history` ( `year`, `item`, `subject`, `page`, `remarks`,`type`,`points`) VALUES ('2006', '"&amp;BJ25&amp;"', '"&amp;BK25&amp;"', '"&amp;BL25&amp;"', '"&amp;BM25&amp;"','名词',3);"</f>
        <v>INSERT INTO `t_test_history` ( `year`, `item`, `subject`, `page`, `remarks`,`type`,`points`) VALUES ('2006', '2、中数', '统计', '271', '统计271 方法224','名词',3);</v>
      </c>
      <c r="BO25" s="71" t="s">
        <v>968</v>
      </c>
      <c r="BP25" s="70" t="s">
        <v>209</v>
      </c>
      <c r="BQ25" s="70">
        <v>604</v>
      </c>
      <c r="BR25" s="71" t="s">
        <v>989</v>
      </c>
      <c r="BS25" t="str">
        <f t="shared" ref="BS25:BS31" si="29">"INSERT INTO `t_test_history` ( `year`, `item`, `subject`, `page`, `remarks`,`type`,`points`) VALUES ('2005', '"&amp;BO25&amp;"', '"&amp;BP25&amp;"', '"&amp;BQ25&amp;"', '"&amp;BR25&amp;"','名词',3);"</f>
        <v>INSERT INTO `t_test_history` ( `year`, `item`, `subject`, `page`, `remarks`,`type`,`points`) VALUES ('2005', '2.程序性知识 ', '教育', '604', '完成某项任务的行为或操作步骤的知识，或者说如何做的知识；产生式和产生式系统来表征的。','名词',3);</v>
      </c>
      <c r="BT25" s="77" t="s">
        <v>1049</v>
      </c>
      <c r="BU25" s="76" t="s">
        <v>233</v>
      </c>
      <c r="BV25" s="76">
        <v>317</v>
      </c>
      <c r="BW25" s="77"/>
      <c r="BX25" t="str">
        <f t="shared" ref="BX25:BX31" si="30">"INSERT INTO `t_test_history` ( `year`, `item`, `subject`, `page`, `remarks`,`type`,`points`) VALUES ('2004', '"&amp;BT25&amp;"', '"&amp;BU25&amp;"', '"&amp;BV25&amp;"', '"&amp;BW25&amp;"','名词',3);"</f>
        <v>INSERT INTO `t_test_history` ( `year`, `item`, `subject`, `page`, `remarks`,`type`,`points`) VALUES ('2004', '2.回归系数', '统计', '317', '','名词',3);</v>
      </c>
      <c r="BY25" s="83" t="s">
        <v>1108</v>
      </c>
      <c r="BZ25" s="82" t="s">
        <v>233</v>
      </c>
      <c r="CA25" s="82">
        <v>318</v>
      </c>
      <c r="CB25" s="83"/>
      <c r="CC25" t="str">
        <f t="shared" ref="CC25:CC31" si="31">"INSERT INTO `t_test_history` ( `year`, `item`, `subject`, `page`, `remarks`,`type`,`points`) VALUES ('2003', '"&amp;BY25&amp;"', '"&amp;BZ25&amp;"', '"&amp;CA25&amp;"', '"&amp;CB25&amp;"','名词',3);"</f>
        <v>INSERT INTO `t_test_history` ( `year`, `item`, `subject`, `page`, `remarks`,`type`,`points`) VALUES ('2003', '2.测定系数', '统计', '318', '','名词',3);</v>
      </c>
      <c r="CD25" s="65" t="s">
        <v>1181</v>
      </c>
      <c r="CE25" s="64" t="s">
        <v>1177</v>
      </c>
      <c r="CF25" s="64">
        <v>591</v>
      </c>
      <c r="CG25" s="65" t="s">
        <v>1197</v>
      </c>
      <c r="CH25" s="20" t="str">
        <f t="shared" ref="CH25:CH31" si="32">"INSERT INTO `t_test_history` ( `year`, `item`, `subject`, `page`, `remarks`,`type`,`points`) VALUES ('2002', '"&amp;CD25&amp;"', '"&amp;CE25&amp;"', '"&amp;CF25&amp;"', '"&amp;CG25&amp;"','名词',3);"</f>
        <v>INSERT INTO `t_test_history` ( `year`, `item`, `subject`, `page`, `remarks`,`type`,`points`) VALUES ('2002', '2.先行组织者', '教育', '591', '奥苏贝尔，促进课堂言语讲授和意义接受学习的教学方法，课堂前的引导材料','名词',3);</v>
      </c>
      <c r="CI25" s="59" t="s">
        <v>1252</v>
      </c>
      <c r="CJ25" s="58"/>
      <c r="CK25" s="58"/>
      <c r="CL25" s="59"/>
      <c r="CM25" s="87" t="str">
        <f t="shared" ref="CM25:CM31" si="33">"INSERT INTO `t_test_history` ( `year`, `item`, `subject`, `page`, `remarks`,`type`,`points`) VALUES ('2001', '"&amp;CI25&amp;"', '"&amp;CJ25&amp;"', '"&amp;CK25&amp;"', '"&amp;CL25&amp;"','名词',3);"</f>
        <v>INSERT INTO `t_test_history` ( `year`, `item`, `subject`, `page`, `remarks`,`type`,`points`) VALUES ('2001', '2.测验项目的区分度', '', '', '','名词',3);</v>
      </c>
    </row>
    <row r="26" spans="1:91" ht="126">
      <c r="A26" s="1">
        <v>3</v>
      </c>
      <c r="B26" s="3" t="s">
        <v>45</v>
      </c>
      <c r="C26" s="1" t="s">
        <v>44</v>
      </c>
      <c r="D26" s="1">
        <v>73</v>
      </c>
      <c r="E26" s="1"/>
      <c r="F26" t="str">
        <f t="shared" si="18"/>
        <v>INSERT INTO `t_test_history` ( `year`, `item`, `subject`, `page`, `memo`,`type`) VALUES ('2018', '内隐记忆（无意识影响。注意对比外显记忆）', '普心', '73', '','名词解释');</v>
      </c>
      <c r="G26" s="15" t="s">
        <v>87</v>
      </c>
      <c r="H26" s="14" t="s">
        <v>135</v>
      </c>
      <c r="I26" s="14">
        <v>371</v>
      </c>
      <c r="J26" s="15" t="s">
        <v>136</v>
      </c>
      <c r="K26" t="str">
        <f t="shared" si="19"/>
        <v>INSERT INTO `t_test_history` ( `year`, `item`, `subject`, `page`, `remarks`,`type`,`points`) VALUES ('2017', '复本信度', '测量', '371', '因为任何测验只是所有可能题目中的一份取样，所以可以编制许多平行的等值测验，叫做复本。如果一种测验有两个以上的复本，根据一群受试者接受两个复本测验的得分计算相关系数，即得复本信度。  以复本法估计信度可避免重测法的缺点，但所使用的必须是真正的复本，在题目内容、数量、形式、难度、区分度、指导语、时限以及所用的例题、公式和测验的其他所有方面都应该相同或相似。若不一致，所得的信度就成了歪曲的估计。报告复本信度时，也应该说明两次施测的间隔，以及在此时间间隔内被试的有关经历','名词',3);</v>
      </c>
      <c r="L26" s="3" t="s">
        <v>182</v>
      </c>
      <c r="M26" s="1" t="s">
        <v>211</v>
      </c>
      <c r="N26" s="1">
        <v>696</v>
      </c>
      <c r="O26" s="3" t="s">
        <v>227</v>
      </c>
      <c r="P26" t="str">
        <f t="shared" si="20"/>
        <v>INSERT INTO `t_test_history` ( `year`, `item`, `subject`, `page`, `remarks`,`type`,`points`) VALUES ('2016', '晕轮效应', '社会', '696', '光环效应，以偏概全。','名称',3);</v>
      </c>
      <c r="Q26" s="24"/>
      <c r="R26" s="23"/>
      <c r="S26" s="23"/>
      <c r="T26" s="24"/>
      <c r="U26" s="24"/>
      <c r="V26" s="3" t="s">
        <v>304</v>
      </c>
      <c r="W26" s="1" t="s">
        <v>222</v>
      </c>
      <c r="X26" s="1">
        <v>419</v>
      </c>
      <c r="Y26" s="3" t="s">
        <v>318</v>
      </c>
      <c r="Z26" t="str">
        <f t="shared" si="21"/>
        <v>INSERT INTO `t_test_history` ( `year`, `item`, `subject`, `page`, `remarks`,`type`,`points`) VALUES ('2014', '3. 投射测验', '测量', '419', '未经组织的刺激情境，不受限制的情境下，自由表现出他的反应，通过分析反应的结果，推断他的人格结构','名词',3);</v>
      </c>
      <c r="AA26" s="3" t="s">
        <v>375</v>
      </c>
      <c r="AB26" s="1" t="s">
        <v>222</v>
      </c>
      <c r="AC26" s="1">
        <v>365</v>
      </c>
      <c r="AD26" s="3" t="s">
        <v>376</v>
      </c>
      <c r="AE26" t="str">
        <f t="shared" si="22"/>
        <v>INSERT INTO `t_test_history` ( `year`, `item`, `subject`, `page`, `remarks`,`type`,`points`) VALUES ('2013', '
3 T 分数：', '测量', '365', '以50 为平均数，以10 为标准差的标准分数。','名词',3);</v>
      </c>
      <c r="AF26" s="33" t="s">
        <v>453</v>
      </c>
      <c r="AG26" s="32" t="s">
        <v>201</v>
      </c>
      <c r="AH26" s="32">
        <v>473</v>
      </c>
      <c r="AI26" s="33" t="s">
        <v>454</v>
      </c>
      <c r="AJ26" t="str">
        <f t="shared" si="23"/>
        <v>INSERT INTO `t_test_history` ( `year`, `item`, `subject`, `page`, `remarks`,`type`,`points`) VALUES ('2012', '3.顺应', '发展', '473', '顺应是指主体通过调整自己的智力结构，以使其与外界信息相适应的过程。顺应过程对主体智力结构的发展具有十分重要的意义，通过这个过程，主体的智力结构会不断地得到修正。在同化和顺应的关系方面，皮亚杰认为，同化和顺应并不是彼此分离的两个独立的过程，而是相互联系、相互依存的。','名词',3);</v>
      </c>
      <c r="AK26" s="15" t="s">
        <v>527</v>
      </c>
      <c r="AL26" s="14" t="s">
        <v>201</v>
      </c>
      <c r="AM26" s="14">
        <v>497</v>
      </c>
      <c r="AN26" s="15" t="s">
        <v>528</v>
      </c>
      <c r="AO26" t="str">
        <f t="shared" si="24"/>
        <v>INSERT INTO `t_test_history` ( `year`, `item`, `subject`, `page`, `remarks`,`type`,`points`) VALUES ('2011', '3.假装游戏', '发展', '497', '内容既与现实相似，又具有喜剧性色彩，这类游戏的主要特征是有明显的代替性和假设性，有利于儿童创造性的发展','名词',3);</v>
      </c>
      <c r="AP26" s="41" t="s">
        <v>613</v>
      </c>
      <c r="AQ26" s="40" t="s">
        <v>233</v>
      </c>
      <c r="AR26" s="40">
        <v>286</v>
      </c>
      <c r="AS26" s="41" t="s">
        <v>614</v>
      </c>
      <c r="AT26" t="str">
        <f t="shared" si="25"/>
        <v>INSERT INTO `t_test_history` ( `year`, `item`, `subject`, `page`, `remarks`,`type`,`points`) VALUES ('2010', '3．β错误', '统计', '286', 'β错误是指统计量落在了接受域内，由于样本信息不足以使人们拒绝虚无假设，所以只好接受它。即虚无假设为假时，接受虚无假设所犯的错误的概率，又称假设检验的第二类错误或取伪错误。','名词',3);</v>
      </c>
      <c r="AU26" s="47" t="s">
        <v>675</v>
      </c>
      <c r="AV26" s="46" t="s">
        <v>211</v>
      </c>
      <c r="AW26" s="46">
        <v>699</v>
      </c>
      <c r="AX26" s="47" t="s">
        <v>683</v>
      </c>
      <c r="AY26" t="str">
        <f t="shared" si="26"/>
        <v>INSERT INTO `t_test_history` ( `year`, `item`, `subject`, `page`, `remarks`,`type`,`points`) VALUES ('2009', '3．首因效应', '社会', '699', '首因效应又称首次效应、优先效应或“第一印象”效应。它是指当人们第一次与某物或某人相接触时会留下深刻印象。第一印象作用最强，持续的时间也长，比以后得到的信息对于事物整个印象产生的作用更强。首因是指首次认知客体而在脑中留下的“第一印象”。首因效应是指个体在社会认知过程中，通过“第一印象”最先输入的信息对客体以后的认知产生的影响作用。','名词',3);</v>
      </c>
      <c r="AZ26" s="53" t="s">
        <v>755</v>
      </c>
      <c r="BA26" s="52" t="s">
        <v>756</v>
      </c>
      <c r="BB26" s="52">
        <v>350</v>
      </c>
      <c r="BC26" s="53" t="s">
        <v>757</v>
      </c>
      <c r="BD26" t="str">
        <f t="shared" si="27"/>
        <v>INSERT INTO `t_test_history` ( `year`, `item`, `subject`, `page`, `remarks`,`type`,`points`) VALUES ('2008', '3、常模', '测量', '350', '参照标准的一种；标准化样本的平均数，即为该测验的常模','名词',3);</v>
      </c>
      <c r="BE26" s="59" t="s">
        <v>829</v>
      </c>
      <c r="BF26" s="58" t="s">
        <v>211</v>
      </c>
      <c r="BG26" s="58">
        <v>731</v>
      </c>
      <c r="BH26" s="59" t="s">
        <v>845</v>
      </c>
      <c r="BI26" t="str">
        <f t="shared" si="28"/>
        <v>INSERT INTO `t_test_history` ( `year`, `item`, `subject`, `page`, `remarks`,`type`,`points`) VALUES ('2007', '3.犯错误效应', '社会', '731', '阿龙森1978，小小的错误会使有才能的人吸引力更增加一层。犯错误效应','名词',3);</v>
      </c>
      <c r="BJ26" s="65" t="s">
        <v>894</v>
      </c>
      <c r="BK26" s="64" t="s">
        <v>211</v>
      </c>
      <c r="BL26" s="64">
        <v>769</v>
      </c>
      <c r="BM26" s="65"/>
      <c r="BN26" t="str">
        <f t="shared" ref="BN26:BN31" si="34">"INSERT INTO `t_test_history` ( `year`, `item`, `subject`, `page`, `remarks`,`type`,`points`) VALUES ('2006', '"&amp;BJ26&amp;"', '"&amp;BK26&amp;"', '"&amp;BL26&amp;"', '"&amp;BM26&amp;"','名词',3);"</f>
        <v>INSERT INTO `t_test_history` ( `year`, `item`, `subject`, `page`, `remarks`,`type`,`points`) VALUES ('2006', '3、社会堕化', '社会', '769', '','名词',3);</v>
      </c>
      <c r="BO26" s="71" t="s">
        <v>969</v>
      </c>
      <c r="BP26" s="70" t="s">
        <v>211</v>
      </c>
      <c r="BQ26" s="70">
        <v>770</v>
      </c>
      <c r="BR26" s="71" t="s">
        <v>990</v>
      </c>
      <c r="BS26" t="str">
        <f t="shared" si="29"/>
        <v>INSERT INTO `t_test_history` ( `year`, `item`, `subject`, `page`, `remarks`,`type`,`points`) VALUES ('2005', '3.群体极化 ', '社会', '770', '群体两级分化；已存在的倾向性得到加强','名词',3);</v>
      </c>
      <c r="BT26" s="77" t="s">
        <v>1050</v>
      </c>
      <c r="BU26" s="76" t="s">
        <v>209</v>
      </c>
      <c r="BV26" s="76">
        <v>596</v>
      </c>
      <c r="BW26" s="77"/>
      <c r="BX26" t="str">
        <f t="shared" si="30"/>
        <v>INSERT INTO `t_test_history` ( `year`, `item`, `subject`, `page`, `remarks`,`type`,`points`) VALUES ('2004', '3.概念的同化', '教育', '596', '','名词',3);</v>
      </c>
      <c r="BY26" s="83" t="s">
        <v>1109</v>
      </c>
      <c r="BZ26" s="82" t="s">
        <v>222</v>
      </c>
      <c r="CA26" s="82">
        <v>373</v>
      </c>
      <c r="CB26" s="83" t="s">
        <v>1128</v>
      </c>
      <c r="CC26" t="str">
        <f t="shared" si="31"/>
        <v>INSERT INTO `t_test_history` ( `year`, `item`, `subject`, `page`, `remarks`,`type`,`points`) VALUES ('2003', '3.评分者信度', '测量', '373', '评分者信度是指不同评分者评阅测验卷之后，考察各位评分者评分间一致性程度的指标。','名词',3);</v>
      </c>
      <c r="CD26" s="65" t="s">
        <v>1182</v>
      </c>
      <c r="CE26" s="64" t="s">
        <v>211</v>
      </c>
      <c r="CF26" s="64">
        <v>747</v>
      </c>
      <c r="CG26" s="65"/>
      <c r="CH26" s="20" t="str">
        <f t="shared" si="32"/>
        <v>INSERT INTO `t_test_history` ( `year`, `item`, `subject`, `page`, `remarks`,`type`,`points`) VALUES ('2002', '3.去个性化', '社会', '747', '','名词',3);</v>
      </c>
      <c r="CI26" s="59" t="s">
        <v>1253</v>
      </c>
      <c r="CJ26" s="58"/>
      <c r="CK26" s="58"/>
      <c r="CL26" s="59"/>
      <c r="CM26" s="87" t="str">
        <f t="shared" si="33"/>
        <v>INSERT INTO `t_test_history` ( `year`, `item`, `subject`, `page`, `remarks`,`type`,`points`) VALUES ('2001', '3.区间估计', '', '', '','名词',3);</v>
      </c>
    </row>
    <row r="27" spans="1:91" ht="168">
      <c r="A27" s="1">
        <v>4</v>
      </c>
      <c r="B27" s="3" t="s">
        <v>47</v>
      </c>
      <c r="C27" s="1" t="s">
        <v>46</v>
      </c>
      <c r="D27" s="1">
        <v>342</v>
      </c>
      <c r="E27" s="1"/>
      <c r="F27" t="str">
        <f t="shared" si="18"/>
        <v>INSERT INTO `t_test_history` ( `year`, `item`, `subject`, `page`, `memo`,`type`) VALUES ('2018', '心理测量：根据法则用数字对人的行为进行确定', '测量', '342', '','名词解释');</v>
      </c>
      <c r="G27" s="15" t="s">
        <v>88</v>
      </c>
      <c r="H27" s="14" t="s">
        <v>137</v>
      </c>
      <c r="I27" s="14">
        <v>771</v>
      </c>
      <c r="J27" s="15" t="s">
        <v>138</v>
      </c>
      <c r="K27" t="str">
        <f t="shared" si="19"/>
        <v>INSERT INTO `t_test_history` ( `year`, `item`, `subject`, `page`, `remarks`,`type`,`points`) VALUES ('2017', '冒险转移', '社会', '771', '个人单独决策愿意冒的风险较小，但是群体共同决策时，愿意冒的风险更大（个人假设群体鼓励富有冒险性的见解，责任分散，文化价值对冒险性有高评价）','名词',3);</v>
      </c>
      <c r="L27" s="3" t="s">
        <v>183</v>
      </c>
      <c r="M27" s="1" t="s">
        <v>201</v>
      </c>
      <c r="N27" s="1">
        <v>483</v>
      </c>
      <c r="O27" s="3" t="s">
        <v>228</v>
      </c>
      <c r="P27" t="str">
        <f t="shared" si="20"/>
        <v>INSERT INTO `t_test_history` ( `year`, `item`, `subject`, `page`, `remarks`,`type`,`points`) VALUES ('2016', '成熟势力说', '发展', '483', '美国心理学家格赛尔关于儿童心理发展的主要观点。认为支配儿童心理发展的因素有二：即，成熟与学习，并认为成熟更为重要。认为成熟与内环境有关，而学习则与外环境有关。','名称',3);</v>
      </c>
      <c r="Q27" s="24"/>
      <c r="R27" s="23"/>
      <c r="S27" s="23"/>
      <c r="T27" s="24"/>
      <c r="U27" s="24"/>
      <c r="V27" s="3" t="s">
        <v>305</v>
      </c>
      <c r="W27" s="1" t="s">
        <v>211</v>
      </c>
      <c r="X27" s="1">
        <v>766</v>
      </c>
      <c r="Y27" s="3" t="s">
        <v>319</v>
      </c>
      <c r="Z27" t="str">
        <f t="shared" si="21"/>
        <v>INSERT INTO `t_test_history` ( `year`, `item`, `subject`, `page`, `remarks`,`type`,`points`) VALUES ('2014', '4. 社会助长', '社会', '766', '也称为社会促进，指个人的活动效率由于他人同时参加或在场旁观而提高的现象（结伴效应，观众效应）','名词',3);</v>
      </c>
      <c r="AA27" s="3" t="s">
        <v>373</v>
      </c>
      <c r="AB27" s="1" t="s">
        <v>233</v>
      </c>
      <c r="AC27" s="1">
        <v>689</v>
      </c>
      <c r="AD27" s="3" t="s">
        <v>372</v>
      </c>
      <c r="AE27" t="str">
        <f t="shared" si="22"/>
        <v>INSERT INTO `t_test_history` ( `year`, `item`, `subject`, `page`, `remarks`,`type`,`points`) VALUES ('2013', '4 自我概念：', '统计', '689', '是个人关于自己的概念，包括对自己的观察、评价，对自己的身份和角色的意识，对自己应该怎样行为及别人对自己如何评价等方面的概念。','名词',3);</v>
      </c>
      <c r="AF27" s="33" t="s">
        <v>455</v>
      </c>
      <c r="AG27" s="32" t="s">
        <v>211</v>
      </c>
      <c r="AH27" s="32">
        <v>735</v>
      </c>
      <c r="AI27" s="33" t="s">
        <v>456</v>
      </c>
      <c r="AJ27" t="str">
        <f t="shared" si="23"/>
        <v>INSERT INTO `t_test_history` ( `year`, `item`, `subject`, `page`, `remarks`,`type`,`points`) VALUES ('2012', '4.人际关系', '社会', '735', '人际关系指人与人之间通过动态的相互作用形成起来的情感联系。它是人们通过直接交往所产生的情感的积淀，是人与人之间相对稳定的情感纽带。人际关系的基本指向，是在人与人之间建立与维持一定的相互接纳和支持的友好情感。','名词',3);</v>
      </c>
      <c r="AK27" s="15" t="s">
        <v>529</v>
      </c>
      <c r="AL27" s="14" t="s">
        <v>222</v>
      </c>
      <c r="AM27" s="14">
        <v>342</v>
      </c>
      <c r="AN27" s="15" t="s">
        <v>530</v>
      </c>
      <c r="AO27" t="str">
        <f t="shared" si="24"/>
        <v>INSERT INTO `t_test_history` ( `year`, `item`, `subject`, `page`, `remarks`,`type`,`points`) VALUES ('2011', '4.心理测量', '测量', '342', '根据一定的法则用数字对人的行为加以确定。即根据一定的心理学理论，使用一定的操作程序，给人的行为确定出一种数量化的价值。','名词',3);</v>
      </c>
      <c r="AP27" s="41" t="s">
        <v>576</v>
      </c>
      <c r="AQ27" s="40" t="s">
        <v>233</v>
      </c>
      <c r="AR27" s="40">
        <v>385</v>
      </c>
      <c r="AS27" s="41" t="s">
        <v>615</v>
      </c>
      <c r="AT27" t="str">
        <f t="shared" si="25"/>
        <v>INSERT INTO `t_test_history` ( `year`, `item`, `subject`, `page`, `remarks`,`type`,`points`) VALUES ('2010', '4．效标效度', '统计', '385', '效标效度也称实证效度，是指一个测验对处于特定情景中的个体的行为进行预测时的有效性程度，即对于研究者所感兴趣的行为能够预测得怎么样。其中，被预测的行为是检验测验效度的标准，简称效标。 ','名词',3);</v>
      </c>
      <c r="AU27" s="47" t="s">
        <v>676</v>
      </c>
      <c r="AV27" s="46" t="s">
        <v>685</v>
      </c>
      <c r="AW27" s="46">
        <v>285</v>
      </c>
      <c r="AX27" s="47" t="s">
        <v>684</v>
      </c>
      <c r="AY27" t="str">
        <f t="shared" si="26"/>
        <v>INSERT INTO `t_test_history` ( `year`, `item`, `subject`, `page`, `remarks`,`type`,`points`) VALUES ('2009', '4．备择假设（H1）', '统计', '285', '备择假设是与虚无假设对立的假设，又称为科学假设、对立假设，以H1表示。备择假设一般都假设两个总体参数之间有差异、不相等。如μ1≠μ2，μ1 &lt;μ  2，μ  1&gt;μ  2。统计学中不能对H  1的真实性直接检验，而必须通过建立虚无假设来达到检验的目的，若能证明H  0为真则H  1为假，若H  0为假则H  1为真。','名词',3);</v>
      </c>
      <c r="AZ27" s="53" t="s">
        <v>758</v>
      </c>
      <c r="BA27" s="52" t="s">
        <v>206</v>
      </c>
      <c r="BB27" s="52">
        <v>224</v>
      </c>
      <c r="BC27" s="53" t="s">
        <v>759</v>
      </c>
      <c r="BD27" t="str">
        <f t="shared" si="27"/>
        <v>INSERT INTO `t_test_history` ( `year`, `item`, `subject`, `page`, `remarks`,`type`,`points`) VALUES ('2008', '4、众数', '研究方法', '224', '众数是指在次数分布中出现次数最多的数据的值。众数可通过观察的方法直接得到，也可用积分的方法求出。','名词',3);</v>
      </c>
      <c r="BE27" s="59" t="s">
        <v>830</v>
      </c>
      <c r="BF27" s="58" t="s">
        <v>222</v>
      </c>
      <c r="BG27" s="58">
        <v>411</v>
      </c>
      <c r="BH27" s="59" t="s">
        <v>846</v>
      </c>
      <c r="BI27" t="str">
        <f t="shared" si="28"/>
        <v>INSERT INTO `t_test_history` ( `year`, `item`, `subject`, `page`, `remarks`,`type`,`points`) VALUES ('2007', '4.离差智商', '测量', '411', '离差智商是将一个人的智力测验分数与同年龄组的人比较所得到的标准分数。美国心理学家韦克斯勒提出的概念，即人的智商是按常态分布的，以同年龄组的总平均智商为100，用个人的实得分数与总平均数比较，就可以看出个人在同年龄组内所占的相对位置。人的智商从高到低，离平均数越远，获得该分数的人就越少。人的智商的变化范围很大，计算得到的智商标准差为15，这样，计算离差智商的公式就是：IQ＝100＋15×（个人成绩－所在年龄组的平均成绩）÷该年龄组分数的标准差。','名词',3);</v>
      </c>
      <c r="BJ27" s="65" t="s">
        <v>895</v>
      </c>
      <c r="BK27" s="64" t="s">
        <v>222</v>
      </c>
      <c r="BL27" s="64">
        <v>392</v>
      </c>
      <c r="BM27" s="65"/>
      <c r="BN27" t="str">
        <f t="shared" si="34"/>
        <v>INSERT INTO `t_test_history` ( `year`, `item`, `subject`, `page`, `remarks`,`type`,`points`) VALUES ('2006', '4、鉴别指数', '测量', '392', '','名词',3);</v>
      </c>
      <c r="BO27" s="71" t="s">
        <v>970</v>
      </c>
      <c r="BP27" s="70" t="s">
        <v>211</v>
      </c>
      <c r="BQ27" s="70">
        <v>703</v>
      </c>
      <c r="BR27" s="71" t="s">
        <v>991</v>
      </c>
      <c r="BS27" t="str">
        <f t="shared" si="29"/>
        <v>INSERT INTO `t_test_history` ( `year`, `item`, `subject`, `page`, `remarks`,`type`,`points`) VALUES ('2005', '4.印象管理 ', '社会', '703', '一个人以一定方式去影响别人对自己的印象的过程。逢迎、恫吓、自我抬高、显示、恳求等五种特殊自我表现策略','名词',3);</v>
      </c>
      <c r="BT27" s="77" t="s">
        <v>1051</v>
      </c>
      <c r="BU27" s="76" t="s">
        <v>211</v>
      </c>
      <c r="BV27" s="76">
        <v>747</v>
      </c>
      <c r="BW27" s="77"/>
      <c r="BX27" t="str">
        <f t="shared" si="30"/>
        <v>INSERT INTO `t_test_history` ( `year`, `item`, `subject`, `page`, `remarks`,`type`,`points`) VALUES ('2004', '4.去个性化', '社会', '747', '','名词',3);</v>
      </c>
      <c r="BY27" s="83" t="s">
        <v>1110</v>
      </c>
      <c r="BZ27" s="82" t="s">
        <v>222</v>
      </c>
      <c r="CA27" s="82">
        <v>349</v>
      </c>
      <c r="CB27" s="83"/>
      <c r="CC27" t="str">
        <f t="shared" si="31"/>
        <v>INSERT INTO `t_test_history` ( `year`, `item`, `subject`, `page`, `remarks`,`type`,`points`) VALUES ('2003', '4.测验的标准化', '测量', '349', '','名词',3);</v>
      </c>
      <c r="CD27" s="65" t="s">
        <v>1183</v>
      </c>
      <c r="CE27" s="64" t="s">
        <v>1198</v>
      </c>
      <c r="CF27" s="64">
        <v>286</v>
      </c>
      <c r="CG27" s="65" t="s">
        <v>1199</v>
      </c>
      <c r="CH27" s="20" t="str">
        <f t="shared" si="32"/>
        <v>INSERT INTO `t_test_history` ( `year`, `item`, `subject`, `page`, `remarks`,`type`,`points`) VALUES ('2002', '4.β错误', '统计', '286', '第二类错误，原假设为假，接受原假设所犯的错误。纳伪错误','名词',3);</v>
      </c>
      <c r="CI27" s="59" t="s">
        <v>1254</v>
      </c>
      <c r="CJ27" s="58"/>
      <c r="CK27" s="58"/>
      <c r="CL27" s="59"/>
      <c r="CM27" s="87" t="str">
        <f t="shared" si="33"/>
        <v>INSERT INTO `t_test_history` ( `year`, `item`, `subject`, `page`, `remarks`,`type`,`points`) VALUES ('2001', '4.被试间设计', '', '', '','名词',3);</v>
      </c>
    </row>
    <row r="28" spans="1:91" ht="168">
      <c r="A28" s="1">
        <v>5</v>
      </c>
      <c r="B28" s="3" t="s">
        <v>49</v>
      </c>
      <c r="C28" s="1" t="s">
        <v>50</v>
      </c>
      <c r="D28" s="1">
        <v>699</v>
      </c>
      <c r="E28" s="1"/>
      <c r="F28" t="str">
        <f t="shared" si="18"/>
        <v>INSERT INTO `t_test_history` ( `year`, `item`, `subject`, `page`, `memo`,`type`) VALUES ('2018', '首因效应：第一印象获得信息影响更大', '社会', '699', '','名词解释');</v>
      </c>
      <c r="G28" s="15" t="s">
        <v>89</v>
      </c>
      <c r="H28" s="14" t="s">
        <v>139</v>
      </c>
      <c r="I28" s="14">
        <v>274</v>
      </c>
      <c r="J28" s="15" t="s">
        <v>140</v>
      </c>
      <c r="K28" t="str">
        <f t="shared" si="19"/>
        <v>INSERT INTO `t_test_history` ( `year`, `item`, `subject`, `page`, `remarks`,`type`,`points`) VALUES ('2017', '相关系数', '统计', '274', '相关系数是表示两列变量相对程度的数量指标。样本相关系数用γ,总体相关系数用ρ表示。取值在-1.00到1.00之间。-1完全负相关，+1完全正相关，不完全相关，在-1.00到1.00之间（不包括0及其临近值）0及其邻近不相关','名词',3);</v>
      </c>
      <c r="L28" s="3" t="s">
        <v>184</v>
      </c>
      <c r="M28" s="1" t="s">
        <v>211</v>
      </c>
      <c r="N28" s="1">
        <v>769</v>
      </c>
      <c r="O28" s="3" t="s">
        <v>229</v>
      </c>
      <c r="P28" t="str">
        <f t="shared" si="20"/>
        <v>INSERT INTO `t_test_history` ( `year`, `item`, `subject`, `page`, `remarks`,`type`,`points`) VALUES ('2016', '社会惰化', '社会', '769', '社会堕化，是指个人与群体其他成员一起完成某种事情时，或个人活动也有他人在场时，往往个人所付出的努力比单独时偏少，不如单干时出力多，个人的活动积极性与效率下降的现象，也称之为社会堕化作用。也叫社会干扰、社会致弱、社会逍遥、社会懈怠','名称',3);</v>
      </c>
      <c r="Q28" s="24"/>
      <c r="R28" s="23"/>
      <c r="S28" s="23"/>
      <c r="T28" s="24"/>
      <c r="U28" s="24"/>
      <c r="V28" s="3" t="s">
        <v>306</v>
      </c>
      <c r="W28" s="1" t="s">
        <v>211</v>
      </c>
      <c r="X28" s="1">
        <v>703</v>
      </c>
      <c r="Y28" s="3" t="s">
        <v>320</v>
      </c>
      <c r="Z28" t="str">
        <f t="shared" si="21"/>
        <v>INSERT INTO `t_test_history` ( `year`, `item`, `subject`, `page`, `remarks`,`type`,`points`) VALUES ('2014', '5. 印象管理', '社会', '703', '一个人以一定方式去影响别人对自己的印象的过程。（逢迎、恫吓、自我抬高、显示、恳求）','名词',3);</v>
      </c>
      <c r="AA28" s="3" t="s">
        <v>370</v>
      </c>
      <c r="AB28" s="1" t="s">
        <v>209</v>
      </c>
      <c r="AC28" s="1">
        <v>625</v>
      </c>
      <c r="AD28" s="3" t="s">
        <v>371</v>
      </c>
      <c r="AE28" t="str">
        <f t="shared" si="22"/>
        <v>INSERT INTO `t_test_history` ( `year`, `item`, `subject`, `page`, `remarks`,`type`,`points`) VALUES ('2013', '5 道德认识：', '教育', '625', '是指对道德行为准侧及其意义的认识，包括道德概念、原则、信念和观点形成以及运用这些观念去分析道德情境，对人对事作出是非、善恶等的道德判断。','名词',3);</v>
      </c>
      <c r="AF28" s="33" t="s">
        <v>457</v>
      </c>
      <c r="AG28" s="32" t="s">
        <v>233</v>
      </c>
      <c r="AH28" s="32">
        <v>280</v>
      </c>
      <c r="AI28" s="33" t="s">
        <v>458</v>
      </c>
      <c r="AJ28" t="str">
        <f t="shared" si="23"/>
        <v>INSERT INTO `t_test_history` ( `year`, `item`, `subject`, `page`, `remarks`,`type`,`points`) VALUES ('2012', '5.抽样分布', '统计', '280', '抽样分布是样本统计量的理论分布。样本统计量有：平均数、两平均数之差、方差、标准差、相关系数、回归系数、百分比率（或概率）等等。统计量是基本随机变量的函数（即统计量是由基本随机变量计算而来），故抽样分布又称随机变量函数的分布。抽样分布是统计推断的理论依据。','名词',3);</v>
      </c>
      <c r="AK28" s="15" t="s">
        <v>531</v>
      </c>
      <c r="AL28" s="14" t="s">
        <v>211</v>
      </c>
      <c r="AM28" s="14">
        <v>771</v>
      </c>
      <c r="AN28" s="15" t="s">
        <v>532</v>
      </c>
      <c r="AO28" t="str">
        <f t="shared" si="24"/>
        <v>INSERT INTO `t_test_history` ( `year`, `item`, `subject`, `page`, `remarks`,`type`,`points`) VALUES ('2011', '5.冒险转移', '社会', '771', '个人单独决策愿意冒的风险较小，但是群体共同决策时，愿意冒的风险更大（个人假设群体鼓励富有冒险性的见解，责任分散，文化价值对冒险性有高评价）','名词',3);</v>
      </c>
      <c r="AP28" s="41" t="s">
        <v>577</v>
      </c>
      <c r="AQ28" s="40" t="s">
        <v>209</v>
      </c>
      <c r="AR28" s="40">
        <v>596</v>
      </c>
      <c r="AS28" s="41" t="s">
        <v>616</v>
      </c>
      <c r="AT28" t="str">
        <f t="shared" si="25"/>
        <v>INSERT INTO `t_test_history` ( `year`, `item`, `subject`, `page`, `remarks`,`type`,`points`) VALUES ('2010', '5．概念同化', '教育', '596', '概念同化是指在课堂学习的条件下，利用学生认知结构中原有的有关概念以定义的方式直接向学生揭示概念的关键特征，从而使学生获得概念的方式。属于接受学习的范畴。美国心理学家奥苏伯尔认为，概念同化多发生于课堂教学中，是学生获得概念的典型方式。概念同化需满足主客观条件，客观条件即新学习的概念对学习者必须具有潜在意义，即新概念本身必须具有逻辑意义，同时学习者的认知结构中必须具备同化新概念的适当观念。主观条件即学习者应具备有意义学习的心向。','名词',3);</v>
      </c>
      <c r="AU28" s="47" t="s">
        <v>677</v>
      </c>
      <c r="AV28" s="46" t="s">
        <v>206</v>
      </c>
      <c r="AW28" s="46">
        <v>186</v>
      </c>
      <c r="AX28" s="47" t="s">
        <v>686</v>
      </c>
      <c r="AY28" t="str">
        <f t="shared" si="26"/>
        <v>INSERT INTO `t_test_history` ( `year`, `item`, `subject`, `page`, `remarks`,`type`,`points`) VALUES ('2009', '5．操作定义', '研究方法', '186', '操作定义是指用可感知、度量的事物、事件、现象和方法对变量或指标作出具体的界定、说明。操作定义的最大特征就是可观测性，作出操作定义的过程就是将变量或指标的抽象陈述转化为具体的操作陈述的过程。操作定义的重要作用在于操作定义有利于提高研究的客观性；便于研究假设的检验；提高研究的统一规范性；提高研究结果的可比性；便于研究的评价、结果的检验和重复。','名词',3);</v>
      </c>
      <c r="AZ28" s="53" t="s">
        <v>760</v>
      </c>
      <c r="BA28" s="52" t="s">
        <v>206</v>
      </c>
      <c r="BB28" s="52">
        <v>184</v>
      </c>
      <c r="BC28" s="53" t="s">
        <v>761</v>
      </c>
      <c r="BD28" t="str">
        <f t="shared" si="27"/>
        <v>INSERT INTO `t_test_history` ( `year`, `item`, `subject`, `page`, `remarks`,`type`,`points`) VALUES ('2008', '5、自变量', '研究方法', '184', '自变量是指在研究中有意加以改变、操纵的事物、条件或特征，如某些外在刺激、环境条件、被试及其暂时特征等。','名词',3);</v>
      </c>
      <c r="BE28" s="59" t="s">
        <v>831</v>
      </c>
      <c r="BF28" s="58" t="s">
        <v>847</v>
      </c>
      <c r="BG28" s="58">
        <v>615</v>
      </c>
      <c r="BH28" s="59" t="s">
        <v>848</v>
      </c>
      <c r="BI28" t="str">
        <f t="shared" si="28"/>
        <v>INSERT INTO `t_test_history` ( `year`, `item`, `subject`, `page`, `remarks`,`type`,`points`) VALUES ('2007', '5.学习迁移', '教育', '615', '先前学习对后继学习，后继学习对先前学习相互影响；举一反三，触类旁通；','名词',3);</v>
      </c>
      <c r="BJ28" s="65" t="s">
        <v>896</v>
      </c>
      <c r="BK28" s="64" t="s">
        <v>196</v>
      </c>
      <c r="BL28" s="64">
        <v>147</v>
      </c>
      <c r="BM28" s="65"/>
      <c r="BN28" t="str">
        <f t="shared" si="34"/>
        <v>INSERT INTO `t_test_history` ( `year`, `item`, `subject`, `page`, `remarks`,`type`,`points`) VALUES ('2006', '5、场独立性', '普心', '147', '','名词',3);</v>
      </c>
      <c r="BO28" s="71" t="s">
        <v>971</v>
      </c>
      <c r="BP28" s="70" t="s">
        <v>206</v>
      </c>
      <c r="BQ28" s="70">
        <v>185</v>
      </c>
      <c r="BR28" s="71" t="s">
        <v>992</v>
      </c>
      <c r="BS28" t="str">
        <f t="shared" si="29"/>
        <v>INSERT INTO `t_test_history` ( `year`, `item`, `subject`, `page`, `remarks`,`type`,`points`) VALUES ('2005', '5.恒定法 ', '研究方法', '185', '通过采取一定的措施，使某些无关变量在整个研究过程中保持恒定不变的方法。','名词',3);</v>
      </c>
      <c r="BT28" s="77" t="s">
        <v>1052</v>
      </c>
      <c r="BU28" s="76" t="s">
        <v>211</v>
      </c>
      <c r="BV28" s="76">
        <v>696</v>
      </c>
      <c r="BW28" s="77"/>
      <c r="BX28" t="str">
        <f t="shared" si="30"/>
        <v>INSERT INTO `t_test_history` ( `year`, `item`, `subject`, `page`, `remarks`,`type`,`points`) VALUES ('2004', '5.刻板印象', '社会', '696', '','名词',3);</v>
      </c>
      <c r="BY28" s="83" t="s">
        <v>1111</v>
      </c>
      <c r="BZ28" s="82" t="s">
        <v>201</v>
      </c>
      <c r="CA28" s="82">
        <v>473</v>
      </c>
      <c r="CB28" s="83"/>
      <c r="CC28" t="str">
        <f t="shared" si="31"/>
        <v>INSERT INTO `t_test_history` ( `year`, `item`, `subject`, `page`, `remarks`,`type`,`points`) VALUES ('2003', '5.顺应', '发展', '473', '','名词',3);</v>
      </c>
      <c r="CD28" s="65" t="s">
        <v>1184</v>
      </c>
      <c r="CE28" s="64"/>
      <c r="CF28" s="64"/>
      <c r="CG28" s="65" t="s">
        <v>1201</v>
      </c>
      <c r="CH28" s="20" t="str">
        <f t="shared" si="32"/>
        <v>INSERT INTO `t_test_history` ( `year`, `item`, `subject`, `page`, `remarks`,`type`,`points`) VALUES ('2002', '5.元记忆', '', '', '属于元认知，但是没找着','名词',3);</v>
      </c>
      <c r="CI28" s="59" t="s">
        <v>1255</v>
      </c>
      <c r="CJ28" s="58"/>
      <c r="CK28" s="58"/>
      <c r="CL28" s="59"/>
      <c r="CM28" s="87" t="str">
        <f t="shared" si="33"/>
        <v>INSERT INTO `t_test_history` ( `year`, `item`, `subject`, `page`, `remarks`,`type`,`points`) VALUES ('2001', '5.学习的迁移', '', '', '','名词',3);</v>
      </c>
    </row>
    <row r="29" spans="1:91" ht="196">
      <c r="A29" s="1">
        <v>6</v>
      </c>
      <c r="B29" s="3" t="s">
        <v>48</v>
      </c>
      <c r="C29" s="1" t="s">
        <v>50</v>
      </c>
      <c r="D29" s="1">
        <v>696</v>
      </c>
      <c r="E29" s="1"/>
      <c r="F29" t="str">
        <f t="shared" si="18"/>
        <v>INSERT INTO `t_test_history` ( `year`, `item`, `subject`, `page`, `memo`,`type`) VALUES ('2018', '刻板印象：根据自己直接或间接经验对事物形成的固定的看法', '社会', '696', '','名词解释');</v>
      </c>
      <c r="G29" s="15" t="s">
        <v>90</v>
      </c>
      <c r="H29" s="14" t="s">
        <v>141</v>
      </c>
      <c r="I29" s="14">
        <v>593</v>
      </c>
      <c r="J29" s="15" t="s">
        <v>142</v>
      </c>
      <c r="K29" t="str">
        <f t="shared" si="19"/>
        <v>INSERT INTO `t_test_history` ( `year`, `item`, `subject`, `page`, `remarks`,`type`,`points`) VALUES ('2017', '支架式教学', '教育', '593', '指教师引导着教学的进行，使学生掌握、建构和内化所学的知识技能，从而进行更高水平的认知活动。通过支架（教师的帮助）把学习的任务逐渐由教师转移给学生自己，最后撤去支架，使学生达到独立学习。（以维果斯基的最近发展区理论和“辅助学习”为基础而提出来的）','名词',3);</v>
      </c>
      <c r="L29" s="3" t="s">
        <v>185</v>
      </c>
      <c r="M29" s="1" t="s">
        <v>209</v>
      </c>
      <c r="N29" s="1">
        <v>596</v>
      </c>
      <c r="O29" s="3" t="s">
        <v>230</v>
      </c>
      <c r="P29" t="str">
        <f t="shared" si="20"/>
        <v>INSERT INTO `t_test_history` ( `year`, `item`, `subject`, `page`, `remarks`,`type`,`points`) VALUES ('2016', '6.概念形成', '教育', '596', '从大量的具体例证触发，在儿童实际经验过的概念的肯定例证中，通过归纳的方法抽取一类事物的共同属性，从而获得初级概念的过程。涉及到抽象、概括和辨别几种思维活动。研究集中于儿童的概念形成过程与成人的概念形成过程，前者用教学实验来研究，后者通过人工概念来研究，即在严格控制的实验条件下研究概念形成的过程。','名称',3);</v>
      </c>
      <c r="Q29" s="24"/>
      <c r="R29" s="23"/>
      <c r="S29" s="23"/>
      <c r="T29" s="24"/>
      <c r="U29" s="24"/>
      <c r="V29" s="3" t="s">
        <v>307</v>
      </c>
      <c r="W29" s="1" t="s">
        <v>209</v>
      </c>
      <c r="X29" s="1">
        <v>604</v>
      </c>
      <c r="Y29" s="3" t="s">
        <v>321</v>
      </c>
      <c r="Z29" t="str">
        <f t="shared" si="21"/>
        <v>INSERT INTO `t_test_history` ( `year`, `item`, `subject`, `page`, `remarks`,`type`,`points`) VALUES ('2014', '6. 程序性知识', '教育', '604', '当代认知心理学家安德森把人类掌握知识的表征形式分为：陈述性知识与程序性知识。程序性知识是关于完成某项任务的行为或操作步骤的知识，或者是关于如何做的知识。How','名词',3);</v>
      </c>
      <c r="AA29" s="3" t="s">
        <v>377</v>
      </c>
      <c r="AB29" s="1"/>
      <c r="AC29" s="1"/>
      <c r="AD29" s="3" t="s">
        <v>378</v>
      </c>
      <c r="AE29" t="str">
        <f t="shared" si="22"/>
        <v>INSERT INTO `t_test_history` ( `year`, `item`, `subject`, `page`, `remarks`,`type`,`points`) VALUES ('2013', '6 投射作用：', '', '', '是指一个人由于自己的需要和情绪倾向，而将自己的特征投射到别人身上的现象。','名词',3);</v>
      </c>
      <c r="AF29" s="33" t="s">
        <v>459</v>
      </c>
      <c r="AG29" s="32" t="s">
        <v>209</v>
      </c>
      <c r="AH29" s="32">
        <v>616</v>
      </c>
      <c r="AI29" s="33" t="s">
        <v>461</v>
      </c>
      <c r="AJ29" t="str">
        <f t="shared" si="23"/>
        <v>INSERT INTO `t_test_history` ( `year`, `item`, `subject`, `page`, `remarks`,`type`,`points`) VALUES ('2012', '6.共同要素说', '教育', '616', '共同要素说由桑代克根据实验而提出。在实验的基础上，桑代克提出了迁移的共同要素说，又称相同要素说，后来又被伍德沃斯修改为共同成分说。认为前后两次学习只有在内容上有共同元素或共同成分时才能发生迁移，否则，无论所涉及的官能如何相同，也是不能发生迁移的。','名词',3);</v>
      </c>
      <c r="AK29" s="15" t="s">
        <v>533</v>
      </c>
      <c r="AL29" s="14" t="s">
        <v>211</v>
      </c>
      <c r="AM29" s="14">
        <v>770</v>
      </c>
      <c r="AN29" s="15" t="s">
        <v>534</v>
      </c>
      <c r="AO29" t="str">
        <f t="shared" si="24"/>
        <v>INSERT INTO `t_test_history` ( `year`, `item`, `subject`, `page`, `remarks`,`type`,`points`) VALUES ('2011', '6.群体极化', '社会', '770', '群体两极分化，群体成员中原已存在的倾向性得到加强，使一种观点或态度从原来的群体平均水平加强到具有支配性地位的现象。群体讨论可以形成群体极化，使原先群体支持的意见更为支持，原先群体反对的意见更为反对。','名词',3);</v>
      </c>
      <c r="AP29" s="41" t="s">
        <v>578</v>
      </c>
      <c r="AQ29" s="40" t="s">
        <v>201</v>
      </c>
      <c r="AR29" s="40">
        <v>518</v>
      </c>
      <c r="AS29" s="41" t="s">
        <v>617</v>
      </c>
      <c r="AT29" t="str">
        <f t="shared" si="25"/>
        <v>INSERT INTO `t_test_history` ( `year`, `item`, `subject`, `page`, `remarks`,`type`,`points`) VALUES ('2010', '6．观点采择', '发展', '518', '观点采择是指儿童能采取别人的观点来理解他人的思想与情感的一种必需的认知技能。弗拉维尔认为观点采择能力是以了解别人观点为目的，由不同的环节所组成的认知加工过程，它包括四个阶段:存在阶段、需要阶段、推断阶段和应用阶段。塞尔曼通过两难故事法测查儿童观点采择能力的发展，认为分以下几个阶段:阶段1:社会信息角色采择；阶段2:自我反省式观点采择；阶段3:相互性角色采择；阶段4:社会和习俗系统的角色替换。观点采择作为一种社会认知能力，不仅与儿童的智力发展存在一定的联系，更对儿童脱离自我中心、建立良好的同伴关系、亲社会行为的形成与发展起了极大的推动作用。','名词',3);</v>
      </c>
      <c r="AU29" s="47" t="s">
        <v>678</v>
      </c>
      <c r="AV29" s="46" t="s">
        <v>233</v>
      </c>
      <c r="AW29" s="46">
        <v>381</v>
      </c>
      <c r="AX29" s="47" t="s">
        <v>687</v>
      </c>
      <c r="AY29" t="str">
        <f t="shared" si="26"/>
        <v>INSERT INTO `t_test_history` ( `year`, `item`, `subject`, `page`, `remarks`,`type`,`points`) VALUES ('2009', '6．内容效度', '统计', '381', '内容效度指的是测验题目对有关内容或行为范围取样的适当性。这种测验的效度主要与测验内容有关。一个测验要有内容效度必须具备两个条件：要有定义得完好的内容范围；测验题目应是所界定的内容范围的代表性取样。','名词',3);</v>
      </c>
      <c r="AZ29" s="53" t="s">
        <v>762</v>
      </c>
      <c r="BA29" s="52" t="s">
        <v>211</v>
      </c>
      <c r="BB29" s="52">
        <v>696</v>
      </c>
      <c r="BC29" s="53" t="s">
        <v>763</v>
      </c>
      <c r="BD29" t="str">
        <f t="shared" si="27"/>
        <v>INSERT INTO `t_test_history` ( `year`, `item`, `subject`, `page`, `remarks`,`type`,`points`) VALUES ('2008', '6、刻板印象', '社会', '696', '人们对某一类人或者事物产生的比较固定、概括而笼统的看法。刻板印象常常是指人们通过长期的经验所形成的比较固定的看法，这种看法常常可能作为人们做出行为判断的基础。','名词',3);</v>
      </c>
      <c r="BE29" s="59" t="s">
        <v>832</v>
      </c>
      <c r="BF29" s="58" t="s">
        <v>201</v>
      </c>
      <c r="BG29" s="58">
        <v>473</v>
      </c>
      <c r="BH29" s="59" t="s">
        <v>849</v>
      </c>
      <c r="BI29" t="str">
        <f t="shared" si="28"/>
        <v>INSERT INTO `t_test_history` ( `year`, `item`, `subject`, `page`, `remarks`,`type`,`points`) VALUES ('2007', '6.顺应', '发展', '473', '主体通过调整自己的智力结构，以使其与外界信息相适应的过程。','名词',3);</v>
      </c>
      <c r="BJ29" s="65" t="s">
        <v>921</v>
      </c>
      <c r="BK29" s="64" t="s">
        <v>201</v>
      </c>
      <c r="BL29" s="64">
        <v>483</v>
      </c>
      <c r="BM29" s="65" t="s">
        <v>922</v>
      </c>
      <c r="BN29" t="str">
        <f t="shared" si="34"/>
        <v>INSERT INTO `t_test_history` ( `year`, `item`, `subject`, `page`, `remarks`,`type`,`points`) VALUES ('2006', '6、成熟势力说', '发展', '483', '格塞尔','名词',3);</v>
      </c>
      <c r="BO29" s="71" t="s">
        <v>972</v>
      </c>
      <c r="BP29" s="70" t="s">
        <v>201</v>
      </c>
      <c r="BQ29" s="70">
        <v>503</v>
      </c>
      <c r="BR29" s="71" t="s">
        <v>993</v>
      </c>
      <c r="BS29" t="str">
        <f t="shared" si="29"/>
        <v>INSERT INTO `t_test_history` ( `year`, `item`, `subject`, `page`, `remarks`,`type`,`points`) VALUES ('2005', '6.性别认同 ', '发展', '503', '对自身性别的认识，对自己在生物学特征上是男性还是女性的一个分类。完整的性别概念包括两个基本成分，一是性别同一性，二是性别恒常性。','名词',3);</v>
      </c>
      <c r="BT29" s="77" t="s">
        <v>1053</v>
      </c>
      <c r="BU29" s="76" t="s">
        <v>222</v>
      </c>
      <c r="BV29" s="76">
        <v>350</v>
      </c>
      <c r="BW29" s="77" t="s">
        <v>1064</v>
      </c>
      <c r="BX29" t="str">
        <f t="shared" si="30"/>
        <v>INSERT INTO `t_test_history` ( `year`, `item`, `subject`, `page`, `remarks`,`type`,`points`) VALUES ('2004', '6.常模', '测量', '350', '标准化样本的平均数','名词',3);</v>
      </c>
      <c r="BY29" s="83" t="s">
        <v>1112</v>
      </c>
      <c r="BZ29" s="82" t="s">
        <v>209</v>
      </c>
      <c r="CA29" s="82">
        <v>630</v>
      </c>
      <c r="CB29" s="83" t="s">
        <v>1129</v>
      </c>
      <c r="CC29" t="str">
        <f t="shared" si="31"/>
        <v>INSERT INTO `t_test_history` ( `year`, `item`, `subject`, `page`, `remarks`,`type`,`points`) VALUES ('2003', '6.替代强化', '教育', '630', '观察榜样的行为所受到的强化','名词',3);</v>
      </c>
      <c r="CD29" s="65" t="s">
        <v>1185</v>
      </c>
      <c r="CE29" s="64" t="s">
        <v>201</v>
      </c>
      <c r="CF29" s="64">
        <v>471</v>
      </c>
      <c r="CG29" s="65" t="s">
        <v>1202</v>
      </c>
      <c r="CH29" s="20" t="str">
        <f t="shared" si="32"/>
        <v>INSERT INTO `t_test_history` ( `year`, `item`, `subject`, `page`, `remarks`,`type`,`points`) VALUES ('2002', '6.守恒', '发展', '471', '具体运算阶段。皮亚杰认知发展理论。液体、数量、物质、重量、长度、面积、体积守恒等。','名词',3);</v>
      </c>
      <c r="CI29" s="59"/>
      <c r="CJ29" s="58"/>
      <c r="CK29" s="58"/>
      <c r="CL29" s="59"/>
      <c r="CM29" s="87" t="str">
        <f t="shared" si="33"/>
        <v>INSERT INTO `t_test_history` ( `year`, `item`, `subject`, `page`, `remarks`,`type`,`points`) VALUES ('2001', '', '', '', '','名词',3);</v>
      </c>
    </row>
    <row r="30" spans="1:91" ht="182">
      <c r="A30" s="1">
        <v>7</v>
      </c>
      <c r="B30" s="3" t="s">
        <v>52</v>
      </c>
      <c r="C30" s="1" t="s">
        <v>51</v>
      </c>
      <c r="D30" s="1">
        <v>604</v>
      </c>
      <c r="E30" s="1"/>
      <c r="F30" t="str">
        <f t="shared" si="18"/>
        <v>INSERT INTO `t_test_history` ( `year`, `item`, `subject`, `page`, `memo`,`type`) VALUES ('2018', '程序性知识：操作步骤的知识，how的知识', '教育', '604', '','名词解释');</v>
      </c>
      <c r="G30" s="15" t="s">
        <v>91</v>
      </c>
      <c r="H30" s="14" t="s">
        <v>141</v>
      </c>
      <c r="I30" s="14">
        <v>600</v>
      </c>
      <c r="J30" s="15" t="s">
        <v>143</v>
      </c>
      <c r="K30" t="str">
        <f t="shared" si="19"/>
        <v>INSERT INTO `t_test_history` ( `year`, `item`, `subject`, `page`, `remarks`,`type`,`points`) VALUES ('2017', '陈述性知识', '教育', '600', '陈述性知识是关于事物及其关系的知识，或者说是关于“是什么”的知识，包括对事实、规则、事件、等信息的表达。比如“大多数鸟儿都会飞”等；陈述性知识是一种相对静态的知识，以命题和命题网络来表征。','名词',3);</v>
      </c>
      <c r="L30" s="3" t="s">
        <v>186</v>
      </c>
      <c r="M30" s="1" t="s">
        <v>196</v>
      </c>
      <c r="N30" s="1">
        <v>40</v>
      </c>
      <c r="O30" s="3" t="s">
        <v>231</v>
      </c>
      <c r="P30" t="str">
        <f t="shared" si="20"/>
        <v>INSERT INTO `t_test_history` ( `year`, `item`, `subject`, `page`, `remarks`,`type`,`points`) VALUES ('2016', '7.暗适应', '普心', '40', '从光亮处进入暗中，人眼对光的敏感度逐渐增加，约30分钟达到最大限度，称为暗适应。暗适应是视细胞的基本功能——感光功能的反映。','名称',3);</v>
      </c>
      <c r="Q30" s="24"/>
      <c r="R30" s="23"/>
      <c r="S30" s="23"/>
      <c r="T30" s="24"/>
      <c r="U30" s="24"/>
      <c r="V30" s="3" t="s">
        <v>308</v>
      </c>
      <c r="W30" s="1" t="s">
        <v>201</v>
      </c>
      <c r="X30" s="1">
        <v>472</v>
      </c>
      <c r="Y30" s="3" t="s">
        <v>322</v>
      </c>
      <c r="Z30" t="str">
        <f t="shared" si="21"/>
        <v>INSERT INTO `t_test_history` ( `year`, `item`, `subject`, `page`, `remarks`,`type`,`points`) VALUES ('2014', '7. 自我中心性', '发展', '472', '皮亚杰在解释儿童认知发展是，认为处于前运算阶段的儿童具有自我中心性。还不能将自我与外界很好地区分开来，总是站在自己的角度去认识和适应外部世界。','名词',3);</v>
      </c>
      <c r="AA30" s="3" t="s">
        <v>367</v>
      </c>
      <c r="AB30" s="1" t="s">
        <v>196</v>
      </c>
      <c r="AC30" s="1">
        <v>47</v>
      </c>
      <c r="AD30" s="3" t="s">
        <v>369</v>
      </c>
      <c r="AE30" t="str">
        <f t="shared" si="22"/>
        <v>INSERT INTO `t_test_history` ( `year`, `item`, `subject`, `page`, `remarks`,`type`,`points`) VALUES ('2013', '7 颜色恒常性：', '普心', '47', '一个有颜色的物体在色光照明下，它的表面颜色并不受色光照明的严重影响，而是保持相对不变。','名词',3);</v>
      </c>
      <c r="AF30" s="33" t="s">
        <v>460</v>
      </c>
      <c r="AG30" s="32" t="s">
        <v>209</v>
      </c>
      <c r="AH30" s="32">
        <v>612</v>
      </c>
      <c r="AI30" s="33" t="s">
        <v>462</v>
      </c>
      <c r="AJ30" t="str">
        <f t="shared" si="23"/>
        <v>INSERT INTO `t_test_history` ( `year`, `item`, `subject`, `page`, `remarks`,`type`,`points`) VALUES ('2012', '7.元认知策略', '教育', '612', '元认知策略是指学生对自己的学习过程的有效的监视和控制。元认知策略概括起来有三类：计划策略、监控策略和调节策略。','名词',3);</v>
      </c>
      <c r="AK30" s="15" t="s">
        <v>535</v>
      </c>
      <c r="AL30" s="14" t="s">
        <v>233</v>
      </c>
      <c r="AM30" s="14">
        <v>318</v>
      </c>
      <c r="AN30" s="15" t="s">
        <v>536</v>
      </c>
      <c r="AO30" t="str">
        <f t="shared" si="24"/>
        <v>INSERT INTO `t_test_history` ( `year`, `item`, `subject`, `page`, `remarks`,`type`,`points`) VALUES ('2011', '7.测定系数', '统计', '318', '测定系数即确定系数，是变量间共变程度的度量指标，表示因变量的全部变异中被回归平方和解释了的比例。测定系数越大，说明回归效果越好，在判断回归方程是否有意义时，不仅要看回归系数是否显著，更要看测定系数是否足够大。','名词',3);</v>
      </c>
      <c r="AP30" s="41" t="s">
        <v>579</v>
      </c>
      <c r="AQ30" s="40" t="s">
        <v>211</v>
      </c>
      <c r="AR30" s="40">
        <v>756</v>
      </c>
      <c r="AS30" s="41" t="s">
        <v>618</v>
      </c>
      <c r="AT30" t="str">
        <f t="shared" si="25"/>
        <v>INSERT INTO `t_test_history` ( `year`, `item`, `subject`, `page`, `remarks`,`type`,`points`) VALUES ('2010', '7．社会影响', '社会', '756', '社会影响是指对他人态度或行为所发生的作用。人们在社会生活中的相互作用，其效果与程度受影响的发生者、传播者和接受者的制约。如传播者的可信赖程度、人格魅力和传播技巧，发生者在人们心目中的地位，接受者的主观状态如智力水平、性格特点等。多数心理学家认为，它不是单个人的属性，是人们的相互作用。影响的深浅、范围大小，取决于人们之间的关系是否协调，目标是否相互依存。','名词',3);</v>
      </c>
      <c r="AU30" s="47" t="s">
        <v>679</v>
      </c>
      <c r="AV30" s="46" t="s">
        <v>201</v>
      </c>
      <c r="AW30" s="46">
        <v>467</v>
      </c>
      <c r="AX30" s="47" t="s">
        <v>688</v>
      </c>
      <c r="AY30" t="str">
        <f t="shared" si="26"/>
        <v>INSERT INTO `t_test_history` ( `year`, `item`, `subject`, `page`, `remarks`,`type`,`points`) VALUES ('2009', '7．最近发展区', '发展', '467', '最近发展区是指儿童现有发展水平与在成人帮助下可能达到的发展水平之间的差异。具体的说，最近发展区是指儿童凭借成人的帮助能达到的解决问题的水平与在独立活动中达到的解决问题的水平之间的差异，它表明了儿童发展的可能性。这一概念是由苏联心理学家维果斯基提出的，他认为教育的目的不在于儿童的现有水平，重要的是要考虑到儿童发展的潜能和可以达到的水平，并帮助每个儿童达到可能的发展水平。最近发展区指明了儿童应在各自的现有发展水平上进一步发展潜能，强调了教师和成人的指导作用。','名词',3);</v>
      </c>
      <c r="AZ30" s="53" t="s">
        <v>764</v>
      </c>
      <c r="BA30" s="52" t="s">
        <v>209</v>
      </c>
      <c r="BB30" s="52">
        <v>591</v>
      </c>
      <c r="BC30" s="53" t="s">
        <v>765</v>
      </c>
      <c r="BD30" t="str">
        <f t="shared" si="27"/>
        <v>INSERT INTO `t_test_history` ( `year`, `item`, `subject`, `page`, `remarks`,`type`,`points`) VALUES ('2008', '7、先行组织者', '教育', '591', '这是美国心理学家奥苏贝尔提出的一种旨在促进课堂言语讲授和意义接受学习的教学方法。所谓先行组织者，实际上是指教师在讲授新教材之前，给学生一种引导性材料，它要比新教材更加抽象、概括和综合，并能清晰地反映认知结构中原有的观念和新的学习任务的联系，其作用是帮助学生在获取新材料的过程中，能够有效地利用原有的概括性知识去同化新知识，实现新材料向主体的认知结构转化。','名词',3);</v>
      </c>
      <c r="BE30" s="59" t="s">
        <v>833</v>
      </c>
      <c r="BF30" s="58" t="s">
        <v>233</v>
      </c>
      <c r="BG30" s="58">
        <v>281</v>
      </c>
      <c r="BH30" s="59" t="s">
        <v>850</v>
      </c>
      <c r="BI30" t="str">
        <f t="shared" si="28"/>
        <v>INSERT INTO `t_test_history` ( `year`, `item`, `subject`, `page`, `remarks`,`type`,`points`) VALUES ('2007', '7.点估计', '统计', '281', '总体参数不清楚时，用一个特定值（一般用样本统计量）对其估计。','名词',3);</v>
      </c>
      <c r="BJ30" s="65" t="s">
        <v>897</v>
      </c>
      <c r="BK30" s="64" t="s">
        <v>206</v>
      </c>
      <c r="BL30" s="64">
        <v>233</v>
      </c>
      <c r="BM30" s="65"/>
      <c r="BN30" t="str">
        <f t="shared" si="34"/>
        <v>INSERT INTO `t_test_history` ( `year`, `item`, `subject`, `page`, `remarks`,`type`,`points`) VALUES ('2006', '7、公共因素方差', '研究方法', '233', '','名词',3);</v>
      </c>
      <c r="BO30" s="71" t="s">
        <v>973</v>
      </c>
      <c r="BP30" s="70" t="s">
        <v>233</v>
      </c>
      <c r="BQ30" s="70">
        <v>285</v>
      </c>
      <c r="BR30" s="71" t="s">
        <v>994</v>
      </c>
      <c r="BS30" t="str">
        <f t="shared" si="29"/>
        <v>INSERT INTO `t_test_history` ( `year`, `item`, `subject`, `page`, `remarks`,`type`,`points`) VALUES ('2005', '7.虚无假设 ', '统计', '285', '在推论研究假设之前所提出来的与研究假设相反的假设，通常用H0表示。又称为原假设、无差假设、零假设等','名词',3);</v>
      </c>
      <c r="BT30" s="77" t="s">
        <v>1054</v>
      </c>
      <c r="BU30" s="76" t="s">
        <v>196</v>
      </c>
      <c r="BV30" s="76">
        <v>82</v>
      </c>
      <c r="BW30" s="77" t="s">
        <v>1065</v>
      </c>
      <c r="BX30" t="str">
        <f t="shared" si="30"/>
        <v>INSERT INTO `t_test_history` ( `year`, `item`, `subject`, `page`, `remarks`,`type`,`points`) VALUES ('2004', '7.想象', '普心', '82', '对头脑中已有的表象进行加工改造，形成新形象的过程，是一种高级的认知活动','名词',3);</v>
      </c>
      <c r="BY30" s="83" t="s">
        <v>1113</v>
      </c>
      <c r="BZ30" s="82" t="s">
        <v>209</v>
      </c>
      <c r="CA30" s="82">
        <v>596</v>
      </c>
      <c r="CB30" s="83"/>
      <c r="CC30" t="str">
        <f t="shared" si="31"/>
        <v>INSERT INTO `t_test_history` ( `year`, `item`, `subject`, `page`, `remarks`,`type`,`points`) VALUES ('2003', '7.概念形成', '教育', '596', '','名词',3);</v>
      </c>
      <c r="CD30" s="65" t="s">
        <v>1186</v>
      </c>
      <c r="CE30" s="64" t="s">
        <v>1203</v>
      </c>
      <c r="CF30" s="64">
        <v>372</v>
      </c>
      <c r="CG30" s="65" t="s">
        <v>1256</v>
      </c>
      <c r="CH30" s="20" t="str">
        <f t="shared" si="32"/>
        <v>INSERT INTO `t_test_history` ( `year`, `item`, `subject`, `page`, `remarks`,`type`,`points`) VALUES ('2002', '7.分半信度', '测量', '372', '测验信度的一种。测验没有复本且只能实施一次的情况下，采用分半法（奇偶分半法）估计得到的信度系数。分两半，在最短时距施测了两个平行测验。 分半信度又叫内部一致性系数','名词',3);</v>
      </c>
      <c r="CI30" s="59"/>
      <c r="CJ30" s="58"/>
      <c r="CK30" s="58"/>
      <c r="CL30" s="59"/>
      <c r="CM30" s="87" t="str">
        <f t="shared" si="33"/>
        <v>INSERT INTO `t_test_history` ( `year`, `item`, `subject`, `page`, `remarks`,`type`,`points`) VALUES ('2001', '', '', '', '','名词',3);</v>
      </c>
    </row>
    <row r="31" spans="1:91" ht="168">
      <c r="A31" s="1">
        <v>8</v>
      </c>
      <c r="B31" s="3" t="s">
        <v>53</v>
      </c>
      <c r="C31" s="1" t="s">
        <v>51</v>
      </c>
      <c r="D31" s="1">
        <v>643</v>
      </c>
      <c r="E31" s="1"/>
      <c r="F31" t="str">
        <f t="shared" si="18"/>
        <v>INSERT INTO `t_test_history` ( `year`, `item`, `subject`, `page`, `memo`,`type`) VALUES ('2018', '习得性无助感：连续的失败体验，认为失败无法避免', '教育', '643', '','名词解释');</v>
      </c>
      <c r="G31" s="15" t="s">
        <v>92</v>
      </c>
      <c r="H31" s="14" t="s">
        <v>144</v>
      </c>
      <c r="I31" s="14">
        <v>467</v>
      </c>
      <c r="J31" s="15" t="s">
        <v>145</v>
      </c>
      <c r="K31" t="str">
        <f t="shared" si="19"/>
        <v>INSERT INTO `t_test_history` ( `year`, `item`, `subject`, `page`, `remarks`,`type`,`points`) VALUES ('2017', '最近发展区', '发展', '467', '指儿童现有发展水平与成人帮助下可能达到的发展水平之间的差异。具体的说，最近发展区是指儿童凭借成人的帮助能达到的解决问题的水平与在独立活动中达到的解决问题的水平之间的差异，他表明了儿童发展的可能性，这一概念是有前苏联心理学家维果斯基提出的。他认为教育的目的不在于儿童的现有水平，重要是考虑到儿童发展的潜能和可以达到的水平，并帮助每个儿童达到可能的发展水平。最近发展区指明了儿童应在各自的现有发展水平上进一步发展潜能，强调了教师和成人的指导作用','名词',3);</v>
      </c>
      <c r="L31" s="3" t="s">
        <v>187</v>
      </c>
      <c r="M31" s="1" t="s">
        <v>233</v>
      </c>
      <c r="N31" s="1">
        <v>280</v>
      </c>
      <c r="O31" s="3" t="s">
        <v>232</v>
      </c>
      <c r="P31" t="str">
        <f>"INSERT INTO `t_test_history` ( `year`, `item`, `subject`, `page`, `remarks`,`type`,`points`) VALUES ('2016', '"&amp;L31&amp;"', '"&amp;M31&amp;"', '"&amp;N31&amp;"', '"&amp;O31&amp;"','名称',3);"</f>
        <v>INSERT INTO `t_test_history` ( `year`, `item`, `subject`, `page`, `remarks`,`type`,`points`) VALUES ('2016', '8.抽样分布', '统计', '280', '从已知的总体中以一定的样本容量进行随机抽样，由样本的统计数所对应的概率分布称为抽样分布。','名称',3);</v>
      </c>
      <c r="Q31" s="24"/>
      <c r="R31" s="23"/>
      <c r="S31" s="23"/>
      <c r="T31" s="24"/>
      <c r="U31" s="24"/>
      <c r="V31" s="3" t="s">
        <v>309</v>
      </c>
      <c r="W31" s="1" t="s">
        <v>323</v>
      </c>
      <c r="X31" s="1">
        <v>20</v>
      </c>
      <c r="Y31" s="3" t="s">
        <v>324</v>
      </c>
      <c r="Z31" t="str">
        <f t="shared" si="21"/>
        <v>INSERT INTO `t_test_history` ( `year`, `item`, `subject`, `page`, `remarks`,`type`,`points`) VALUES ('2014', '8. 个性心理特征', '普心', '20', '本质的稳定的心理特点。能力、气质和性格。它的形成具有相对的稳定性，在个性结构中并非孤立的存在，受个性倾向性的影响。','名词',3);</v>
      </c>
      <c r="AA31" s="3" t="s">
        <v>368</v>
      </c>
      <c r="AB31" s="1" t="s">
        <v>201</v>
      </c>
      <c r="AC31" s="1">
        <v>455</v>
      </c>
      <c r="AD31" s="3" t="s">
        <v>379</v>
      </c>
      <c r="AE31" t="str">
        <f t="shared" si="22"/>
        <v>INSERT INTO `t_test_history` ( `year`, `item`, `subject`, `page`, `remarks`,`type`,`points`) VALUES ('2013', '
8 聚合交叉研究：', '发展', '455', '是将纵向研究和横向研究交叠在一起的一种研究方法。','名词',3);</v>
      </c>
      <c r="AF31" s="33" t="s">
        <v>464</v>
      </c>
      <c r="AG31" s="32" t="s">
        <v>211</v>
      </c>
      <c r="AH31" s="32">
        <v>734</v>
      </c>
      <c r="AI31" s="33" t="s">
        <v>463</v>
      </c>
      <c r="AJ31" t="str">
        <f t="shared" si="23"/>
        <v>INSERT INTO `t_test_history` ( `year`, `item`, `subject`, `page`, `remarks`,`type`,`points`) VALUES ('2012', '8 罗密欧与朱丽叶效应', '社会', '734', '如果出现干扰恋爱双方爱情关系的外在力量，恋爱的双方情感反而会加强，恋爱关系也因此更加牢固。心理学家德瑞斯考尔等人称这种现象为“罗密欧与朱丽叶效应”。按照认知不协调理论，如果选择是自愿的，人们会倾向于增加对所选择对象的喜欢程度。而当选择是强迫的时候，人们会降低对所选择对象的好感。因此，当强迫人们做出某种选择时，人们对这种选择会产生高度的心理抗拒，而这种心态会促使人们做出相反的选择，并实际上增加对自己所选择的对象的喜欢。','名词',3);</v>
      </c>
      <c r="AK31" s="15" t="s">
        <v>537</v>
      </c>
      <c r="AL31" s="14" t="s">
        <v>209</v>
      </c>
      <c r="AM31" s="14">
        <v>609</v>
      </c>
      <c r="AN31" s="15" t="s">
        <v>538</v>
      </c>
      <c r="AO31" t="str">
        <f>"INSERT INTO `t_test_history` ( `year`, `item`, `subject`, `page`, `remarks`,`type`,`points`) VALUES ('2011', '"&amp;AK31&amp;"', '"&amp;AL31&amp;"', '"&amp;AM31&amp;"', '"&amp;AN31&amp;"','名词',3);"</f>
        <v>INSERT INTO `t_test_history` ( `year`, `item`, `subject`, `page`, `remarks`,`type`,`points`) VALUES ('2011', '8学习策略', '教育', '609', '学习策略是个人的学习方法和个人对自己的学习活动进行调节与控制以提高认知操作水平的技能。包括具体的学习方法或技能与学习的调节和控制技能。','名词',3);</v>
      </c>
      <c r="AP31" s="41" t="s">
        <v>580</v>
      </c>
      <c r="AQ31" s="40" t="s">
        <v>211</v>
      </c>
      <c r="AR31" s="40">
        <v>747</v>
      </c>
      <c r="AS31" s="41" t="s">
        <v>619</v>
      </c>
      <c r="AT31" t="str">
        <f t="shared" si="25"/>
        <v>INSERT INTO `t_test_history` ( `year`, `item`, `subject`, `page`, `remarks`,`type`,`points`) VALUES ('2010', '8．去个性化', '社会', '747', '去个性化亦称“责任扩散”，是个人在群体中因丧失个性特征、自我理性和责任意识而表现出来的行为上的无理智状态。其形成原因为:①匿名性。在临时聚成的群体中，个人的身份特征不为他人所知，行为上的约束力减少。②责任感丧失。在集群情境下，个人往往把行为后果推卸到群体身上，不像平日单独行动时那样考虑自己的责任。③情绪感染。由于群体成员之间的相互影响，个体的自我意识变弱，表现出与其他人相同的情绪和行为。','名词',3);</v>
      </c>
      <c r="AU31" s="47" t="s">
        <v>680</v>
      </c>
      <c r="AV31" s="46" t="s">
        <v>209</v>
      </c>
      <c r="AW31" s="46">
        <v>643</v>
      </c>
      <c r="AX31" s="47" t="s">
        <v>689</v>
      </c>
      <c r="AY31" t="str">
        <f t="shared" si="26"/>
        <v>INSERT INTO `t_test_history` ( `year`, `item`, `subject`, `page`, `remarks`,`type`,`points`) VALUES ('2009', '8．习得性无力感（learned helplessness）', '教育', '643', '习得性无助感是指由于连续的失败体验而导致的个体对行为结果感到无法控制、无能为力、自暴自弃的心理状态。一般而言，那些在学校被教师视为能力低下，同时被其他同学看不起的学生通常具有习得性无助感的特点。心理学家们指出，对于这样的学生，教师最好采用鼓励与引导他们进行积极归因的方法，对他们给予帮助。只要他们的消极归因得到改变，那么他们身上的习得性无助感现象将会逐渐消失。','名词',3);</v>
      </c>
      <c r="AZ31" s="53" t="s">
        <v>766</v>
      </c>
      <c r="BA31" s="52" t="s">
        <v>201</v>
      </c>
      <c r="BB31" s="52">
        <v>454</v>
      </c>
      <c r="BC31" s="53" t="s">
        <v>767</v>
      </c>
      <c r="BD31" t="str">
        <f t="shared" si="27"/>
        <v>INSERT INTO `t_test_history` ( `year`, `item`, `subject`, `page`, `remarks`,`type`,`points`) VALUES ('2008', '8、横向研究（横断研究）', '发展', '454', '横向研究也叫横断研究，是在同一特定时间同时观测某一个年龄或不同年龄的不同个体的心理发展水平进行测量并加以比较来探索其发展状况的实验设计方法。横断研究法的优点在于，由于研究所持续的时间较短，易于控制有关的因素，且可以在相对较短的时间内了解到不同年龄儿童心理发展的水平，但由于是对不同儿童的比较，因此看不到同一个个体在发展上的连续性。','名词',3);</v>
      </c>
      <c r="BE31" s="59" t="s">
        <v>834</v>
      </c>
      <c r="BF31" s="58" t="s">
        <v>851</v>
      </c>
      <c r="BG31" s="58">
        <v>766</v>
      </c>
      <c r="BH31" s="59" t="s">
        <v>852</v>
      </c>
      <c r="BI31" t="str">
        <f t="shared" si="28"/>
        <v>INSERT INTO `t_test_history` ( `year`, `item`, `subject`, `page`, `remarks`,`type`,`points`) VALUES ('2007', '8社会助长', '社会', '766', '也称社会促进，指个人的活动效率由于他人同时参加或在场旁观而提高的现象。','名词',3);</v>
      </c>
      <c r="BJ31" s="65" t="s">
        <v>898</v>
      </c>
      <c r="BK31" s="64" t="s">
        <v>211</v>
      </c>
      <c r="BL31" s="64">
        <v>734</v>
      </c>
      <c r="BM31" s="65"/>
      <c r="BN31" t="str">
        <f t="shared" si="34"/>
        <v>INSERT INTO `t_test_history` ( `year`, `item`, `subject`, `page`, `remarks`,`type`,`points`) VALUES ('2006', '8、罗密欧与朱丽叶效应', '社会', '734', '','名词',3);</v>
      </c>
      <c r="BO31" s="71" t="s">
        <v>974</v>
      </c>
      <c r="BP31" s="70" t="s">
        <v>222</v>
      </c>
      <c r="BQ31" s="70">
        <v>390</v>
      </c>
      <c r="BR31" s="71" t="s">
        <v>995</v>
      </c>
      <c r="BS31" t="str">
        <f t="shared" si="29"/>
        <v>INSERT INTO `t_test_history` ( `year`, `item`, `subject`, `page`, `remarks`,`type`,`points`) VALUES ('2005', '8.区分度 ', '测量', '390', '指测验项目对所测量的心理特性的区分程度或鉴别能力，就是项目的效度','名词',3);</v>
      </c>
      <c r="BT31" s="77" t="s">
        <v>1055</v>
      </c>
      <c r="BU31" s="76" t="s">
        <v>201</v>
      </c>
      <c r="BV31" s="76">
        <v>518</v>
      </c>
      <c r="BW31" s="77" t="s">
        <v>1066</v>
      </c>
      <c r="BX31" t="str">
        <f t="shared" si="30"/>
        <v>INSERT INTO `t_test_history` ( `year`, `item`, `subject`, `page`, `remarks`,`type`,`points`) VALUES ('2004', '8.观点采择能力', '发展', '518', '采取别人的观点来理解他人的思想与情感的一种必须的认知技能','名词',3);</v>
      </c>
      <c r="BY31" s="83" t="s">
        <v>1114</v>
      </c>
      <c r="BZ31" s="82" t="s">
        <v>211</v>
      </c>
      <c r="CA31" s="82">
        <v>704</v>
      </c>
      <c r="CB31" s="83"/>
      <c r="CC31" t="str">
        <f t="shared" si="31"/>
        <v>INSERT INTO `t_test_history` ( `year`, `item`, `subject`, `page`, `remarks`,`type`,`points`) VALUES ('2003', '8.归因', '社会', '704', '','名词',3);</v>
      </c>
      <c r="CD31" s="65" t="s">
        <v>1187</v>
      </c>
      <c r="CE31" s="64" t="s">
        <v>1203</v>
      </c>
      <c r="CF31" s="64">
        <v>390</v>
      </c>
      <c r="CG31" s="65" t="s">
        <v>1257</v>
      </c>
      <c r="CH31" s="20" t="str">
        <f t="shared" si="32"/>
        <v>INSERT INTO `t_test_history` ( `year`, `item`, `subject`, `page`, `remarks`,`type`,`points`) VALUES ('2002', '8.项目特征曲线', '测量', '390', '项目反应与校标（或测验总分）的基本关系。描述了校标分数不同的受测者在该项目上的通过率。一般说来，曲线坡度越陡，鉴别能力越好，预测的误差越小；坡度为90度时，区分度为1.00(最高)，当坡度为0时，区分度为0','名词',3);</v>
      </c>
      <c r="CI31" s="59"/>
      <c r="CJ31" s="58"/>
      <c r="CK31" s="58"/>
      <c r="CL31" s="59"/>
      <c r="CM31" s="87" t="str">
        <f t="shared" si="33"/>
        <v>INSERT INTO `t_test_history` ( `year`, `item`, `subject`, `page`, `remarks`,`type`,`points`) VALUES ('2001', '', '', '', '','名词',3);</v>
      </c>
    </row>
    <row r="32" spans="1:91" s="8" customFormat="1">
      <c r="A32" s="7"/>
      <c r="B32" s="98" t="s">
        <v>61</v>
      </c>
      <c r="C32" s="98"/>
      <c r="D32" s="98"/>
      <c r="E32" s="99"/>
      <c r="G32" s="98" t="s">
        <v>238</v>
      </c>
      <c r="H32" s="98"/>
      <c r="I32" s="98"/>
      <c r="J32" s="99"/>
      <c r="L32" s="98"/>
      <c r="M32" s="98"/>
      <c r="N32" s="98"/>
      <c r="O32" s="99"/>
      <c r="P32"/>
      <c r="Q32" s="98" t="s">
        <v>252</v>
      </c>
      <c r="R32" s="98"/>
      <c r="S32" s="98"/>
      <c r="T32" s="99"/>
      <c r="U32" s="21"/>
      <c r="V32" s="98"/>
      <c r="W32" s="98"/>
      <c r="X32" s="98"/>
      <c r="Y32" s="99"/>
      <c r="AA32" s="98" t="s">
        <v>333</v>
      </c>
      <c r="AB32" s="98"/>
      <c r="AC32" s="98"/>
      <c r="AD32" s="99"/>
      <c r="AF32" s="98" t="s">
        <v>333</v>
      </c>
      <c r="AG32" s="98"/>
      <c r="AH32" s="98"/>
      <c r="AI32" s="99"/>
      <c r="AK32" s="106" t="s">
        <v>333</v>
      </c>
      <c r="AL32" s="106"/>
      <c r="AM32" s="106"/>
      <c r="AN32" s="107"/>
      <c r="AP32" s="110" t="s">
        <v>333</v>
      </c>
      <c r="AQ32" s="110"/>
      <c r="AR32" s="110"/>
      <c r="AS32" s="111"/>
      <c r="AU32" s="95" t="s">
        <v>333</v>
      </c>
      <c r="AV32" s="95"/>
      <c r="AW32" s="95"/>
      <c r="AX32" s="96"/>
      <c r="AZ32" s="92" t="s">
        <v>333</v>
      </c>
      <c r="BA32" s="92"/>
      <c r="BB32" s="92"/>
      <c r="BC32" s="93"/>
      <c r="BE32" s="89" t="s">
        <v>333</v>
      </c>
      <c r="BF32" s="89"/>
      <c r="BG32" s="89"/>
      <c r="BH32" s="90"/>
      <c r="BJ32" s="114" t="s">
        <v>333</v>
      </c>
      <c r="BK32" s="114"/>
      <c r="BL32" s="114"/>
      <c r="BM32" s="115"/>
      <c r="BN32"/>
      <c r="BO32" s="120" t="s">
        <v>333</v>
      </c>
      <c r="BP32" s="120"/>
      <c r="BQ32" s="120"/>
      <c r="BR32" s="121"/>
      <c r="BS32"/>
      <c r="BT32" s="117" t="s">
        <v>333</v>
      </c>
      <c r="BU32" s="117"/>
      <c r="BV32" s="117"/>
      <c r="BW32" s="118"/>
      <c r="BX32"/>
      <c r="BY32" s="123" t="s">
        <v>333</v>
      </c>
      <c r="BZ32" s="123"/>
      <c r="CA32" s="123"/>
      <c r="CB32" s="124"/>
      <c r="CC32"/>
      <c r="CD32" s="114" t="s">
        <v>333</v>
      </c>
      <c r="CE32" s="114"/>
      <c r="CF32" s="114"/>
      <c r="CG32" s="115"/>
      <c r="CH32" s="20"/>
      <c r="CI32" s="89" t="s">
        <v>333</v>
      </c>
      <c r="CJ32" s="89"/>
      <c r="CK32" s="89"/>
      <c r="CL32" s="90"/>
      <c r="CM32" s="87"/>
    </row>
    <row r="33" spans="1:91" ht="224">
      <c r="A33" s="1">
        <v>1</v>
      </c>
      <c r="B33" s="3" t="s">
        <v>54</v>
      </c>
      <c r="C33" s="1" t="s">
        <v>44</v>
      </c>
      <c r="D33" s="1">
        <v>58</v>
      </c>
      <c r="E33" s="1"/>
      <c r="F33" t="str">
        <f>"INSERT INTO `t_test_history` ( `year`, `item`, `subject`, `page`, `memo`,`type`) VALUES ('2018', '"&amp;B33&amp;"', '"&amp;C33&amp;"', '"&amp;D33&amp;"', '"&amp;E33&amp;"','简答');"</f>
        <v>INSERT INTO `t_test_history` ( `year`, `item`, `subject`, `page`, `memo`,`type`) VALUES ('2018', '注意及其功能；意识对对象的指向性、集中性；选择/整合/维持/调节和监督功能', '普心', '58', '','简答');</v>
      </c>
      <c r="G33" s="15" t="s">
        <v>93</v>
      </c>
      <c r="H33" s="14" t="s">
        <v>146</v>
      </c>
      <c r="I33" s="14">
        <v>100</v>
      </c>
      <c r="J33" s="15" t="s">
        <v>147</v>
      </c>
      <c r="K33" t="str">
        <f>"INSERT INTO `t_test_history` ( `year`, `item`, `subject`, `page`, `remarks`,`type`,`points`) VALUES ('2017', '"&amp;G33&amp;"', '"&amp;H33&amp;"', '"&amp;I33&amp;"', '"&amp;J33&amp;"','简答',6);"</f>
        <v>INSERT INTO `t_test_history` ( `year`, `item`, `subject`, `page`, `remarks`,`type`,`points`) VALUES ('2017', '动机的功能', '普心', '100', 'motivation动机是由一种目标和对象所引导、激发和维持个体活动的内在心理过程或内部动力。动机是构成人类大部分行为的基础。
激活功能、指向功能、维持和调整功能','简答',6);</v>
      </c>
      <c r="L33" s="3" t="s">
        <v>188</v>
      </c>
      <c r="M33" s="1" t="s">
        <v>196</v>
      </c>
      <c r="N33" s="1">
        <v>107</v>
      </c>
      <c r="O33" s="3" t="s">
        <v>234</v>
      </c>
      <c r="P33" t="str">
        <f>"INSERT INTO `t_test_history` ( `year`, `item`, `subject`, `page`, `remarks`,`type`,`points`) VALUES ('2016', '"&amp;L33&amp;"', '"&amp;M33&amp;"', '"&amp;N33&amp;"', '"&amp;O33&amp;"','简答',6);"</f>
        <v>INSERT INTO `t_test_history` ( `year`, `item`, `subject`, `page`, `remarks`,`type`,`points`) VALUES ('2016', '1.简述兴趣及其类型.', '普心', '107', '兴趣是人们探究某种事物或从事某种活动的心里倾向性。
1.直接兴趣（看小说电影等）间接兴趣（研究者对实验结果的兴趣）  2.个体兴趣和情境兴趣','简答',6);</v>
      </c>
      <c r="Q33" s="24" t="s">
        <v>265</v>
      </c>
      <c r="R33" s="23" t="s">
        <v>196</v>
      </c>
      <c r="S33" s="23">
        <v>44</v>
      </c>
      <c r="T33" s="24" t="s">
        <v>266</v>
      </c>
      <c r="U33" t="str">
        <f>"INSERT INTO `t_test_history` ( `year`, `item`, `subject`, `page`, `remarks`,`type`,`points`) VALUES ('2015', '"&amp;Q33&amp;"', '"&amp;R33&amp;"', '"&amp;S33&amp;"', '"&amp;T33&amp;"','简答',6);"</f>
        <v>INSERT INTO `t_test_history` ( `year`, `item`, `subject`, `page`, `remarks`,`type`,`points`) VALUES ('2015', '知觉的特性', '普心', '44', '感官得到了外部世界的信息，经过头脑的加工（综合与解释），产生了对事物整体的认识，就是知觉。1.知觉的选择性；2.知觉的整体性；3.知觉的理解性；4知觉的恒常性','简答',6);</v>
      </c>
      <c r="V33" s="3" t="s">
        <v>310</v>
      </c>
      <c r="W33" s="1" t="s">
        <v>196</v>
      </c>
      <c r="X33" s="1">
        <v>119</v>
      </c>
      <c r="Y33" s="3" t="s">
        <v>325</v>
      </c>
      <c r="Z33" t="str">
        <f>"INSERT INTO `t_test_history` ( `year`, `item`, `subject`, `page`, `remarks`,`type`,`points`) VALUES ('2014', '"&amp;V33&amp;"', '"&amp;W33&amp;"', '"&amp;X33&amp;"', '"&amp;Y33&amp;"','简答',6);"</f>
        <v>INSERT INTO `t_test_history` ( `year`, `item`, `subject`, `page`, `remarks`,`type`,`points`) VALUES ('2014', '1. 简述表情的基本内容。', '普心', '119', '情绪和情感的外部表现，面部表情，姿态表情，语调表情。','简答',6);</v>
      </c>
      <c r="AA33" s="3" t="s">
        <v>380</v>
      </c>
      <c r="AB33" s="1" t="s">
        <v>196</v>
      </c>
      <c r="AC33" s="1">
        <v>82</v>
      </c>
      <c r="AD33" s="3" t="s">
        <v>381</v>
      </c>
      <c r="AE33" t="str">
        <f>"INSERT INTO `t_test_history` ( `year`, `item`, `subject`, `page`, `remarks`,`type`,`points`) VALUES ('2013', '"&amp;AA33&amp;"', '"&amp;AB33&amp;"', '"&amp;AC33&amp;"', '"&amp;AD33&amp;"','简答',6);"</f>
        <v>INSERT INTO `t_test_history` ( `year`, `item`, `subject`, `page`, `remarks`,`type`,`points`) VALUES ('2013', '1 简述想象的功能。', '普心', '82', '想象是对头脑中已有的表象进行加工改造，形成新形象的过程。它有四个方面的功能：（1）具有预见的作用，能预见活动的结果，指导人们活动进行的方向；（2）具有补充知识经验的功能；（3）具有替代作用，当人们的某些需要不能在实际中得到满足时，可以利用想象的方式得到满足或实现；（4）想象对机体的生理活动过程也有调节作用，它能改变人体外周部分的机能活动过程。','简答',6);</v>
      </c>
      <c r="AF33" s="33" t="s">
        <v>472</v>
      </c>
      <c r="AG33" s="32" t="s">
        <v>196</v>
      </c>
      <c r="AH33" s="32">
        <v>98</v>
      </c>
      <c r="AI33" s="33" t="s">
        <v>473</v>
      </c>
      <c r="AJ33" t="str">
        <f>"INSERT INTO `t_test_history` ( `year`, `item`, `subject`, `page`, `remarks`,`type`,`points`) VALUES ('2012', '"&amp;AF33&amp;"', '"&amp;AG33&amp;"', '"&amp;AH33&amp;"', '"&amp;AI33&amp;"','简答',6);"</f>
        <v>INSERT INTO `t_test_history` ( `year`, `item`, `subject`, `page`, `remarks`,`type`,`points`) VALUES ('2012', '1.简述语言理解的水平', '普心', '98', '
三级水平：词&gt;短语，句子&gt;动机和意图','简答',6);</v>
      </c>
      <c r="AK33" s="15" t="s">
        <v>539</v>
      </c>
      <c r="AL33" s="14" t="s">
        <v>196</v>
      </c>
      <c r="AM33" s="14">
        <v>80</v>
      </c>
      <c r="AN33" s="15" t="s">
        <v>547</v>
      </c>
      <c r="AO33" t="str">
        <f>"INSERT INTO `t_test_history` ( `year`, `item`, `subject`, `page`, `remarks`,`type`,`points`) VALUES ('2011', '"&amp;AK33&amp;"', '"&amp;AL33&amp;"', '"&amp;AM33&amp;"', '"&amp;AN33&amp;"','简答',6);"</f>
        <v>INSERT INTO `t_test_history` ( `year`, `item`, `subject`, `page`, `remarks`,`type`,`points`) VALUES ('2011', '1.简述表象的基本特征', '普心', '80', '表象是指事物不在面前时，人们在头脑中出现的关于事物的形象。视觉表象/听觉表象/运动表象；记忆表象/想象表象1直观性。2概括性。3可操作性。','简答',6);</v>
      </c>
      <c r="AP33" s="41" t="s">
        <v>581</v>
      </c>
      <c r="AQ33" s="40" t="s">
        <v>196</v>
      </c>
      <c r="AR33" s="40">
        <v>72</v>
      </c>
      <c r="AS33" s="41" t="s">
        <v>620</v>
      </c>
      <c r="AT33" t="str">
        <f>"INSERT INTO `t_test_history` ( `year`, `item`, `subject`, `page`, `remarks`,`type`,`points`) VALUES ('2010', '"&amp;AP33&amp;"', '"&amp;AQ33&amp;"', '"&amp;AR33&amp;"', '"&amp;AS33&amp;"','简答',6);"</f>
        <v>INSERT INTO `t_test_history` ( `year`, `item`, `subject`, `page`, `remarks`,`type`,`points`) VALUES ('2010', '1．简述艾宾浩斯遗忘曲线的含义。', '普心', '72', '记忆保持量随时间变化的规律：遗忘随时间推移而增加；但遗忘的速度不均衡，开始快，然后速度减慢，遗忘先快后慢。','简答',6);</v>
      </c>
      <c r="AU33" s="47" t="s">
        <v>690</v>
      </c>
      <c r="AV33" s="46" t="s">
        <v>196</v>
      </c>
      <c r="AW33" s="46">
        <v>120</v>
      </c>
      <c r="AX33" s="47" t="s">
        <v>698</v>
      </c>
      <c r="AY33" t="str">
        <f>"INSERT INTO `t_test_history` ( `year`, `item`, `subject`, `page`, `remarks`,`type`,`points`) VALUES ('2009', '"&amp;AU33&amp;"', '"&amp;AV33&amp;"', '"&amp;AW33&amp;"', '"&amp;AX33&amp;"','简答',6);"</f>
        <v>INSERT INTO `t_test_history` ( `year`, `item`, `subject`, `page`, `remarks`,`type`,`points`) VALUES ('2009', '1．简述情绪的詹姆士－兰格理论。', '普心', '120', '（1）基本观点：美国心理学家詹姆士和丹麦生理学家兰格各自于1884年和l885年关于情绪提出了观点基本相似的理论。 ①詹姆士认为，情绪是内脏器官和骨骼肌活动在脑内引起的感觉，情绪是对这些身体变化的知觉。在他看来，悲伤由哭泣引起，而愤怒由打斗而致。 ②兰格特别强调情绪与血管变化的关系，血管运动的混乱、血管宽度的改变以及与此同时各个器官中血液量的改变，乃是激情的真正的最初的原因。在这一理论中，情绪产生的方式是：刺激情境—机体反应—情绪。 （2）评价：詹姆士—兰格理论提出了情绪与机体生理变化与情绪发生的直接联系，强调了植物性神经系统在情绪产生中的作用。但是他们却忽视了中枢神经系统对情绪的调节和控制。','简答',6);</v>
      </c>
      <c r="AZ33" s="53" t="s">
        <v>768</v>
      </c>
      <c r="BA33" s="52" t="s">
        <v>196</v>
      </c>
      <c r="BB33" s="52">
        <v>119</v>
      </c>
      <c r="BC33" s="53" t="s">
        <v>769</v>
      </c>
      <c r="BD33" t="str">
        <f>"INSERT INTO `t_test_history` ( `year`, `item`, `subject`, `page`, `remarks`,`type`,`points`) VALUES ('2008', '"&amp;AZ33&amp;"', '"&amp;BA33&amp;"', '"&amp;BB33&amp;"', '"&amp;BC33&amp;"','简答',6);"</f>
        <v>INSERT INTO `t_test_history` ( `year`, `item`, `subject`, `page`, `remarks`,`type`,`points`) VALUES ('2008', '1.简述情绪的外部表现（表情）', '普心', '119', '情绪和情感是一种内部的主观体验，但在情绪和情感发生时，又总是伴随着某种外部表现。这种外部表现也就是可以观察到的某些行为特征。这些与情绪、情感有关的行为表现，叫表情。1面部表情（咬牙切齿） 2姿态表情（捧腹大笑） 3语调表情（痛苦呻吟，大笑）','简答',6);</v>
      </c>
      <c r="BE33" s="59" t="s">
        <v>835</v>
      </c>
      <c r="BF33" s="58" t="s">
        <v>196</v>
      </c>
      <c r="BG33" s="58">
        <v>80</v>
      </c>
      <c r="BH33" s="59" t="s">
        <v>853</v>
      </c>
      <c r="BI33" t="str">
        <f>"INSERT INTO `t_test_history` ( `year`, `item`, `subject`, `page`, `remarks`,`type`,`points`) VALUES ('2007', '"&amp;BE33&amp;"', '"&amp;BF33&amp;"', '"&amp;BG33&amp;"', '"&amp;BH33&amp;"','简答',6);"</f>
        <v>INSERT INTO `t_test_history` ( `year`, `item`, `subject`, `page`, `remarks`,`type`,`points`) VALUES ('2007', '1.简述表象的基本特征', '普心', '80', '事物不在面前时，在人们头脑中出现的关于事物的形象。特征：直观性、概括性、可操作性。','简答',6);</v>
      </c>
      <c r="BJ33" s="65" t="s">
        <v>899</v>
      </c>
      <c r="BK33" s="64" t="s">
        <v>196</v>
      </c>
      <c r="BL33" s="64">
        <v>53</v>
      </c>
      <c r="BM33" s="65"/>
      <c r="BN33" t="str">
        <f>"INSERT INTO `t_test_history` ( `year`, `item`, `subject`, `page`, `remarks`,`type`,`points`) VALUES ('2006', '"&amp;BJ33&amp;"', '"&amp;BK33&amp;"', '"&amp;BL33&amp;"', '"&amp;BM33&amp;"','简答',6);"</f>
        <v>INSERT INTO `t_test_history` ( `year`, `item`, `subject`, `page`, `remarks`,`type`,`points`) VALUES ('2006', '1、简述意识的含义和作用。', '普心', '53', '','简答',6);</v>
      </c>
      <c r="BO33" s="71" t="s">
        <v>978</v>
      </c>
      <c r="BP33" s="70" t="s">
        <v>196</v>
      </c>
      <c r="BQ33" s="70">
        <v>100</v>
      </c>
      <c r="BR33" s="71" t="s">
        <v>996</v>
      </c>
      <c r="BS33" t="str">
        <f>"INSERT INTO `t_test_history` ( `year`, `item`, `subject`, `page`, `remarks`,`type`,`points`) VALUES ('2005', '"&amp;BO33&amp;"', '"&amp;BP33&amp;"', '"&amp;BQ33&amp;"', '"&amp;BR33&amp;"','简答',6);"</f>
        <v>INSERT INTO `t_test_history` ( `year`, `item`, `subject`, `page`, `remarks`,`type`,`points`) VALUES ('2005', '1.动机的功能 ', '普心', '100', '激发功能、指向功能、维持和调节功能','简答',6);</v>
      </c>
      <c r="BT33" s="77" t="s">
        <v>1056</v>
      </c>
      <c r="BU33" s="76" t="s">
        <v>206</v>
      </c>
      <c r="BV33" s="76">
        <v>180</v>
      </c>
      <c r="BW33" s="77"/>
      <c r="BX33" t="str">
        <f>"INSERT INTO `t_test_history` ( `year`, `item`, `subject`, `page`, `remarks`,`type`,`points`) VALUES ('2004', '"&amp;BT33&amp;"', '"&amp;BU33&amp;"', '"&amp;BV33&amp;"', '"&amp;BW33&amp;"','简答',6);"</f>
        <v>INSERT INTO `t_test_history` ( `year`, `item`, `subject`, `page`, `remarks`,`type`,`points`) VALUES ('2004', '1.简述研究设计的基本内容', '研究方法', '180', '','简答',6);</v>
      </c>
      <c r="BY33" s="83" t="s">
        <v>1115</v>
      </c>
      <c r="BZ33" s="82" t="s">
        <v>196</v>
      </c>
      <c r="CA33" s="82">
        <v>56</v>
      </c>
      <c r="CB33" s="83" t="s">
        <v>1130</v>
      </c>
      <c r="CC33" t="str">
        <f>"INSERT INTO `t_test_history` ( `year`, `item`, `subject`, `page`, `remarks`,`type`,`points`) VALUES ('2003', '"&amp;BY33&amp;"', '"&amp;BZ33&amp;"', '"&amp;CA33&amp;"', '"&amp;CB33&amp;"','简答',6);"</f>
        <v>INSERT INTO `t_test_history` ( `year`, `item`, `subject`, `page`, `remarks`,`type`,`points`) VALUES ('2003', '1.简述睡眠的功能和梦的功能', '普心', '56', '一、功能恢复理论；身心健康；生态学理论；二、精神分析观点、生理学的观点、认知观点。','简答',6);</v>
      </c>
      <c r="CD33" s="65" t="s">
        <v>1188</v>
      </c>
      <c r="CE33" s="64" t="s">
        <v>196</v>
      </c>
      <c r="CF33" s="64">
        <v>44</v>
      </c>
      <c r="CG33" s="65" t="s">
        <v>1204</v>
      </c>
      <c r="CH33" s="20" t="str">
        <f>"INSERT INTO `t_test_history` ( `year`, `item`, `subject`, `page`, `remarks`,`type`,`points`) VALUES ('2002', '"&amp;CD33&amp;"', '"&amp;CE33&amp;"', '"&amp;CF33&amp;"', '"&amp;CG33&amp;"','简答',6);"</f>
        <v>INSERT INTO `t_test_history` ( `year`, `item`, `subject`, `page`, `remarks`,`type`,`points`) VALUES ('2002', '1.简述知觉特性', '普心', '44', '选择性；整体性；理解性；恒常性；','简答',6);</v>
      </c>
      <c r="CI33" s="59"/>
      <c r="CJ33" s="58"/>
      <c r="CK33" s="58"/>
      <c r="CL33" s="59"/>
      <c r="CM33" s="87" t="str">
        <f>"INSERT INTO `t_test_history` ( `year`, `item`, `subject`, `page`, `remarks`,`type`,`points`) VALUES ('2001', '"&amp;CI33&amp;"', '"&amp;CJ33&amp;"', '"&amp;CK33&amp;"', '"&amp;CL33&amp;"','简答',6);"</f>
        <v>INSERT INTO `t_test_history` ( `year`, `item`, `subject`, `page`, `remarks`,`type`,`points`) VALUES ('2001', '', '', '', '','简答',6);</v>
      </c>
    </row>
    <row r="34" spans="1:91" ht="154">
      <c r="A34" s="1">
        <v>2</v>
      </c>
      <c r="B34" s="3" t="s">
        <v>56</v>
      </c>
      <c r="C34" s="1" t="s">
        <v>55</v>
      </c>
      <c r="D34" s="1">
        <v>179</v>
      </c>
      <c r="E34" s="1"/>
      <c r="F34" t="str">
        <f t="shared" ref="F34:F38" si="35">"INSERT INTO `t_test_history` ( `year`, `item`, `subject`, `page`, `memo`,`type`) VALUES ('2018', '"&amp;B34&amp;"', '"&amp;C34&amp;"', '"&amp;D34&amp;"', '"&amp;E34&amp;"','简答');"</f>
        <v>INSERT INTO `t_test_history` ( `year`, `item`, `subject`, `page`, `memo`,`type`) VALUES ('2018', '研究文献搜集的原则：5个：倒查法、范围数量有所限制、第一手（非转述）、全面、跨学科领域', '研究方法', '179', '','简答');</v>
      </c>
      <c r="G34" s="15" t="s">
        <v>94</v>
      </c>
      <c r="H34" s="14" t="s">
        <v>146</v>
      </c>
      <c r="I34" s="14">
        <v>80</v>
      </c>
      <c r="J34" s="15" t="s">
        <v>148</v>
      </c>
      <c r="K34" t="str">
        <f t="shared" ref="K34:K38" si="36">"INSERT INTO `t_test_history` ( `year`, `item`, `subject`, `page`, `remarks`,`type`,`points`) VALUES ('2017', '"&amp;G34&amp;"', '"&amp;H34&amp;"', '"&amp;I34&amp;"', '"&amp;J34&amp;"','简答',6);"</f>
        <v>INSERT INTO `t_test_history` ( `year`, `item`, `subject`, `page`, `remarks`,`type`,`points`) VALUES ('2017', '表象的概念及特征', '普心', '80', '表象是指事物不在面前时，人们在头脑中出现的关于事物的形象。视觉表象/听觉表象/运动表象；记忆表象/想象表象
1直观性。
2概括性。
3可操作性。','简答',6);</v>
      </c>
      <c r="L34" s="3" t="s">
        <v>189</v>
      </c>
      <c r="M34" s="1" t="s">
        <v>196</v>
      </c>
      <c r="N34" s="1">
        <v>68</v>
      </c>
      <c r="O34" s="3" t="s">
        <v>235</v>
      </c>
      <c r="P34" t="str">
        <f t="shared" ref="P34:P38" si="37">"INSERT INTO `t_test_history` ( `year`, `item`, `subject`, `page`, `remarks`,`type`,`points`) VALUES ('2016', '"&amp;L34&amp;"', '"&amp;M34&amp;"', '"&amp;N34&amp;"', '"&amp;O34&amp;"','简答',6);"</f>
        <v>INSERT INTO `t_test_history` ( `year`, `item`, `subject`, `page`, `remarks`,`type`,`points`) VALUES ('2016', '2.简述短时记忆的特点.', '普心', '68', '短时记忆保持时间约5秒到2分钟；短时记忆包括直接记忆，即输入的信息没有经过进一步的加工，容量有限7+-2个单位，编码以言语听觉形式为主，也存在视觉和语义的编码；另一个是工作记忆，即输入的信息经过再编码，使其容量扩大，编码后的信息进入了长时记忆。','简答',6);</v>
      </c>
      <c r="Q34" s="24" t="s">
        <v>253</v>
      </c>
      <c r="R34" s="23" t="s">
        <v>233</v>
      </c>
      <c r="S34" s="23">
        <v>286</v>
      </c>
      <c r="T34" s="24" t="s">
        <v>267</v>
      </c>
      <c r="U34" t="str">
        <f>"INSERT INTO `t_test_history` ( `year`, `item`, `subject`, `page`, `remarks`,`type`,`points`) VALUES ('2015', '"&amp;Q34&amp;"', '"&amp;R34&amp;"', '"&amp;S34&amp;"', '"&amp;T34&amp;"','简答',6);"</f>
        <v>INSERT INTO `t_test_history` ( `year`, `item`, `subject`, `page`, `remarks`,`type`,`points`) VALUES ('2015', '假设检验的步骤', '统计', '286', '1.建立虚无假设H0和研究假设H1。2.选择适当的显著性水平α，并根据检验的类型查出临界值。在假设检验中有可能会犯错误。3计算检验统计量的值。4比较临界值与统计检验值并进行决策，若临界值大于统计值，则接受H0,拒绝H1。反之，则拒绝H1,接受H0','简答',6);</v>
      </c>
      <c r="V34" s="3" t="s">
        <v>311</v>
      </c>
      <c r="W34" s="1" t="s">
        <v>222</v>
      </c>
      <c r="X34" s="1">
        <v>349</v>
      </c>
      <c r="Y34" s="3" t="s">
        <v>326</v>
      </c>
      <c r="Z34" t="str">
        <f t="shared" ref="Z34:Z37" si="38">"INSERT INTO `t_test_history` ( `year`, `item`, `subject`, `page`, `remarks`,`type`,`points`) VALUES ('2014', '"&amp;V34&amp;"', '"&amp;W34&amp;"', '"&amp;X34&amp;"', '"&amp;Y34&amp;"','简答',6);"</f>
        <v>INSERT INTO `t_test_history` ( `year`, `item`, `subject`, `page`, `remarks`,`type`,`points`) VALUES ('2014', '2. 简述测验标准化的主要内容。', '测量', '349', '准确、可靠、减少误差，控制无关因素对测验目的的影响，这个控制的过程，叫做标准化。包括：内容标准化，施测，评分，常模。','简答',6);</v>
      </c>
      <c r="AA34" s="3" t="s">
        <v>382</v>
      </c>
      <c r="AB34" s="1" t="s">
        <v>196</v>
      </c>
      <c r="AC34" s="1">
        <v>344</v>
      </c>
      <c r="AD34" s="3" t="s">
        <v>383</v>
      </c>
      <c r="AE34" t="str">
        <f t="shared" ref="AE34:AE38" si="39">"INSERT INTO `t_test_history` ( `year`, `item`, `subject`, `page`, `remarks`,`type`,`points`) VALUES ('2013', '"&amp;AA34&amp;"', '"&amp;AB34&amp;"', '"&amp;AC34&amp;"', '"&amp;AD34&amp;"','简答',6);"</f>
        <v>INSERT INTO `t_test_history` ( `year`, `item`, `subject`, `page`, `remarks`,`type`,`points`) VALUES ('2013', '2 简述心理测验的功能。', '普心', '344', '心理测验法是通过心理测验来收集研究资料的一种方法，通过观察少数有代表性的行为或现象，来推论和量化分析心理活动规律的一种科学手段。预测和诊断是其两大基本功能。预测是指通过测验可以了解到个体间的某些差异，并由此对其将来的活动及特点做出预测；诊断是指通过测验可以对一个人的行为在许多方面进行比较，确定其相对长处和短处，找到行为变化的原因。','简答',6);</v>
      </c>
      <c r="AF34" s="33" t="s">
        <v>465</v>
      </c>
      <c r="AG34" s="32" t="s">
        <v>233</v>
      </c>
      <c r="AH34" s="32">
        <v>270</v>
      </c>
      <c r="AI34" s="33" t="s">
        <v>474</v>
      </c>
      <c r="AJ34" t="str">
        <f t="shared" ref="AJ34:AJ38" si="40">"INSERT INTO `t_test_history` ( `year`, `item`, `subject`, `page`, `remarks`,`type`,`points`) VALUES ('2012', '"&amp;AF34&amp;"', '"&amp;AG34&amp;"', '"&amp;AH34&amp;"', '"&amp;AI34&amp;"','简答',6);"</f>
        <v>INSERT INTO `t_test_history` ( `year`, `item`, `subject`, `page`, `remarks`,`type`,`points`) VALUES ('2012', '2.简述算术平均数的特点', '统计', '270', '集中趋势的量数，总体平均数用μ表示，变量X的样本平均数用Xbar表示。算术平均数的计算公式为：Xbar=∑X/N,式中N为数据个数，X为每一个数据，∑为连加和的符号。
算术平均数有如下特点：  （1）反应灵敏，计算严密，简单明了，即数据中的波动会影响算术平均数的变化；  （2）要求相同测量工具所获得的数据，即数据必须是同质的；  （3）在数据相对集中，离散程度不是很大时，对于数据总体一般水平的代表性较好；  （4）较少受抽样变动的影响','简答',6);</v>
      </c>
      <c r="AK34" s="15" t="s">
        <v>540</v>
      </c>
      <c r="AL34" s="14" t="s">
        <v>206</v>
      </c>
      <c r="AM34" s="14">
        <v>186</v>
      </c>
      <c r="AN34" s="15" t="s">
        <v>548</v>
      </c>
      <c r="AO34" t="str">
        <f>"INSERT INTO `t_test_history` ( `year`, `item`, `subject`, `page`, `remarks`,`type`,`points`) VALUES ('2011', '"&amp;AK34&amp;"', '"&amp;AL34&amp;"', '"&amp;AM34&amp;"', '"&amp;AN34&amp;"','简答',6);"</f>
        <v>INSERT INTO `t_test_history` ( `year`, `item`, `subject`, `page`, `remarks`,`type`,`points`) VALUES ('2011', '2.简述操作定义的作用', '研究方法', '186', '用可感知、度量的事物、事件、现象和方法对变量或指标做出具体的界定、说明；操作定义的最大特征就是他的可观测性。有利于1提高研究的客观性2便于研究假设的检验3提高研究的统一规范性4提高研究结果的可比性5便于研究的评价、结果的检验和重复','简答',6);</v>
      </c>
      <c r="AP34" s="41" t="s">
        <v>621</v>
      </c>
      <c r="AQ34" s="40" t="s">
        <v>222</v>
      </c>
      <c r="AR34" s="40">
        <v>375</v>
      </c>
      <c r="AS34" s="41" t="s">
        <v>622</v>
      </c>
      <c r="AT34" t="str">
        <f t="shared" ref="AT34:AT38" si="41">"INSERT INTO `t_test_history` ( `year`, `item`, `subject`, `page`, `remarks`,`type`,`points`) VALUES ('2010', '"&amp;AP34&amp;"', '"&amp;AQ34&amp;"', '"&amp;AR34&amp;"', '"&amp;AS34&amp;"','简答',6);"</f>
        <v>INSERT INTO `t_test_history` ( `year`, `item`, `subject`, `page`, `remarks`,`type`,`points`) VALUES ('2010', '2．简述影响测验信度的主要因素。', '测量', '375', '受试者方面、主试者方面、测验内容方面、施测情境方面；
被试样本；题目的数量；测验难度；时间间隔','简答',6);</v>
      </c>
      <c r="AU34" s="47" t="s">
        <v>691</v>
      </c>
      <c r="AV34" s="46" t="s">
        <v>196</v>
      </c>
      <c r="AW34" s="46">
        <v>92</v>
      </c>
      <c r="AX34" s="47" t="s">
        <v>699</v>
      </c>
      <c r="AY34" t="str">
        <f t="shared" ref="AY34:AY38" si="42">"INSERT INTO `t_test_history` ( `year`, `item`, `subject`, `page`, `remarks`,`type`,`points`) VALUES ('2009', '"&amp;AU34&amp;"', '"&amp;AV34&amp;"', '"&amp;AW34&amp;"', '"&amp;AX34&amp;"','简答',6);"</f>
        <v>INSERT INTO `t_test_history` ( `year`, `item`, `subject`, `page`, `remarks`,`type`,`points`) VALUES ('2009', '2．简述创造性思维的过程。', '普心', '92', '重新组织已有的知识经验，提出新的方案或程序，创造出新的思维成果，是人类思维的高级形式。准备阶段，酝酿阶段，豁朗阶段，验证阶段','简答',6);</v>
      </c>
      <c r="AZ34" s="53" t="s">
        <v>770</v>
      </c>
      <c r="BA34" s="52" t="s">
        <v>196</v>
      </c>
      <c r="BB34" s="52">
        <v>90</v>
      </c>
      <c r="BC34" s="53" t="s">
        <v>771</v>
      </c>
      <c r="BD34" t="str">
        <f>"INSERT INTO `t_test_history` ( `year`, `item`, `subject`, `page`, `remarks`,`type`,`points`) VALUES ('2008', '"&amp;AZ34&amp;"', '"&amp;BA34&amp;"', '"&amp;BB34&amp;"', '"&amp;BC34&amp;"','简答',6);"</f>
        <v>INSERT INTO `t_test_history` ( `year`, `item`, `subject`, `page`, `remarks`,`type`,`points`) VALUES ('2008', '2.简述影响问题解决的心理因素', '普心', '90', '问题解决一般是指在问题情境中超越过去所学原理的简单运用而产生一个解决方案。问题解决的思维过程受多种心理过程的影响，有些因素对解决问题起促进作用，有些则起阻碍作用，具体如下：1.问题情境 2动机与情绪 3定势 4功能固着 5酝酿效应 6知识经验 7个性因素','简答',6);</v>
      </c>
      <c r="BE34" s="59" t="s">
        <v>836</v>
      </c>
      <c r="BF34" s="58" t="s">
        <v>196</v>
      </c>
      <c r="BG34" s="58">
        <v>102</v>
      </c>
      <c r="BH34" s="59" t="s">
        <v>854</v>
      </c>
      <c r="BI34" t="str">
        <f t="shared" ref="BI34:BI38" si="43">"INSERT INTO `t_test_history` ( `year`, `item`, `subject`, `page`, `remarks`,`type`,`points`) VALUES ('2007', '"&amp;BE34&amp;"', '"&amp;BF34&amp;"', '"&amp;BG34&amp;"', '"&amp;BH34&amp;"','简答',6);"</f>
        <v>INSERT INTO `t_test_history` ( `year`, `item`, `subject`, `page`, `remarks`,`type`,`points`) VALUES ('2007', '2.简述耶基斯多德森法则', '普心', '102', '动机引发和维持活动，但是动机的强度和活动效率并不是完全的正比关系。呈倒U形','简答',6);</v>
      </c>
      <c r="BJ34" s="65" t="s">
        <v>900</v>
      </c>
      <c r="BK34" s="64" t="s">
        <v>196</v>
      </c>
      <c r="BL34" s="64">
        <v>140</v>
      </c>
      <c r="BM34" s="65"/>
      <c r="BN34" t="str">
        <f t="shared" ref="BN34:BN38" si="44">"INSERT INTO `t_test_history` ( `year`, `item`, `subject`, `page`, `remarks`,`type`,`points`) VALUES ('2006', '"&amp;BJ34&amp;"', '"&amp;BK34&amp;"', '"&amp;BL34&amp;"', '"&amp;BM34&amp;"','简答',6);"</f>
        <v>INSERT INTO `t_test_history` ( `year`, `item`, `subject`, `page`, `remarks`,`type`,`points`) VALUES ('2006', '2、简述奥尔波特的人格特质理论。', '普心', '140', '','简答',6);</v>
      </c>
      <c r="BO34" s="71" t="s">
        <v>979</v>
      </c>
      <c r="BP34" s="70" t="s">
        <v>196</v>
      </c>
      <c r="BQ34" s="70">
        <v>72</v>
      </c>
      <c r="BR34" s="71"/>
      <c r="BS34" t="str">
        <f t="shared" ref="BS34:BS38" si="45">"INSERT INTO `t_test_history` ( `year`, `item`, `subject`, `page`, `remarks`,`type`,`points`) VALUES ('2005', '"&amp;BO34&amp;"', '"&amp;BP34&amp;"', '"&amp;BQ34&amp;"', '"&amp;BR34&amp;"','简答',6);"</f>
        <v>INSERT INTO `t_test_history` ( `year`, `item`, `subject`, `page`, `remarks`,`type`,`points`) VALUES ('2005', '2.艾宾浩斯遗忘曲线及其对提高记忆效果的意义 ', '普心', '72', '','简答',6);</v>
      </c>
      <c r="BT34" s="77" t="s">
        <v>1057</v>
      </c>
      <c r="BU34" s="76" t="s">
        <v>201</v>
      </c>
      <c r="BV34" s="76">
        <v>500</v>
      </c>
      <c r="BW34" s="77"/>
      <c r="BX34" t="str">
        <f t="shared" ref="BX34:BX38" si="46">"INSERT INTO `t_test_history` ( `year`, `item`, `subject`, `page`, `remarks`,`type`,`points`) VALUES ('2004', '"&amp;BT34&amp;"', '"&amp;BU34&amp;"', '"&amp;BV34&amp;"', '"&amp;BW34&amp;"','简答',6);"</f>
        <v>INSERT INTO `t_test_history` ( `year`, `item`, `subject`, `page`, `remarks`,`type`,`points`) VALUES ('2004', '2.简述幼儿期思维发展的一般特点', '发展', '500', '','简答',6);</v>
      </c>
      <c r="BY34" s="83" t="s">
        <v>1116</v>
      </c>
      <c r="BZ34" s="82" t="s">
        <v>196</v>
      </c>
      <c r="CA34" s="82">
        <v>52</v>
      </c>
      <c r="CB34" s="83"/>
      <c r="CC34" t="str">
        <f t="shared" ref="CC34:CC38" si="47">"INSERT INTO `t_test_history` ( `year`, `item`, `subject`, `page`, `remarks`,`type`,`points`) VALUES ('2003', '"&amp;BY34&amp;"', '"&amp;BZ34&amp;"', '"&amp;CA34&amp;"', '"&amp;CB34&amp;"','简答',6);"</f>
        <v>INSERT INTO `t_test_history` ( `year`, `item`, `subject`, `page`, `remarks`,`type`,`points`) VALUES ('2003', '2.简述真动知觉与似动知觉的异同', '普心', '52', '','简答',6);</v>
      </c>
      <c r="CD34" s="65" t="s">
        <v>1189</v>
      </c>
      <c r="CE34" s="64" t="s">
        <v>196</v>
      </c>
      <c r="CF34" s="64">
        <v>72</v>
      </c>
      <c r="CG34" s="65" t="s">
        <v>1205</v>
      </c>
      <c r="CH34" s="20" t="str">
        <f t="shared" ref="CH34:CH38" si="48">"INSERT INTO `t_test_history` ( `year`, `item`, `subject`, `page`, `remarks`,`type`,`points`) VALUES ('2002', '"&amp;CD34&amp;"', '"&amp;CE34&amp;"', '"&amp;CF34&amp;"', '"&amp;CG34&amp;"','简答',6);"</f>
        <v>INSERT INTO `t_test_history` ( `year`, `item`, `subject`, `page`, `remarks`,`type`,`points`) VALUES ('2002', '2.简述造成遗忘的原因', '普心', '72', '1.抑制或干扰引起遗忘2衰退引起遗忘 3压抑 4提取失败 5脑损伤（','简答',6);</v>
      </c>
      <c r="CI34" s="59"/>
      <c r="CJ34" s="58"/>
      <c r="CK34" s="58"/>
      <c r="CL34" s="59"/>
      <c r="CM34" s="87" t="str">
        <f t="shared" ref="CM34:CM38" si="49">"INSERT INTO `t_test_history` ( `year`, `item`, `subject`, `page`, `remarks`,`type`,`points`) VALUES ('2001', '"&amp;CI34&amp;"', '"&amp;CJ34&amp;"', '"&amp;CK34&amp;"', '"&amp;CL34&amp;"','简答',6);"</f>
        <v>INSERT INTO `t_test_history` ( `year`, `item`, `subject`, `page`, `remarks`,`type`,`points`) VALUES ('2001', '', '', '', '','简答',6);</v>
      </c>
    </row>
    <row r="35" spans="1:91" ht="126">
      <c r="A35" s="1">
        <v>3</v>
      </c>
      <c r="B35" s="3" t="s">
        <v>33</v>
      </c>
      <c r="C35" s="1" t="s">
        <v>43</v>
      </c>
      <c r="D35" s="1">
        <v>277</v>
      </c>
      <c r="E35" s="1"/>
      <c r="F35" t="str">
        <f t="shared" si="35"/>
        <v>INSERT INTO `t_test_history` ( `year`, `item`, `subject`, `page`, `memo`,`type`) VALUES ('2018', '正态分布及曲线特征', '统计', '277', '','简答');</v>
      </c>
      <c r="G35" s="15" t="s">
        <v>95</v>
      </c>
      <c r="H35" s="14" t="s">
        <v>149</v>
      </c>
      <c r="I35" s="14">
        <v>309</v>
      </c>
      <c r="J35" s="15" t="s">
        <v>150</v>
      </c>
      <c r="K35" t="str">
        <f t="shared" si="36"/>
        <v>INSERT INTO `t_test_history` ( `year`, `item`, `subject`, `page`, `remarks`,`type`,`points`) VALUES ('2017', '方差分析的基本步骤', '统计', '309', '1.设立零假设和研究假设。2确定变异源，进行平方和分解。3确定自由度。4.考虑检验什么效应 误差均方计算5计算各F统计量。6F检验得出结论。7显著，事后检验……','简答',6);</v>
      </c>
      <c r="L35" s="3" t="s">
        <v>190</v>
      </c>
      <c r="M35" s="1" t="s">
        <v>222</v>
      </c>
      <c r="N35" s="1">
        <v>343</v>
      </c>
      <c r="O35" s="3" t="s">
        <v>236</v>
      </c>
      <c r="P35" t="str">
        <f t="shared" si="37"/>
        <v>INSERT INTO `t_test_history` ( `year`, `item`, `subject`, `page`, `remarks`,`type`,`points`) VALUES ('2016', '3.简述心理测量的特质.', '测量', '343', '1.心理测量的间接性(通过测量题目反应心里特质) 2.心理测量的相对性（没有绝对标准，没有绝对零点，只有一个连续的行为序列。看每个人处在这个序列的什么位置上） 3.心理测量的客观性（题目标准化、评分原则和手续标准化、分数转换和解释标准化）','简答',6);</v>
      </c>
      <c r="Q35" s="24" t="s">
        <v>254</v>
      </c>
      <c r="R35" s="23" t="s">
        <v>222</v>
      </c>
      <c r="S35" s="23">
        <v>393</v>
      </c>
      <c r="T35" s="24" t="s">
        <v>268</v>
      </c>
      <c r="U35" t="str">
        <f>"INSERT INTO `t_test_history` ( `year`, `item`, `subject`, `page`, `remarks`,`type`,`points`) VALUES ('2015', '"&amp;Q35&amp;"', '"&amp;R35&amp;"', '"&amp;S35&amp;"', '"&amp;T35&amp;"','简答',6);"</f>
        <v>INSERT INTO `t_test_history` ( `year`, `item`, `subject`, `page`, `remarks`,`type`,`points`) VALUES ('2015', '难度和区分度的关系', '测量', '393', '较难的项目对高水平被试的区分度高；较容易的项目对低水平被试的区分度较高；中等难度的项目对中等水平的被试区分度较高；这与中等难度的项目区分度最高，并不矛盾，因为对被试总体而言，较难和较易的项目，对水平高或水平低的被试则成了中等难度。常态分布，即特别难与特别容易的题目较少，越接近中等难度的题目越多，而所有项目的平均难度为0.50','简答',6);</v>
      </c>
      <c r="V35" s="3" t="s">
        <v>312</v>
      </c>
      <c r="W35" s="1" t="s">
        <v>206</v>
      </c>
      <c r="X35" s="1">
        <v>200</v>
      </c>
      <c r="Y35" s="3" t="s">
        <v>327</v>
      </c>
      <c r="Z35" t="str">
        <f t="shared" si="38"/>
        <v>INSERT INTO `t_test_history` ( `year`, `item`, `subject`, `page`, `remarks`,`type`,`points`) VALUES ('2014', '3. 简述问卷法的优点。', '研究方法', '200', '1内容客观统一，处理分析方便2,节省人力时间和经费3匿名性强回答真实4样本大5研究间接化，相互作用效应小','简答',6);</v>
      </c>
      <c r="AA35" s="3" t="s">
        <v>384</v>
      </c>
      <c r="AB35" s="1" t="s">
        <v>206</v>
      </c>
      <c r="AC35" s="1">
        <v>171</v>
      </c>
      <c r="AD35" s="3" t="s">
        <v>385</v>
      </c>
      <c r="AE35" t="str">
        <f t="shared" si="39"/>
        <v>INSERT INTO `t_test_history` ( `year`, `item`, `subject`, `page`, `remarks`,`type`,`points`) VALUES ('2013', '3 简述心理学研究方法的特殊性。', '研究方法', '171', '心理学是介于自然科学和社会科学之间的科学，兼有二者的特点。具体来说有三方面
的特殊性：（1）研究对象和研究者的特殊性；（2）研究过程的特殊性；（3）研究方法的特殊性。（这三个特殊性可以适当展开进行简单说明','简答',6);</v>
      </c>
      <c r="AF35" s="33" t="s">
        <v>466</v>
      </c>
      <c r="AG35" s="32" t="s">
        <v>206</v>
      </c>
      <c r="AH35" s="32">
        <v>192</v>
      </c>
      <c r="AI35" s="33" t="s">
        <v>475</v>
      </c>
      <c r="AJ35" t="str">
        <f t="shared" si="40"/>
        <v>INSERT INTO `t_test_history` ( `year`, `item`, `subject`, `page`, `remarks`,`type`,`points`) VALUES ('2012', '3.简述访谈法的主要类型', '研究方法', '192', '访谈法是研究者通过与研究对象进行口头交谈的方式，来搜集研究对象某些心理特征和行为数据资料的一种方法。访谈法的主要类型有： 1.结构访谈与非结构访谈 2直接访谈与间接访谈 3一般访谈与特殊访谈','简答',6);</v>
      </c>
      <c r="AK35" s="15" t="s">
        <v>541</v>
      </c>
      <c r="AL35" s="14" t="s">
        <v>222</v>
      </c>
      <c r="AM35" s="14">
        <v>351</v>
      </c>
      <c r="AN35" s="15" t="s">
        <v>549</v>
      </c>
      <c r="AO35" t="str">
        <f t="shared" ref="AO35:AO38" si="50">"INSERT INTO `t_test_history` ( `year`, `item`, `subject`, `page`, `remarks`,`type`,`points`) VALUES ('2011', '"&amp;AK35&amp;"', '"&amp;AL35&amp;"', '"&amp;AM35&amp;"', '"&amp;AN35&amp;"','简答',6);"</f>
        <v>INSERT INTO `t_test_history` ( `year`, `item`, `subject`, `page`, `remarks`,`type`,`points`) VALUES ('2011', '3.简述测验说明书应包括的主要内容', '测量', '351', '1测验的目的和功用2理论背景及选择题目的根据3实施方法、时限及注意事项4标准答案及评分方法 5常模资料，包括常模表、常模适用的团体及对分数如何做解释6测验的信度效度资料','简答',6);</v>
      </c>
      <c r="AP35" s="41" t="s">
        <v>582</v>
      </c>
      <c r="AQ35" s="40" t="s">
        <v>196</v>
      </c>
      <c r="AR35" s="40">
        <v>59</v>
      </c>
      <c r="AS35" s="41" t="s">
        <v>623</v>
      </c>
      <c r="AT35" t="str">
        <f t="shared" si="41"/>
        <v>INSERT INTO `t_test_history` ( `year`, `item`, `subject`, `page`, `remarks`,`type`,`points`) VALUES ('2010', '3．简述引起不随意注意的原因。', '普心', '59', '刺激物的特点：新异性、刺激物的强度（安静的房间里耳语）、运动变化等；人本身的状态（需要、情感、兴趣、过去经验、期待）','简答',6);</v>
      </c>
      <c r="AU35" s="47" t="s">
        <v>692</v>
      </c>
      <c r="AV35" s="46" t="s">
        <v>233</v>
      </c>
      <c r="AW35" s="46">
        <v>270</v>
      </c>
      <c r="AX35" s="47" t="s">
        <v>700</v>
      </c>
      <c r="AY35" t="str">
        <f t="shared" si="42"/>
        <v>INSERT INTO `t_test_history` ( `year`, `item`, `subject`, `page`, `remarks`,`type`,`points`) VALUES ('2009', '3．简述计算样本平均数的条件。', '统计', '270', '算术平均数，简称平均数，是反映一组数据分布集中趋势的量数，它等于所有数据之和除以数据的个数。其要求数据具有如下条件： （1）数据必须是同质的，即用同一种测量工具测量某一特质所得的数据。 （2）数据取值必须明确，即数据必须是具体的值，不能有缺失的数据。 （3）数据离散程度不能太大，即数据总体上呈均匀的分布，不能有极端值的出现。','简答',6);</v>
      </c>
      <c r="AZ35" s="53" t="s">
        <v>772</v>
      </c>
      <c r="BA35" s="52" t="s">
        <v>206</v>
      </c>
      <c r="BB35" s="52">
        <v>196</v>
      </c>
      <c r="BC35" s="53" t="s">
        <v>773</v>
      </c>
      <c r="BD35" t="str">
        <f>"INSERT INTO `t_test_history` ( `year`, `item`, `subject`, `page`, `remarks`,`type`,`points`) VALUES ('2008', '"&amp;AZ35&amp;"', '"&amp;BA35&amp;"', '"&amp;BB35&amp;"', '"&amp;BC35&amp;"','简答',6);"</f>
        <v>INSERT INTO `t_test_history` ( `year`, `item`, `subject`, `page`, `remarks`,`type`,`points`) VALUES ('2008', '3.简述访谈法的优缺点', '研究方法', '196', '优点：灵活性强针对性强；可靠性较高；适用的范围较广并能进行较为深入广泛的研究。缺点：研究结果易受访谈者素质的影响，难以量化处理，比较费时费力，某些问题不宜进行访谈。','简答',6);</v>
      </c>
      <c r="BE35" s="59" t="s">
        <v>837</v>
      </c>
      <c r="BF35" s="58" t="s">
        <v>206</v>
      </c>
      <c r="BG35" s="58">
        <v>189</v>
      </c>
      <c r="BH35" s="59" t="s">
        <v>855</v>
      </c>
      <c r="BI35" t="str">
        <f t="shared" si="43"/>
        <v>INSERT INTO `t_test_history` ( `year`, `item`, `subject`, `page`, `remarks`,`type`,`points`) VALUES ('2007', '3.简述时间取样策略及其收集资料的内容', '研究方法', '189', '20世纪20年代美国心理学家沃尔森提出。根据事先确定的维度有选择地在某些时间段内进行观察和记录的一种方法。收集资料的内容：某一行为是否出现或发生；出现或发生的频率；出现或发生的持续时间；','简答',6);</v>
      </c>
      <c r="BJ35" s="65" t="s">
        <v>901</v>
      </c>
      <c r="BK35" s="64" t="s">
        <v>233</v>
      </c>
      <c r="BL35" s="64">
        <v>286</v>
      </c>
      <c r="BM35" s="65" t="s">
        <v>923</v>
      </c>
      <c r="BN35" t="str">
        <f t="shared" si="44"/>
        <v>INSERT INTO `t_test_history` ( `year`, `item`, `subject`, `page`, `remarks`,`type`,`points`) VALUES ('2006', '3、简述假设检验的基本步骤。', '统计', '286', '大纲没找到步骤','简答',6);</v>
      </c>
      <c r="BO35" s="71" t="s">
        <v>980</v>
      </c>
      <c r="BP35" s="70" t="s">
        <v>206</v>
      </c>
      <c r="BQ35" s="70">
        <v>197</v>
      </c>
      <c r="BR35" s="71" t="s">
        <v>997</v>
      </c>
      <c r="BS35" t="str">
        <f t="shared" si="45"/>
        <v>INSERT INTO `t_test_history` ( `year`, `item`, `subject`, `page`, `remarks`,`type`,`points`) VALUES ('2005', '3.问卷的一般结构 ', '研究方法', '197', '题目、前言、指导语、问题及答案、结束语','简答',6);</v>
      </c>
      <c r="BT35" s="77" t="s">
        <v>1058</v>
      </c>
      <c r="BU35" s="76" t="s">
        <v>196</v>
      </c>
      <c r="BV35" s="76">
        <v>74</v>
      </c>
      <c r="BW35" s="77"/>
      <c r="BX35" t="str">
        <f t="shared" si="46"/>
        <v>INSERT INTO `t_test_history` ( `year`, `item`, `subject`, `page`, `remarks`,`type`,`points`) VALUES ('2004', '3.简述内隐记忆和外显记忆的区别', '普心', '74', '','简答',6);</v>
      </c>
      <c r="BY35" s="83" t="s">
        <v>1131</v>
      </c>
      <c r="BZ35" s="82" t="s">
        <v>206</v>
      </c>
      <c r="CA35" s="82">
        <v>183</v>
      </c>
      <c r="CB35" s="83"/>
      <c r="CC35" t="str">
        <f t="shared" si="47"/>
        <v>INSERT INTO `t_test_history` ( `year`, `item`, `subject`, `page`, `remarks`,`type`,`points`) VALUES ('2003', '3.简述样本容量对取样误差的影响', '研究方法', '183', '','简答',6);</v>
      </c>
      <c r="CD35" s="65" t="s">
        <v>1190</v>
      </c>
      <c r="CE35" s="64" t="s">
        <v>1206</v>
      </c>
      <c r="CF35" s="64">
        <v>473</v>
      </c>
      <c r="CG35" s="65" t="s">
        <v>1207</v>
      </c>
      <c r="CH35" s="20" t="str">
        <f t="shared" si="48"/>
        <v>INSERT INTO `t_test_history` ( `year`, `item`, `subject`, `page`, `remarks`,`type`,`points`) VALUES ('2002', '3.简述皮亚杰关于智力发展机制的观点', '发展', '473', '同化、顺应、平衡、适应','简答',6);</v>
      </c>
      <c r="CI35" s="59"/>
      <c r="CJ35" s="58"/>
      <c r="CK35" s="58"/>
      <c r="CL35" s="59"/>
      <c r="CM35" s="87" t="str">
        <f t="shared" si="49"/>
        <v>INSERT INTO `t_test_history` ( `year`, `item`, `subject`, `page`, `remarks`,`type`,`points`) VALUES ('2001', '', '', '', '','简答',6);</v>
      </c>
    </row>
    <row r="36" spans="1:91" ht="154">
      <c r="A36" s="1">
        <v>4</v>
      </c>
      <c r="B36" s="3" t="s">
        <v>57</v>
      </c>
      <c r="C36" s="1" t="s">
        <v>44</v>
      </c>
      <c r="D36" s="1">
        <v>115</v>
      </c>
      <c r="E36" s="1"/>
      <c r="F36" t="str">
        <f t="shared" si="35"/>
        <v>INSERT INTO `t_test_history` ( `year`, `item`, `subject`, `page`, `memo`,`type`) VALUES ('2018', '情绪情感对人类生活的功能：动机作用（激励）、适应作用、信号作用（表情、沟通）', '普心', '115', '','简答');</v>
      </c>
      <c r="G36" s="15" t="s">
        <v>96</v>
      </c>
      <c r="H36" s="14" t="s">
        <v>151</v>
      </c>
      <c r="I36" s="14">
        <v>344</v>
      </c>
      <c r="J36" s="15" t="s">
        <v>152</v>
      </c>
      <c r="K36" t="str">
        <f t="shared" si="36"/>
        <v>INSERT INTO `t_test_history` ( `year`, `item`, `subject`, `page`, `remarks`,`type`,`points`) VALUES ('2017', '心理测验的主要功能', '测量', '344', '一、理论研究中的应用（1.搜集资料2建立和检验假说。3实验分组）
二、实际工作中的应用（1.选拔人才2.人员安置3.诊断4评价）','简答',6);</v>
      </c>
      <c r="L36" s="3" t="s">
        <v>191</v>
      </c>
      <c r="M36" s="1" t="s">
        <v>206</v>
      </c>
      <c r="N36" s="1">
        <v>205</v>
      </c>
      <c r="O36" s="3" t="s">
        <v>239</v>
      </c>
      <c r="P36" t="str">
        <f t="shared" si="37"/>
        <v>INSERT INTO `t_test_history` ( `year`, `item`, `subject`, `page`, `remarks`,`type`,`points`) VALUES ('2016', '4.简述实验法的显著特点.', '研究方法', '205', '1.操纵和控制变量，人为创设一定的情境；2基本目的在于揭示变量的因果关系；3有严格的研究设计，包括被试选择、研究的测量和工具、实验程序、设计分析方法等，以保证实验结果的科学性','简答',6);</v>
      </c>
      <c r="Q36" s="24" t="s">
        <v>255</v>
      </c>
      <c r="R36" s="23" t="s">
        <v>206</v>
      </c>
      <c r="S36" s="23">
        <v>180</v>
      </c>
      <c r="T36" s="24" t="s">
        <v>269</v>
      </c>
      <c r="U36" t="str">
        <f>"INSERT INTO `t_test_history` ( `year`, `item`, `subject`, `page`, `remarks`,`type`,`points`) VALUES ('2015', '"&amp;Q36&amp;"', '"&amp;R36&amp;"', '"&amp;S36&amp;"', '"&amp;T36&amp;"','简答',6);"</f>
        <v>INSERT INTO `t_test_history` ( `year`, `item`, `subject`, `page`, `remarks`,`type`,`points`) VALUES ('2015', '研究设计的基本内容', '研究方法', '180', '1明确研究目的，选择研究对象2.选择研究方法与设计方式3确定研究变量与观测指标4选择研究工具与材料5制定研究程序与选择研究环境6考虑数据整理与统计分析的方法。','简答',6);</v>
      </c>
      <c r="V36" s="3" t="s">
        <v>313</v>
      </c>
      <c r="W36" s="1" t="s">
        <v>233</v>
      </c>
      <c r="X36" s="1">
        <v>277</v>
      </c>
      <c r="Y36" s="3"/>
      <c r="Z36" t="str">
        <f t="shared" si="38"/>
        <v>INSERT INTO `t_test_history` ( `year`, `item`, `subject`, `page`, `remarks`,`type`,`points`) VALUES ('2014', '4. 简述正态分布的特点。', '统计', '277', '','简答',6);</v>
      </c>
      <c r="AA36" s="3" t="s">
        <v>386</v>
      </c>
      <c r="AB36" s="1" t="s">
        <v>233</v>
      </c>
      <c r="AC36" s="1">
        <v>285</v>
      </c>
      <c r="AD36" s="3" t="s">
        <v>404</v>
      </c>
      <c r="AE36" t="str">
        <f t="shared" si="39"/>
        <v>INSERT INTO `t_test_history` ( `year`, `item`, `subject`, `page`, `remarks`,`type`,`points`) VALUES ('2013', '4 简述研究假设应符合的标准。', '统计', '285', '一个好的研究假设应符合5 个标准：（1）有一定的科学依据；（2）对两个或两个以上的变量间的关系作出推测；（3）以陈述句毫不含糊地加以说明；（4）可以被检验；5）简单明了。（大纲没看到。。）','简答',6);</v>
      </c>
      <c r="AF36" s="33" t="s">
        <v>467</v>
      </c>
      <c r="AG36" s="32" t="s">
        <v>222</v>
      </c>
      <c r="AH36" s="32">
        <v>381</v>
      </c>
      <c r="AI36" s="33" t="s">
        <v>476</v>
      </c>
      <c r="AJ36" t="str">
        <f t="shared" si="40"/>
        <v>INSERT INTO `t_test_history` ( `year`, `item`, `subject`, `page`, `remarks`,`type`,`points`) VALUES ('2012', '4.简述确定内容效度的方法', '测量', '381', '内容效度指的是测验题目对相关内容或行为范围取样的适当性。这种测验的效度主要与测验内容有关，所以叫内容效度。  确定内容效度的方法有三种：  （1）专家判断 （2）统计分析 （3）经验法','简答',6);</v>
      </c>
      <c r="AK36" s="15" t="s">
        <v>542</v>
      </c>
      <c r="AL36" s="14" t="s">
        <v>206</v>
      </c>
      <c r="AM36" s="14">
        <v>175</v>
      </c>
      <c r="AN36" s="15" t="s">
        <v>550</v>
      </c>
      <c r="AO36" t="str">
        <f t="shared" si="50"/>
        <v>INSERT INTO `t_test_history` ( `year`, `item`, `subject`, `page`, `remarks`,`type`,`points`) VALUES ('2011', '4.简述心理学研究方法的综合化趋势', '研究方法', '175', '1主张采用多种方法去研究和探讨心理现象及其规律，以对不同方法所得的结果进行相互比较、补充和验证 2强调和大量采用多变量设计，以揭示心理活动各个方面的相互联系 3强调采用综合设计方式、如兼有纵向设计与横向设计优点的聚合式交叉设计 4注重将定性和定量研究方法结合起来','简答',6);</v>
      </c>
      <c r="AP36" s="41" t="s">
        <v>583</v>
      </c>
      <c r="AQ36" s="40" t="s">
        <v>233</v>
      </c>
      <c r="AR36" s="40" t="s">
        <v>624</v>
      </c>
      <c r="AS36" s="41" t="s">
        <v>625</v>
      </c>
      <c r="AT36" t="str">
        <f t="shared" si="41"/>
        <v>INSERT INTO `t_test_history` ( `year`, `item`, `subject`, `page`, `remarks`,`type`,`points`) VALUES ('2010', '4．简述方差分析的使用条件。', '统计', '300？', '总体服从正态分布；变异的相互独立性（变异是可加的？）；方差齐性','简答',6);</v>
      </c>
      <c r="AU36" s="47" t="s">
        <v>693</v>
      </c>
      <c r="AV36" s="46" t="s">
        <v>206</v>
      </c>
      <c r="AW36" s="46">
        <v>189</v>
      </c>
      <c r="AX36" s="47" t="s">
        <v>701</v>
      </c>
      <c r="AY36" t="str">
        <f t="shared" si="42"/>
        <v>INSERT INTO `t_test_history` ( `year`, `item`, `subject`, `page`, `remarks`,`type`,`points`) VALUES ('2009', '4．简述参与观察策略的适用条件。', '研究方法', '189', '参与观察即局内观察，指观察者参与到被观察者的实际环境之中，并通过与被观察者的共同活动从内部进行观察，根据参与程度的不同可以分为完全参与观察和不完全参与观察。参与观察策略主要用于探索性研究，选用参与观察时需要考虑： （1）观察者自身的条件，如时间是否充足、能否既能与被观察者和谐相处又能客观进行观察记录等； （2）被观察者的条件，如被观察者或团体是开放的还是封闭的，与观察者的差异程度如何等。','简答',6);</v>
      </c>
      <c r="AZ36" s="53" t="s">
        <v>774</v>
      </c>
      <c r="BA36" s="52" t="s">
        <v>233</v>
      </c>
      <c r="BB36" s="52">
        <v>286</v>
      </c>
      <c r="BC36" s="53" t="s">
        <v>775</v>
      </c>
      <c r="BD36" t="str">
        <f t="shared" ref="BD36:BD38" si="51">"INSERT INTO `t_test_history` ( `year`, `item`, `subject`, `page`, `remarks`,`type`,`points`) VALUES ('2008', '"&amp;AZ36&amp;"', '"&amp;BA36&amp;"', '"&amp;BB36&amp;"', '"&amp;BC36&amp;"','简答',6);"</f>
        <v>INSERT INTO `t_test_history` ( `year`, `item`, `subject`, `page`, `remarks`,`type`,`points`) VALUES ('2008', '4.简述单侧检验的概念及其应用条件', '统计', '286', '1）单侧检验的概念 查统计表时，按分布的一侧计算显著性水平概率的检验，称作单侧检验。 （2）单侧检验的应用条件  凡是检验大于、小于、高于、低于、优于、劣于等有确定性大小关系的假设检验问题。这类问题的确定是有一定的理论依据的。单侧检验的备择假设写作H1 μ1＜μ2或μ1＞μ2（以两总体平均数的差异为例。） ','简答',6);</v>
      </c>
      <c r="BE36" s="59" t="s">
        <v>838</v>
      </c>
      <c r="BF36" s="58" t="s">
        <v>856</v>
      </c>
      <c r="BG36" s="58">
        <v>351</v>
      </c>
      <c r="BH36" s="59" t="s">
        <v>857</v>
      </c>
      <c r="BI36" t="str">
        <f t="shared" si="43"/>
        <v>INSERT INTO `t_test_history` ( `year`, `item`, `subject`, `page`, `remarks`,`type`,`points`) VALUES ('2007', '4.简述测验说明书通常包括的内容', '测量', '351', '1测验的目的和功用2理论背景及选择题目的根据3实施方法、时限及注意事项4标准答案及评分方法 5常模资料，包括常模表、常模适用的团体及对分数如何做解释6测验的信度效度资料','简答',6);</v>
      </c>
      <c r="BJ36" s="65" t="s">
        <v>902</v>
      </c>
      <c r="BK36" s="64" t="s">
        <v>222</v>
      </c>
      <c r="BL36" s="64">
        <v>388</v>
      </c>
      <c r="BM36" s="65"/>
      <c r="BN36" t="str">
        <f t="shared" si="44"/>
        <v>INSERT INTO `t_test_history` ( `year`, `item`, `subject`, `page`, `remarks`,`type`,`points`) VALUES ('2006', '4、简述项目区分度与难度的关系。', '测量', '388', '','简答',6);</v>
      </c>
      <c r="BO36" s="71" t="s">
        <v>975</v>
      </c>
      <c r="BP36" s="70" t="s">
        <v>206</v>
      </c>
      <c r="BQ36" s="70">
        <v>180</v>
      </c>
      <c r="BR36" s="71"/>
      <c r="BS36" t="str">
        <f t="shared" si="45"/>
        <v>INSERT INTO `t_test_history` ( `year`, `item`, `subject`, `page`, `remarks`,`type`,`points`) VALUES ('2005', '4.研究设计的基本内容 ', '研究方法', '180', '','简答',6);</v>
      </c>
      <c r="BT36" s="77" t="s">
        <v>1059</v>
      </c>
      <c r="BU36" s="76" t="s">
        <v>196</v>
      </c>
      <c r="BV36" s="76">
        <v>101</v>
      </c>
      <c r="BW36" s="77"/>
      <c r="BX36" t="str">
        <f t="shared" si="46"/>
        <v>INSERT INTO `t_test_history` ( `year`, `item`, `subject`, `page`, `remarks`,`type`,`points`) VALUES ('2004', '4.简述马斯洛的需要层次理论', '普心', '101', '','简答',6);</v>
      </c>
      <c r="BY36" s="83" t="s">
        <v>1117</v>
      </c>
      <c r="BZ36" s="82" t="s">
        <v>233</v>
      </c>
      <c r="CA36" s="82">
        <v>295</v>
      </c>
      <c r="CB36" s="83" t="s">
        <v>1132</v>
      </c>
      <c r="CC36" t="str">
        <f t="shared" si="47"/>
        <v>INSERT INTO `t_test_history` ( `year`, `item`, `subject`, `page`, `remarks`,`type`,`points`) VALUES ('2003', '4.简述在心理学研究中卡方检验的三种应用', '统计', '295', '配合度检验，独立性检验，同质性检验','简答',6);</v>
      </c>
      <c r="CD36" s="65" t="s">
        <v>1208</v>
      </c>
      <c r="CE36" s="64" t="s">
        <v>1203</v>
      </c>
      <c r="CF36" s="64">
        <v>421</v>
      </c>
      <c r="CG36" s="65"/>
      <c r="CH36" s="20" t="str">
        <f t="shared" si="48"/>
        <v>INSERT INTO `t_test_history` ( `year`, `item`, `subject`, `page`, `remarks`,`type`,`points`) VALUES ('2002', '4.简要说明投射测验的优缺点（评价）', '测量', '421', '','简答',6);</v>
      </c>
      <c r="CI36" s="59"/>
      <c r="CJ36" s="58"/>
      <c r="CK36" s="58"/>
      <c r="CL36" s="59"/>
      <c r="CM36" s="87" t="str">
        <f t="shared" si="49"/>
        <v>INSERT INTO `t_test_history` ( `year`, `item`, `subject`, `page`, `remarks`,`type`,`points`) VALUES ('2001', '', '', '', '','简答',6);</v>
      </c>
    </row>
    <row r="37" spans="1:91" ht="196">
      <c r="A37" s="1">
        <v>5</v>
      </c>
      <c r="B37" s="3" t="s">
        <v>60</v>
      </c>
      <c r="C37" s="1" t="s">
        <v>46</v>
      </c>
      <c r="D37" s="1">
        <v>358</v>
      </c>
      <c r="E37" s="1"/>
      <c r="F37" t="str">
        <f t="shared" si="35"/>
        <v>INSERT INTO `t_test_history` ( `year`, `item`, `subject`, `page`, `memo`,`type`) VALUES ('2018', '测量误差来源的受测者因素:经验、练习、动机、焦虑、反应定势、生理因素', '测量', '358', '','简答');</v>
      </c>
      <c r="G37" s="15" t="s">
        <v>97</v>
      </c>
      <c r="H37" s="14" t="s">
        <v>153</v>
      </c>
      <c r="I37" s="14">
        <v>184</v>
      </c>
      <c r="J37" s="15" t="s">
        <v>154</v>
      </c>
      <c r="K37" t="str">
        <f t="shared" si="36"/>
        <v>INSERT INTO `t_test_history` ( `year`, `item`, `subject`, `page`, `remarks`,`type`,`points`) VALUES ('2017', '样本的大小应该考虑的因素', '研究方法', '184', '最佳的样本大小既要满足统计学上的要求，又要考虑实际上搜集资料的可能性，并使取样误差减到最低限度。样本大小通常取决于以下几方面因素：1.研究的类型2.预定分析的精确程度3允许误差的大小4总体的同质性5研究者的时间、人力和物力6取样方法。如果要求的精度高，允许的误差小，研究总体的异质性大，并且研究者拥有充足的时间和经费，就要考虑使用较大的样本。','简答',6);</v>
      </c>
      <c r="L37" s="3" t="s">
        <v>192</v>
      </c>
      <c r="M37" s="1" t="s">
        <v>206</v>
      </c>
      <c r="N37" s="1">
        <v>217</v>
      </c>
      <c r="O37" s="3" t="s">
        <v>240</v>
      </c>
      <c r="P37" t="str">
        <f t="shared" si="37"/>
        <v>INSERT INTO `t_test_history` ( `year`, `item`, `subject`, `page`, `remarks`,`type`,`points`) VALUES ('2016', '5.简述社会测量法及其具体形式.', '研究方法', '217', '美国社会心理学家 莫雷诺 20世纪30年代提出，定量地揭示团体（特别是小团体）内的社会结构模式；1提名法；2猜人测验；3社会距离量表；4关系分析法','简答',6);</v>
      </c>
      <c r="Q37" s="24"/>
      <c r="R37" s="23"/>
      <c r="S37" s="23"/>
      <c r="T37" s="24"/>
      <c r="U37" s="24"/>
      <c r="V37" s="3" t="s">
        <v>314</v>
      </c>
      <c r="W37" s="1" t="s">
        <v>196</v>
      </c>
      <c r="X37" s="1">
        <v>92</v>
      </c>
      <c r="Y37" s="3" t="s">
        <v>329</v>
      </c>
      <c r="Z37" t="str">
        <f t="shared" si="38"/>
        <v>INSERT INTO `t_test_history` ( `year`, `item`, `subject`, `page`, `remarks`,`type`,`points`) VALUES ('2014', '5. 简述创造性思维的过程。', '普心', '92', '重新组织已有的知识经验，提出新的方案或程序，创造出新的思维成果，是人类思维的高级形式。准备阶段，酝酿阶段，豁朗阶段，验证阶段','简答',6);</v>
      </c>
      <c r="AA37" s="3" t="s">
        <v>387</v>
      </c>
      <c r="AB37" s="1" t="s">
        <v>196</v>
      </c>
      <c r="AC37" s="1">
        <v>89</v>
      </c>
      <c r="AD37" s="3" t="s">
        <v>388</v>
      </c>
      <c r="AE37" t="str">
        <f>"INSERT INTO `t_test_history` ( `year`, `item`, `subject`, `page`, `remarks`,`type`,`points`) VALUES ('2013', '"&amp;AA37&amp;"', '"&amp;AB37&amp;"', '"&amp;AC37&amp;"', '"&amp;AD37&amp;"','简答',6);"</f>
        <v>INSERT INTO `t_test_history` ( `year`, `item`, `subject`, `page`, `remarks`,`type`,`points`) VALUES ('2013', '5 简述问题解决中常用的启发式策略。', '普心', '89', '问题解决中的启发式策略是指人根据一定的经验，在问题空间内进行较少的搜索，以
达到问题解决的一种方法。常用的策略有：（1）手段目的分析策略，就是将需要达到的问题的目标状态分成若干子目标，通过实现一系列的子目标最终达到总目标；（2）逆向搜索，从问题目标状态开始搜索直至找到通往初始状态的通路或方法；（3）爬山法，采用一定的方法逐步降低初始状态和目标状态的距离，以达到问题解决的一种方法。（4）探试搜索法，利用事先得到的有关达到目标的某种信息和已有经验寻找问题解决的突破口，从中获得更多信息，以便进一步选择最有利于达到目标的方向再进行探索。','简答',6);</v>
      </c>
      <c r="AF37" s="33" t="s">
        <v>468</v>
      </c>
      <c r="AG37" s="32" t="s">
        <v>206</v>
      </c>
      <c r="AH37" s="32">
        <v>246</v>
      </c>
      <c r="AI37" s="33" t="s">
        <v>477</v>
      </c>
      <c r="AJ37" t="str">
        <f t="shared" si="40"/>
        <v>INSERT INTO `t_test_history` ( `year`, `item`, `subject`, `page`, `remarks`,`type`,`points`) VALUES ('2012', '5.简述研究报告的基本格式', '研究方法', '246', '1标题2摘要3前言4方法5结果6讨论与分析7结构8参考文献和附录','简答',6);</v>
      </c>
      <c r="AK37" s="15" t="s">
        <v>543</v>
      </c>
      <c r="AL37" s="14" t="s">
        <v>233</v>
      </c>
      <c r="AM37" s="14">
        <v>290</v>
      </c>
      <c r="AN37" s="15" t="s">
        <v>551</v>
      </c>
      <c r="AO37" t="str">
        <f t="shared" si="50"/>
        <v>INSERT INTO `t_test_history` ( `year`, `item`, `subject`, `page`, `remarks`,`type`,`points`) VALUES ('2011', '5.简述秩和检验法的基本思路和适用条件', '统计', '290', '不懂','简答',6);</v>
      </c>
      <c r="AP37" s="41" t="s">
        <v>584</v>
      </c>
      <c r="AQ37" s="40" t="s">
        <v>206</v>
      </c>
      <c r="AR37" s="40">
        <v>184</v>
      </c>
      <c r="AS37" s="41"/>
      <c r="AT37" t="str">
        <f t="shared" si="41"/>
        <v>INSERT INTO `t_test_history` ( `year`, `item`, `subject`, `page`, `remarks`,`type`,`points`) VALUES ('2010', '5．简述确定样本大小需要考虑的因素。', '研究方法', '184', '','简答',6);</v>
      </c>
      <c r="AU37" s="47" t="s">
        <v>694</v>
      </c>
      <c r="AV37" s="46" t="s">
        <v>206</v>
      </c>
      <c r="AW37" s="46">
        <v>181</v>
      </c>
      <c r="AX37" s="47" t="s">
        <v>702</v>
      </c>
      <c r="AY37" t="str">
        <f t="shared" si="42"/>
        <v>INSERT INTO `t_test_history` ( `year`, `item`, `subject`, `page`, `remarks`,`type`,`points`) VALUES ('2009', '5．简述提高研究的内部效度的方法。', '研究方法', '181', '内部效度是指研究的自变量与因变量之间关系的确定性，即保证因变量的变化确系由特定的自变量而不是其他的外部变量所引起。控制各种外部变量，消除它们对研究结论的影响，从而提高内部效度。因此，提高内部效度的方法有： （1）控制历史因素 （2）控制选择因素 （3）控制成熟因素 （4）防止研究被试的更换和淘汰 （5）控制测量和测试手段 （6）注意统计回归效应 （7）控制实验处理和程序 （8）注意多种研究条件和因素的交互作用','简答',6);</v>
      </c>
      <c r="AZ37" s="53" t="s">
        <v>776</v>
      </c>
      <c r="BA37" s="52" t="s">
        <v>222</v>
      </c>
      <c r="BB37" s="52">
        <v>385</v>
      </c>
      <c r="BC37" s="53" t="s">
        <v>777</v>
      </c>
      <c r="BD37" t="str">
        <f t="shared" si="51"/>
        <v>INSERT INTO `t_test_history` ( `year`, `item`, `subject`, `page`, `remarks`,`type`,`points`) VALUES ('2008', '5.简述良好的效标测量必须具备的条件。', '测量', '385', ' 答：效标是衡量测验有效性的参照标准，指可以直接而且独立测量的、研究者感兴趣的行为。效标可区分为观念效标与效标测量，效标测量是对效标进行操作性测量的指标。一个好的效标测量必须具备以下几个条件：(1）有效性。效标测量必须能真正反映观念效标。 （2）可靠性。效标测量必须具有较高的信度。 （3）客观性。采用判断性的效标测量，必须控制偏见，使评定过程尽可能客观。 （4）实用性。效标测量应尽可能用法简单、省时、花费少，经济实用。','简答',6);</v>
      </c>
      <c r="BE37" s="59" t="s">
        <v>839</v>
      </c>
      <c r="BF37" s="58" t="s">
        <v>233</v>
      </c>
      <c r="BG37" s="58">
        <v>295</v>
      </c>
      <c r="BH37" s="59" t="s">
        <v>858</v>
      </c>
      <c r="BI37" t="str">
        <f t="shared" si="43"/>
        <v>INSERT INTO `t_test_history` ( `year`, `item`, `subject`, `page`, `remarks`,`type`,`points`) VALUES ('2007', '5.简述卡方Chi Square检验的应用', '统计', '295', '1检验无差假设：配合度检验、独立性检验、同质性检验； 2检验假设分布的概率','简答',6);</v>
      </c>
      <c r="BJ37" s="65" t="s">
        <v>903</v>
      </c>
      <c r="BK37" s="64" t="s">
        <v>924</v>
      </c>
      <c r="BL37" s="64">
        <v>222</v>
      </c>
      <c r="BM37" s="65"/>
      <c r="BN37" t="str">
        <f t="shared" si="44"/>
        <v>INSERT INTO `t_test_history` ( `year`, `item`, `subject`, `page`, `remarks`,`type`,`points`) VALUES ('2006', '5、简述定性分析的含义与特点。', '研究方法', '222', '','简答',6);</v>
      </c>
      <c r="BO37" s="71" t="s">
        <v>976</v>
      </c>
      <c r="BP37" s="70" t="s">
        <v>998</v>
      </c>
      <c r="BQ37" s="70" t="s">
        <v>1000</v>
      </c>
      <c r="BR37" s="71" t="s">
        <v>999</v>
      </c>
      <c r="BS37" t="str">
        <f t="shared" si="45"/>
        <v>INSERT INTO `t_test_history` ( `year`, `item`, `subject`, `page`, `remarks`,`type`,`points`) VALUES ('2005', '5.方差分析的基本条件 ', '统计', '300？', '参考2010第4题','简答',6);</v>
      </c>
      <c r="BT37" s="77" t="s">
        <v>1060</v>
      </c>
      <c r="BU37" s="76" t="s">
        <v>233</v>
      </c>
      <c r="BV37" s="76">
        <v>286</v>
      </c>
      <c r="BW37" s="77"/>
      <c r="BX37" t="str">
        <f t="shared" si="46"/>
        <v>INSERT INTO `t_test_history` ( `year`, `item`, `subject`, `page`, `remarks`,`type`,`points`) VALUES ('2004', '5.简述α型错误和β型错误以及两者的基本关系', '统计', '286', '','简答',6);</v>
      </c>
      <c r="BY37" s="83" t="s">
        <v>1118</v>
      </c>
      <c r="BZ37" s="82" t="s">
        <v>222</v>
      </c>
      <c r="CA37" s="82">
        <v>382</v>
      </c>
      <c r="CB37" s="83" t="s">
        <v>1133</v>
      </c>
      <c r="CC37" t="str">
        <f t="shared" si="47"/>
        <v>INSERT INTO `t_test_history` ( `year`, `item`, `subject`, `page`, `remarks`,`type`,`points`) VALUES ('2003', '5.简述内容效度和表面效度的区别', '测量', '382', '内容效度是够资格的判定者评价；表面效度是外行来看','简答',6);</v>
      </c>
      <c r="CD37" s="65" t="s">
        <v>1191</v>
      </c>
      <c r="CE37" s="64"/>
      <c r="CF37" s="64"/>
      <c r="CG37" s="65"/>
      <c r="CH37" s="20" t="str">
        <f t="shared" si="48"/>
        <v>INSERT INTO `t_test_history` ( `year`, `item`, `subject`, `page`, `remarks`,`type`,`points`) VALUES ('2002', '5.一个两因素实验设计中，因素A有2个水平，因素B有3个水平，且要求接受每种实验处理条件的被试人数为4人。试确定：在采用完全随机设计和被试内设计两种条件下，各需要多少名被试？', '', '', '','简答',6);</v>
      </c>
      <c r="CI37" s="59"/>
      <c r="CJ37" s="58"/>
      <c r="CK37" s="58"/>
      <c r="CL37" s="59"/>
      <c r="CM37" s="87" t="str">
        <f t="shared" si="49"/>
        <v>INSERT INTO `t_test_history` ( `year`, `item`, `subject`, `page`, `remarks`,`type`,`points`) VALUES ('2001', '', '', '', '','简答',6);</v>
      </c>
    </row>
    <row r="38" spans="1:91" ht="280">
      <c r="A38" s="1">
        <v>6</v>
      </c>
      <c r="B38" s="3" t="s">
        <v>34</v>
      </c>
      <c r="C38" s="1" t="s">
        <v>58</v>
      </c>
      <c r="D38" s="1">
        <v>186</v>
      </c>
      <c r="E38" s="1"/>
      <c r="F38" t="str">
        <f t="shared" si="35"/>
        <v>INSERT INTO `t_test_history` ( `year`, `item`, `subject`, `page`, `memo`,`type`) VALUES ('2018', '心理研究中给变量下操作性定义的常用方法', '研究方法', '186', '','简答');</v>
      </c>
      <c r="G38" s="15" t="s">
        <v>98</v>
      </c>
      <c r="H38" s="14" t="s">
        <v>155</v>
      </c>
      <c r="I38" s="14">
        <v>175</v>
      </c>
      <c r="J38" s="14" t="s">
        <v>157</v>
      </c>
      <c r="K38" t="str">
        <f t="shared" si="36"/>
        <v>INSERT INTO `t_test_history` ( `year`, `item`, `subject`, `page`, `remarks`,`type`,`points`) VALUES ('2017', '心理学研究方法发展的新趋势', '研究方法', '175', '六点趋势','简答',6);</v>
      </c>
      <c r="L38" s="3" t="s">
        <v>241</v>
      </c>
      <c r="M38" s="1" t="s">
        <v>206</v>
      </c>
      <c r="N38" s="1">
        <v>248</v>
      </c>
      <c r="O38" s="9" t="s">
        <v>242</v>
      </c>
      <c r="P38" t="str">
        <f t="shared" si="37"/>
        <v>INSERT INTO `t_test_history` ( `year`, `item`, `subject`, `page`, `remarks`,`type`,`points`) VALUES ('2016', '6.简述利用一组原始数据编制次数分布表的主要步骤.', '研究方法', '248', '大纲248页有提到次数分布表，但是没有说步骤，待TODO','简答',6);</v>
      </c>
      <c r="Q38" s="24"/>
      <c r="R38" s="23"/>
      <c r="S38" s="23"/>
      <c r="T38" s="25"/>
      <c r="U38" s="25"/>
      <c r="V38" s="3" t="s">
        <v>315</v>
      </c>
      <c r="W38" s="1" t="s">
        <v>206</v>
      </c>
      <c r="X38" s="1">
        <v>177</v>
      </c>
      <c r="Y38" s="9" t="s">
        <v>330</v>
      </c>
      <c r="Z38" t="str">
        <f>"INSERT INTO `t_test_history` ( `year`, `item`, `subject`, `page`, `remarks`,`type`,`points`) VALUES ('2014', '"&amp;V38&amp;"', '"&amp;W38&amp;"', '"&amp;X38&amp;"', '"&amp;Y38&amp;"','简答',6);"</f>
        <v>INSERT INTO `t_test_history` ( `year`, `item`, `subject`, `page`, `remarks`,`type`,`points`) VALUES ('2014', '6. 简述研究课题选择的策略。', '研究方法', '177', '从社会实践、现实生活中；从理论观点中、从研究文献中、从研究过程中、从当代科学理论、方法、学科交叉新进展中','简答',6);</v>
      </c>
      <c r="AA38" s="3" t="s">
        <v>389</v>
      </c>
      <c r="AB38" s="1" t="s">
        <v>233</v>
      </c>
      <c r="AC38" s="1">
        <v>274</v>
      </c>
      <c r="AD38" s="9" t="s">
        <v>390</v>
      </c>
      <c r="AE38" t="str">
        <f t="shared" si="39"/>
        <v>INSERT INTO `t_test_history` ( `year`, `item`, `subject`, `page`, `remarks`,`type`,`points`) VALUES ('2013', '6 简述计算积差相关（皮尔逊相关）系数所需要满足的条件。', '统计', '274', '答：（1）两列变量为正态变量，且呈线性关系的测量资料，（2）数据成对的，且成对数据的数目不少于30 对。','简答',6);</v>
      </c>
      <c r="AF38" s="33" t="s">
        <v>469</v>
      </c>
      <c r="AG38" s="32" t="s">
        <v>196</v>
      </c>
      <c r="AH38" s="32">
        <v>50</v>
      </c>
      <c r="AI38" s="34" t="s">
        <v>478</v>
      </c>
      <c r="AJ38" t="str">
        <f t="shared" si="40"/>
        <v>INSERT INTO `t_test_history` ( `year`, `item`, `subject`, `page`, `remarks`,`type`,`points`) VALUES ('2012', '6.简述时间知觉的各种依据和媒介', '普心', '50', '1.自然界周期现象2.有机体节律性活动3.计时工具','简答',6);</v>
      </c>
      <c r="AK38" s="15" t="s">
        <v>544</v>
      </c>
      <c r="AL38" s="14" t="s">
        <v>196</v>
      </c>
      <c r="AM38" s="14">
        <v>69</v>
      </c>
      <c r="AN38" s="16" t="s">
        <v>552</v>
      </c>
      <c r="AO38" t="str">
        <f t="shared" si="50"/>
        <v>INSERT INTO `t_test_history` ( `year`, `item`, `subject`, `page`, `remarks`,`type`,`points`) VALUES ('2011', '6.按照保持时间长短划分记忆的类型，并说明各自的特点', '普心', '69', '信息经过充分和有一定深度的加工后，在头脑中长时间存储的记忆，叫长时记忆。他的保持时间长，容量没有限度，以语义编码为主。A及时复习B利用外部记忆手段C用脑健康卫生','简答',6);</v>
      </c>
      <c r="AP38" s="41" t="s">
        <v>585</v>
      </c>
      <c r="AQ38" s="40" t="s">
        <v>206</v>
      </c>
      <c r="AR38" s="40">
        <v>249</v>
      </c>
      <c r="AS38" s="42" t="s">
        <v>626</v>
      </c>
      <c r="AT38" t="str">
        <f t="shared" si="41"/>
        <v>INSERT INTO `t_test_history` ( `year`, `item`, `subject`, `page`, `remarks`,`type`,`points`) VALUES ('2010', '6．如何对研究报告的方法部分进行评价？', '研究方法', '249', '对研究报告的方法部分进行评价需从如下几个方面进行考虑: （1）作者的研究方法是否能够检验研究假设； （2）研究的自变量、因变量和无关变量是什么，被试如何取样，是否合理； （3）按照作者的研究方法，预测将取得怎样的结果； （4）自己提出的检验假设方法是否比作者的好。','简答',6);</v>
      </c>
      <c r="AU38" s="47" t="s">
        <v>695</v>
      </c>
      <c r="AV38" s="46" t="s">
        <v>222</v>
      </c>
      <c r="AW38" s="46">
        <v>350</v>
      </c>
      <c r="AX38" s="48" t="s">
        <v>704</v>
      </c>
      <c r="AY38" t="str">
        <f t="shared" si="42"/>
        <v>INSERT INTO `t_test_history` ( `year`, `item`, `subject`, `page`, `remarks`,`type`,`points`) VALUES ('2009', '6．简述测验标准化的主要含义。', '测量', '350', '测验标准化是指测验的编制、实施、记分以及测验分数解释程序的一致性。一套好的题目并不一定是一个好的测验。对于测验的基本要求是准确、可靠。为了减少误差，就要控制无关因素对测验目的的影响，这个控制的过程，称作标准化。具体包括以下几方面： （1）内容的标准化：标准化的首要条件，是对所有受测者施测相同的或等值的题目。测验的内容不同，所得的结果便无法比较。 （2）施测的标准化：为了使测验条件相同，必须有统一的指导语和时间限制。 （3）评分的标准化：客观性是指在两个或两个以上的受过训练的评分者之间有一致性。只有当评分是客观的时候才能够把分数的差异完全归诸受测者的差异。 （4）常模：一个标准化测验对分数的解释也必须标准化。传统心理测验把个人所得的分数与代表一般人同类行为的分数相比较，以判别其所得分数的高低。此处所指的代表一般人同类行为的分数，即为“常模”。','简答',6);</v>
      </c>
      <c r="AZ38" s="53" t="s">
        <v>778</v>
      </c>
      <c r="BA38" s="52" t="s">
        <v>206</v>
      </c>
      <c r="BB38" s="52">
        <v>236</v>
      </c>
      <c r="BC38" s="54" t="s">
        <v>779</v>
      </c>
      <c r="BD38" t="str">
        <f t="shared" si="51"/>
        <v>INSERT INTO `t_test_history` ( `year`, `item`, `subject`, `page`, `remarks`,`type`,`points`) VALUES ('2008', '6.简述选择统计方法应考虑的主要因素', '研究方法', '236', '要选择正确有效的统计分析方法，必须考虑两方面的问题：一是研究问题的性质、数据类型和特征以及研究设计；二是各种统计方法和公式的适用条件。 （1）研究课题的性质和目的。对于描述性课题，研究者只想了解研究对象的特征或情况，因此可以采用集中量数、离散量数和相关系数等统计指标表示。对于推论性课题，一般采取参数估计、假设检验以及复杂的多元统计分析等。 （2）变量的特征。包括变量的多少和变量类型。变量的多少决定采用一元的统计分析方法，还是采用多元的统计分析方法。变量的类型不同，可采取的统计分析方法也不同。 （3）数据的分布特征。数据的分布特征决定采用参数检验还是非参数检验。 （4）研究设计类型。研究设计可以分为被试内设计、被试间设计以及混合设计等，不同的研究设计类型其统计分析方法不同。','简答',6);</v>
      </c>
      <c r="BE38" s="59" t="s">
        <v>840</v>
      </c>
      <c r="BF38" s="58" t="s">
        <v>206</v>
      </c>
      <c r="BG38" s="58">
        <v>246</v>
      </c>
      <c r="BH38" s="60"/>
      <c r="BI38" t="str">
        <f t="shared" si="43"/>
        <v>INSERT INTO `t_test_history` ( `year`, `item`, `subject`, `page`, `remarks`,`type`,`points`) VALUES ('2007', '6.简述心理学研究报告的基本组成部分', '研究方法', '246', '','简答',6);</v>
      </c>
      <c r="BJ38" s="65" t="s">
        <v>904</v>
      </c>
      <c r="BK38" s="64" t="s">
        <v>925</v>
      </c>
      <c r="BL38" s="64">
        <v>364</v>
      </c>
      <c r="BM38" s="66" t="s">
        <v>928</v>
      </c>
      <c r="BN38" t="str">
        <f t="shared" si="44"/>
        <v>INSERT INTO `t_test_history` ( `year`, `item`, `subject`, `page`, `remarks`,`type`,`points`) VALUES ('2006', '6、简述将非正态数据转化为正态（或渐进正态）数据的常用方法。', '测量', '364', '将非正态数据转换为正态数据的方法包括： （1）当原始分数不服从正态分布时，先将原始分数的频数转化为相对累积频数（也就是百分等级），将它视为正态分布的概率。然后通过查正态分布表中概率值相对应的Z值，将其转换成Z分数，达到正态化的目的。正态化是利用改变次数的方法，将原来偏态分布中众数所偏的一边拉长，使之成为正态，这是一种非线性转换。 （2）将正态化的Z值代入T值公式加以直线转换，转化成正态化标准分数。根据公式T=10Z＋50，计算T分数。T分数可用于本来应是正态分布而实际呈偏态分布的各种测验的比较。正态化是建立正态标准分数的关键。但原始分数的正态化也有一定的前提条件，即研究对象的总体事实上应该是正态分布，否则就会歪曲事实，这是使用各种“正态化标准分数”所必须注意的。','简答',6);</v>
      </c>
      <c r="BO38" s="71" t="s">
        <v>977</v>
      </c>
      <c r="BP38" s="70" t="s">
        <v>222</v>
      </c>
      <c r="BQ38" s="70">
        <v>345</v>
      </c>
      <c r="BR38" s="72" t="s">
        <v>1001</v>
      </c>
      <c r="BS38" t="str">
        <f t="shared" si="45"/>
        <v>INSERT INTO `t_test_history` ( `year`, `item`, `subject`, `page`, `remarks`,`type`,`points`) VALUES ('2005', '6.测验编制程序 ', '测量', '345', '确定测验的目的、制定编题计划、编写题目、题目的预测验与分析、合成测验、将测验标准化、对测验的鉴定、编写测验说明书；8个步骤','简答',6);</v>
      </c>
      <c r="BT38" s="77" t="s">
        <v>1061</v>
      </c>
      <c r="BU38" s="76" t="s">
        <v>222</v>
      </c>
      <c r="BV38" s="76">
        <v>375</v>
      </c>
      <c r="BW38" s="78"/>
      <c r="BX38" t="str">
        <f t="shared" si="46"/>
        <v>INSERT INTO `t_test_history` ( `year`, `item`, `subject`, `page`, `remarks`,`type`,`points`) VALUES ('2004', '6.影响测验信度的因素有哪些？他们是怎样影响测验信度的？', '测量', '375', '','简答',6);</v>
      </c>
      <c r="BY38" s="83" t="s">
        <v>1119</v>
      </c>
      <c r="BZ38" s="82" t="s">
        <v>201</v>
      </c>
      <c r="CA38" s="82">
        <v>506</v>
      </c>
      <c r="CB38" s="84"/>
      <c r="CC38" t="str">
        <f t="shared" si="47"/>
        <v>INSERT INTO `t_test_history` ( `year`, `item`, `subject`, `page`, `remarks`,`type`,`points`) VALUES ('2003', '6.简述柯尔伯格儿童道德发展理论的基本内容', '发展', '506', '','简答',6);</v>
      </c>
      <c r="CD38" s="65" t="s">
        <v>1192</v>
      </c>
      <c r="CE38" s="64"/>
      <c r="CF38" s="64"/>
      <c r="CG38" s="66"/>
      <c r="CH38" s="20" t="str">
        <f t="shared" si="48"/>
        <v>INSERT INTO `t_test_history` ( `year`, `item`, `subject`, `page`, `remarks`,`type`,`points`) VALUES ('2002', '6.某研究测量了某组学生的身高和体重，已知平均身高165cm标准差10cm 平均体重50kg标准差4kg 试比较身高与体重分布的离散程度', '', '', '','简答',6);</v>
      </c>
      <c r="CI38" s="59"/>
      <c r="CJ38" s="58"/>
      <c r="CK38" s="58"/>
      <c r="CL38" s="60"/>
      <c r="CM38" s="87" t="str">
        <f t="shared" si="49"/>
        <v>INSERT INTO `t_test_history` ( `year`, `item`, `subject`, `page`, `remarks`,`type`,`points`) VALUES ('2001', '', '', '', '','简答',6);</v>
      </c>
    </row>
    <row r="39" spans="1:91" s="12" customFormat="1">
      <c r="A39" s="11"/>
      <c r="B39" s="103" t="s">
        <v>62</v>
      </c>
      <c r="C39" s="103"/>
      <c r="D39" s="103"/>
      <c r="E39" s="104"/>
      <c r="G39" s="106" t="s">
        <v>62</v>
      </c>
      <c r="H39" s="106"/>
      <c r="I39" s="106"/>
      <c r="J39" s="107"/>
      <c r="L39" s="103"/>
      <c r="M39" s="103"/>
      <c r="N39" s="103"/>
      <c r="O39" s="104"/>
      <c r="Q39" s="100"/>
      <c r="R39" s="100"/>
      <c r="S39" s="100"/>
      <c r="T39" s="101"/>
      <c r="U39" s="29"/>
      <c r="V39" s="103"/>
      <c r="W39" s="103"/>
      <c r="X39" s="103"/>
      <c r="Y39" s="104"/>
      <c r="AA39" s="103" t="s">
        <v>334</v>
      </c>
      <c r="AB39" s="103"/>
      <c r="AC39" s="103"/>
      <c r="AD39" s="104"/>
      <c r="AF39" s="103" t="s">
        <v>334</v>
      </c>
      <c r="AG39" s="103"/>
      <c r="AH39" s="103"/>
      <c r="AI39" s="104"/>
      <c r="AK39" s="106" t="s">
        <v>334</v>
      </c>
      <c r="AL39" s="106"/>
      <c r="AM39" s="106"/>
      <c r="AN39" s="107"/>
      <c r="AP39" s="110" t="s">
        <v>334</v>
      </c>
      <c r="AQ39" s="110"/>
      <c r="AR39" s="110"/>
      <c r="AS39" s="111"/>
      <c r="AU39" s="95" t="s">
        <v>703</v>
      </c>
      <c r="AV39" s="95"/>
      <c r="AW39" s="95"/>
      <c r="AX39" s="96"/>
      <c r="AZ39" s="92" t="s">
        <v>334</v>
      </c>
      <c r="BA39" s="92"/>
      <c r="BB39" s="92"/>
      <c r="BC39" s="93"/>
      <c r="BD39"/>
      <c r="BE39" s="89" t="s">
        <v>334</v>
      </c>
      <c r="BF39" s="89"/>
      <c r="BG39" s="89"/>
      <c r="BH39" s="90"/>
      <c r="BI39"/>
      <c r="BJ39" s="114" t="s">
        <v>334</v>
      </c>
      <c r="BK39" s="114"/>
      <c r="BL39" s="114"/>
      <c r="BM39" s="115"/>
      <c r="BN39"/>
      <c r="BO39" s="120" t="s">
        <v>334</v>
      </c>
      <c r="BP39" s="120"/>
      <c r="BQ39" s="120"/>
      <c r="BR39" s="121"/>
      <c r="BS39"/>
      <c r="BT39" s="117" t="s">
        <v>334</v>
      </c>
      <c r="BU39" s="117"/>
      <c r="BV39" s="117"/>
      <c r="BW39" s="118"/>
      <c r="BX39"/>
      <c r="BY39" s="123" t="s">
        <v>334</v>
      </c>
      <c r="BZ39" s="123"/>
      <c r="CA39" s="123"/>
      <c r="CB39" s="124"/>
      <c r="CC39"/>
      <c r="CD39" s="114" t="s">
        <v>334</v>
      </c>
      <c r="CE39" s="114"/>
      <c r="CF39" s="114"/>
      <c r="CG39" s="115"/>
      <c r="CH39" s="20"/>
      <c r="CI39" s="89" t="s">
        <v>334</v>
      </c>
      <c r="CJ39" s="89"/>
      <c r="CK39" s="89"/>
      <c r="CL39" s="90"/>
      <c r="CM39" s="87"/>
    </row>
    <row r="40" spans="1:91" ht="182">
      <c r="A40" s="1">
        <v>1</v>
      </c>
      <c r="B40" s="3" t="s">
        <v>59</v>
      </c>
      <c r="C40" s="1" t="s">
        <v>44</v>
      </c>
      <c r="D40" s="1">
        <v>143</v>
      </c>
      <c r="E40" s="1"/>
      <c r="F40" t="str">
        <f>"INSERT INTO `t_test_history` ( `year`, `item`, `subject`, `page`, `memo`,`type`,`points`) VALUES ('2018', '"&amp;B40&amp;"', '"&amp;C40&amp;"', '"&amp;D40&amp;"', '"&amp;E40&amp;"','论述',10);"</f>
        <v>INSERT INTO `t_test_history` ( `year`, `item`, `subject`, `page`, `memo`,`type`,`points`) VALUES ('2018', '论人格对立类型理论：A/B、内/外', '普心', '143', '','论述',10);</v>
      </c>
      <c r="G40" s="15" t="s">
        <v>99</v>
      </c>
      <c r="H40" s="18" t="s">
        <v>146</v>
      </c>
      <c r="I40" s="19">
        <v>101</v>
      </c>
      <c r="J40" s="14"/>
      <c r="K40" t="str">
        <f>"INSERT INTO `t_test_history` ( `year`, `item`, `subject`, `page`, `remarks`,`type`,`points`) VALUES ('2017', '"&amp;G40&amp;"', '"&amp;H40&amp;"', '"&amp;I40&amp;"', '"&amp;L40&amp;"','论述',10);"</f>
        <v>INSERT INTO `t_test_history` ( `year`, `item`, `subject`, `page`, `remarks`,`type`,`points`) VALUES ('2017', '马斯洛需要层次理论及应用价值', '普心', '101', '1.结合文学著作人物形象，论述奥尔波特的人格特质理论.','论述',10);</v>
      </c>
      <c r="L40" s="3" t="s">
        <v>193</v>
      </c>
      <c r="M40" s="1" t="s">
        <v>196</v>
      </c>
      <c r="N40" s="1">
        <v>140</v>
      </c>
      <c r="O40" s="3" t="s">
        <v>243</v>
      </c>
      <c r="P40" t="str">
        <f>"INSERT INTO `t_test_history` ( `year`, `item`, `subject`, `page`, `remarks`,`type`,`points`) VALUES ('2016', '"&amp;L40&amp;"', '"&amp;M40&amp;"', '"&amp;N40&amp;"', '"&amp;O40&amp;"','论述',10);"</f>
        <v>INSERT INTO `t_test_history` ( `year`, `item`, `subject`, `page`, `remarks`,`type`,`points`) VALUES ('2016', '1.结合文学著作人物形象，论述奥尔波特的人格特质理论.', '普心', '140', '奥尔波特首先提出了人格特质理论。共同特质，个人特质（首要特质、中心特质、次要特质）','论述',10);</v>
      </c>
      <c r="Q40" s="24"/>
      <c r="R40" s="23"/>
      <c r="S40" s="23"/>
      <c r="T40" s="24"/>
      <c r="U40" s="24"/>
      <c r="V40" s="3" t="s">
        <v>316</v>
      </c>
      <c r="W40" s="1" t="s">
        <v>196</v>
      </c>
      <c r="X40" s="1">
        <v>26</v>
      </c>
      <c r="Y40" s="3"/>
      <c r="Z40" t="str">
        <f>"INSERT INTO `t_test_history` ( `year`, `item`, `subject`, `page`, `remarks`,`type`,`points`) VALUES ('2014', '"&amp;V40&amp;"', '"&amp;W40&amp;"', '"&amp;X40&amp;"', '"&amp;Y40&amp;"','论述',10);"</f>
        <v>INSERT INTO `t_test_history` ( `year`, `item`, `subject`, `page`, `remarks`,`type`,`points`) VALUES ('2014', '1. 阐述当代心理学的研究取向。', '普心', '26', '','论述',10);</v>
      </c>
      <c r="AA40" s="3" t="s">
        <v>391</v>
      </c>
      <c r="AB40" s="1" t="s">
        <v>196</v>
      </c>
      <c r="AC40" s="1">
        <v>130</v>
      </c>
      <c r="AD40" s="3" t="s">
        <v>405</v>
      </c>
      <c r="AE40" t="str">
        <f>"INSERT INTO `t_test_history` ( `year`, `item`, `subject`, `page`, `remarks`,`type`,`points`) VALUES ('2013', '"&amp;AA40&amp;"', '"&amp;AB40&amp;"', '"&amp;AC40&amp;"', '"&amp;AD40&amp;"','论述',10);"</f>
        <v>INSERT INTO `t_test_history` ( `year`, `item`, `subject`, `page`, `remarks`,`type`,`points`) VALUES ('2013', '1 试述如何通过练习提高技能。', '普心', '130', '1确定练习的目标2灵活地应用整体练习和分解练习3恰当安排练习时间4知道练习的结果-反馈5影响练习成绩的其他心理因素，积极、自信心、意志品质','论述',10);</v>
      </c>
      <c r="AF40" s="33" t="s">
        <v>470</v>
      </c>
      <c r="AG40" s="32" t="s">
        <v>196</v>
      </c>
      <c r="AH40" s="32">
        <v>72</v>
      </c>
      <c r="AI40" s="33" t="s">
        <v>479</v>
      </c>
      <c r="AJ40" t="str">
        <f>"INSERT INTO `t_test_history` ( `year`, `item`, `subject`, `page`, `remarks`,`type`,`points`) VALUES ('2012', '"&amp;AF40&amp;"', '"&amp;AG40&amp;"', '"&amp;AH40&amp;"', '"&amp;AI40&amp;"','论述',10);"</f>
        <v>INSERT INTO `t_test_history` ( `year`, `item`, `subject`, `page`, `remarks`,`type`,`points`) VALUES ('2012', '简述引起遗忘的原因和减少遗忘的方法', '普心', '72', '一1抑制干扰2压抑3衰退4线索5脑损伤；二、1及时复习2分配时间3反复阅读和回忆4排除前后相互影响5外部记忆手段','论述',10);</v>
      </c>
      <c r="AK40" s="15" t="s">
        <v>545</v>
      </c>
      <c r="AL40" s="14" t="s">
        <v>196</v>
      </c>
      <c r="AM40" s="14">
        <v>142</v>
      </c>
      <c r="AN40" s="15" t="s">
        <v>553</v>
      </c>
      <c r="AO40" t="str">
        <f>"INSERT INTO `t_test_history` ( `year`, `item`, `subject`, `page`, `remarks`,`type`,`points`) VALUES ('2011', '"&amp;AK40&amp;"', '"&amp;AL40&amp;"', '"&amp;AM40&amp;"', '"&amp;AN40&amp;"','论述',10);"</f>
        <v>INSERT INTO `t_test_history` ( `year`, `item`, `subject`, `page`, `remarks`,`type`,`points`) VALUES ('2011', '1.简述几种主要的人格类型理论', '普心', '142', '1.单一类型理论 T型 2.对立类型理论：AB、内外向 3.多元类型理论：体液说、体型说、性格类型','论述',10);</v>
      </c>
      <c r="AP40" s="41" t="s">
        <v>586</v>
      </c>
      <c r="AQ40" s="40" t="s">
        <v>196</v>
      </c>
      <c r="AR40" s="40">
        <v>100</v>
      </c>
      <c r="AS40" s="41" t="s">
        <v>627</v>
      </c>
      <c r="AT40" t="str">
        <f>"INSERT INTO `t_test_history` ( `year`, `item`, `subject`, `page`, `remarks`,`type`,`points`) VALUES ('2010', '"&amp;AP40&amp;"', '"&amp;AQ40&amp;"', '"&amp;AR40&amp;"', '"&amp;AS40&amp;"','论述',10);"</f>
        <v>INSERT INTO `t_test_history` ( `year`, `item`, `subject`, `page`, `remarks`,`type`,`points`) VALUES ('2010', '1．论述动机的含义及其功能。', '普心', '100', '1）动机的含义 动机是由一种目标或对象所引导、激发和维持个体活动的内在心理过程或内部动力，是构成人类大部分行为的基础。美国心理学家武德沃斯1918年最早将其应用于心理学，被认为是决定行为的内在动力。2）激活功能、指向功能、维持和调整功能','论述',10);</v>
      </c>
      <c r="AU40" s="47" t="s">
        <v>696</v>
      </c>
      <c r="AV40" s="46" t="s">
        <v>196</v>
      </c>
      <c r="AW40" s="46">
        <v>74</v>
      </c>
      <c r="AX40" s="47" t="s">
        <v>705</v>
      </c>
      <c r="AY40" t="str">
        <f>"INSERT INTO `t_test_history` ( `year`, `item`, `subject`, `page`, `remarks`,`type`,`points`) VALUES ('2009', '"&amp;AU40&amp;"', '"&amp;AV40&amp;"', '"&amp;AW40&amp;"', '"&amp;AX40&amp;"','论述',10);"</f>
        <v>INSERT INTO `t_test_history` ( `year`, `item`, `subject`, `page`, `remarks`,`type`,`points`) VALUES ('2009', '1．论述内隐记忆和外显记忆的区别。', '普心', '74', '加工深度因素的影响不同；保持时间不同；记忆负荷量的变化产生的影响不同；呈现方式的影响不同；干扰因素的影响不同（家宝几成干？）','论述',10);</v>
      </c>
      <c r="AZ40" s="53" t="s">
        <v>780</v>
      </c>
      <c r="BA40" s="52" t="s">
        <v>196</v>
      </c>
      <c r="BB40" s="52">
        <v>101</v>
      </c>
      <c r="BC40" s="53" t="s">
        <v>783</v>
      </c>
      <c r="BD40" t="str">
        <f>"INSERT INTO `t_test_history` ( `year`, `item`, `subject`, `page`, `remarks`,`type`,`points`) VALUES ('2008', '"&amp;AZ40&amp;"', '"&amp;BA40&amp;"', '"&amp;BB40&amp;"', '"&amp;BC40&amp;"','论述',10);"</f>
        <v>INSERT INTO `t_test_history` ( `year`, `item`, `subject`, `page`, `remarks`,`type`,`points`) VALUES ('2008', '1.论述马斯洛需要层次理论及其应用价值', '普心', '101', '生理、安全、爱和归属、尊重、自我实现；2）马斯洛的需要层次理论的应用价值  ①马斯洛的需要层次理论对管理心理学有重要的影响。许多企业家依据这一理论，制定满足员工需要的措施，以调动员工的工作积极性。 ②马斯洛的需要层次理论对教育工作也有一定的参考价值。只有满足学生的合理的可以实现的最基本的需要，学生才能积极努力满足学生的认知需要和学习需要，成就和尊重的需要才能调动学生听课和做作业的积极性。在思想工作中，要重视满足学生自尊的需要、爱的需要和美的需要，丰富学生的精神生活，才能提高学生的思想境界。','论述',10);</v>
      </c>
      <c r="BE40" s="59" t="s">
        <v>841</v>
      </c>
      <c r="BF40" s="58" t="s">
        <v>196</v>
      </c>
      <c r="BG40" s="58">
        <v>73</v>
      </c>
      <c r="BH40" s="59" t="s">
        <v>859</v>
      </c>
      <c r="BI40" t="str">
        <f>"INSERT INTO `t_test_history` ( `year`, `item`, `subject`, `page`, `remarks`,`type`,`points`) VALUES ('2007', '"&amp;BE40&amp;"', '"&amp;BF40&amp;"', '"&amp;BG40&amp;"', '"&amp;BH40&amp;"','论述',10);"</f>
        <v>INSERT INTO `t_test_history` ( `year`, `item`, `subject`, `page`, `remarks`,`type`,`points`) VALUES ('2007', '1.结合遗忘的规律和原因，论述减少遗忘的方法和策略', '普心', '73', '1及时复习2正确的分配复习时间 3反复阅读和试图会议相结合 4排除前后材料的相互影响 5利用外部记忆手段','论述',10);</v>
      </c>
      <c r="BJ40" s="65" t="s">
        <v>905</v>
      </c>
      <c r="BK40" s="64" t="s">
        <v>196</v>
      </c>
      <c r="BL40" s="64">
        <v>88</v>
      </c>
      <c r="BM40" s="65" t="s">
        <v>926</v>
      </c>
      <c r="BN40" t="str">
        <f>"INSERT INTO `t_test_history` ( `year`, `item`, `subject`, `page`, `remarks`,`type`,`points`) VALUES ('2006', '"&amp;BJ40&amp;"', '"&amp;BK40&amp;"', '"&amp;BL40&amp;"', '"&amp;BM40&amp;"','论述',10);"</f>
        <v>INSERT INTO `t_test_history` ( `year`, `item`, `subject`, `page`, `remarks`,`type`,`points`) VALUES ('2006', '1、论述问题解决的通用策略。', '普心', '88', '一、算法式 二、启发式1手段目的分析 2逆向搜索 3爬山法 4探试搜索法','论述',10);</v>
      </c>
      <c r="BO40" s="65" t="s">
        <v>966</v>
      </c>
      <c r="BP40" s="70" t="s">
        <v>196</v>
      </c>
      <c r="BQ40" s="70">
        <v>63</v>
      </c>
      <c r="BR40" s="71" t="s">
        <v>1002</v>
      </c>
      <c r="BS40" t="str">
        <f>"INSERT INTO `t_test_history` ( `year`, `item`, `subject`, `page`, `remarks`,`type`,`points`) VALUES ('2005', '"&amp;BO40&amp;"', '"&amp;BP40&amp;"', '"&amp;BQ40&amp;"', '"&amp;BR40&amp;"','论述',10);"</f>
        <v>INSERT INTO `t_test_history` ( `year`, `item`, `subject`, `page`, `remarks`,`type`,`points`) VALUES ('2005', '1.论述注意的过滤器理论和衰减器理论及其异同。 ', '普心', '63', '1958年布罗德班特 过滤器理论（全或无）；特瑞斯曼衰减器理论；（消弱）','论述',10);</v>
      </c>
      <c r="BT40" s="77" t="s">
        <v>1062</v>
      </c>
      <c r="BU40" s="76" t="s">
        <v>206</v>
      </c>
      <c r="BV40" s="76">
        <v>186</v>
      </c>
      <c r="BW40" s="77"/>
      <c r="BX40" t="str">
        <f>"INSERT INTO `t_test_history` ( `year`, `item`, `subject`, `page`, `remarks`,`type`,`points`) VALUES ('2004', '"&amp;BT40&amp;"', '"&amp;BU40&amp;"', '"&amp;BV40&amp;"', '"&amp;BW40&amp;"','论述',10);"</f>
        <v>INSERT INTO `t_test_history` ( `year`, `item`, `subject`, `page`, `remarks`,`type`,`points`) VALUES ('2004', '1.论述操作定义的作用并举例说明其常用的设计方法', '研究方法', '186', '','论述',10);</v>
      </c>
      <c r="BY40" s="83" t="s">
        <v>1120</v>
      </c>
      <c r="BZ40" s="82" t="s">
        <v>1134</v>
      </c>
      <c r="CA40" s="82">
        <v>63</v>
      </c>
      <c r="CB40" s="83" t="s">
        <v>1136</v>
      </c>
      <c r="CC40" t="str">
        <f>"INSERT INTO `t_test_history` ( `year`, `item`, `subject`, `page`, `remarks`,`type`,`points`) VALUES ('2003', '"&amp;BY40&amp;"', '"&amp;BZ40&amp;"', '"&amp;CA40&amp;"', '"&amp;CB40&amp;"','论述',10);"</f>
        <v>INSERT INTO `t_test_history` ( `year`, `item`, `subject`, `page`, `remarks`,`type`,`points`) VALUES ('2003', '1.试述评注意的认知理论', '普心', '63', '选择性注意理论，资源分配理论两大类','论述',10);</v>
      </c>
      <c r="CD40" s="65" t="s">
        <v>1193</v>
      </c>
      <c r="CE40" s="64" t="s">
        <v>1209</v>
      </c>
      <c r="CF40" s="64">
        <v>26</v>
      </c>
      <c r="CG40" s="65" t="s">
        <v>1210</v>
      </c>
      <c r="CH40" s="20" t="str">
        <f>"INSERT INTO `t_test_history` ( `year`, `item`, `subject`, `page`, `remarks`,`type`,`points`) VALUES ('2002', '"&amp;CD40&amp;"', '"&amp;CE40&amp;"', '"&amp;CF40&amp;"', '"&amp;CG40&amp;"','论述',10);"</f>
        <v>INSERT INTO `t_test_history` ( `year`, `item`, `subject`, `page`, `remarks`,`type`,`points`) VALUES ('2002', '1.说明当代心理学的重要研究取向', '普心', '26', '1生理心理学研究 2行为主义的研究 3精神分析的研究 4认知心理学的研究 5人本主义心理学的研究','论述',10);</v>
      </c>
      <c r="CI40" s="59"/>
      <c r="CJ40" s="58"/>
      <c r="CK40" s="58"/>
      <c r="CL40" s="59"/>
      <c r="CM40" s="87" t="str">
        <f>"INSERT INTO `t_test_history` ( `year`, `item`, `subject`, `page`, `remarks`,`type`,`points`) VALUES ('2001', '"&amp;CI40&amp;"', '"&amp;CJ40&amp;"', '"&amp;CK40&amp;"', '"&amp;CL40&amp;"','论述',10);"</f>
        <v>INSERT INTO `t_test_history` ( `year`, `item`, `subject`, `page`, `remarks`,`type`,`points`) VALUES ('2001', '', '', '', '','论述',10);</v>
      </c>
    </row>
    <row r="41" spans="1:91" ht="112">
      <c r="A41" s="1">
        <v>2</v>
      </c>
      <c r="B41" s="3" t="s">
        <v>35</v>
      </c>
      <c r="C41" s="1" t="s">
        <v>41</v>
      </c>
      <c r="D41" s="1">
        <v>523</v>
      </c>
      <c r="E41" s="1"/>
      <c r="F41" t="str">
        <f>"INSERT INTO `t_test_history` ( `year`, `item`, `subject`, `page`, `memo`,`type`,`points`) VALUES ('2018', '"&amp;B41&amp;"', '"&amp;C41&amp;"', '"&amp;D41&amp;"', '"&amp;E41&amp;"','论述',10);"</f>
        <v>INSERT INTO `t_test_history` ( `year`, `item`, `subject`, `page`, `memo`,`type`,`points`) VALUES ('2018', '少年期心理发展的矛盾性', '发展', '523', '','论述',10);</v>
      </c>
      <c r="G41" s="15" t="s">
        <v>100</v>
      </c>
      <c r="H41" s="19" t="s">
        <v>156</v>
      </c>
      <c r="I41" s="19">
        <v>487</v>
      </c>
      <c r="J41" s="14"/>
      <c r="K41" t="str">
        <f>"INSERT INTO `t_test_history` ( `year`, `item`, `subject`, `page`, `remarks`,`type`,`points`) VALUES ('2017', '"&amp;G41&amp;"', '"&amp;H41&amp;"', '"&amp;I41&amp;"', '"&amp;L41&amp;"','论述',10);"</f>
        <v>INSERT INTO `t_test_history` ( `year`, `item`, `subject`, `page`, `remarks`,`type`,`points`) VALUES ('2017', '婴儿言语发生发展的机制', '发展', '487', '2.阐述不同理论对儿童性别角色发展的看法.','论述',10);</v>
      </c>
      <c r="L41" s="3" t="s">
        <v>194</v>
      </c>
      <c r="M41" s="1" t="s">
        <v>244</v>
      </c>
      <c r="N41" s="1">
        <v>505</v>
      </c>
      <c r="O41" s="3" t="s">
        <v>245</v>
      </c>
      <c r="P41" t="str">
        <f>"INSERT INTO `t_test_history` ( `year`, `item`, `subject`, `page`, `remarks`,`type`,`points`) VALUES ('2016', '"&amp;L41&amp;"', '"&amp;M41&amp;"', '"&amp;N41&amp;"', '"&amp;O41&amp;"','论述',10);"</f>
        <v>INSERT INTO `t_test_history` ( `year`, `item`, `subject`, `page`, `remarks`,`type`,`points`) VALUES ('2016', '2.阐述不同理论对儿童性别角色发展的看法.', '发展', '505', '1社会生物学理论（荷尔蒙）2精神分析（认同同性家长）3社会学系理论（观察学习和工具性条件反射）4认知理论（性别恒常性，自身成熟和认知发展）5.性别图式理论（电子书讲的一堆） TODO','论述',10);</v>
      </c>
      <c r="Q41" s="24"/>
      <c r="R41" s="23"/>
      <c r="S41" s="23"/>
      <c r="T41" s="24"/>
      <c r="U41" s="24"/>
      <c r="V41" s="3" t="s">
        <v>317</v>
      </c>
      <c r="W41" s="1" t="s">
        <v>201</v>
      </c>
      <c r="X41" s="1">
        <v>467</v>
      </c>
      <c r="Y41" s="3" t="s">
        <v>331</v>
      </c>
      <c r="Z41" t="str">
        <f>"INSERT INTO `t_test_history` ( `year`, `item`, `subject`, `page`, `remarks`,`type`,`points`) VALUES ('2014', '"&amp;V41&amp;"', '"&amp;W41&amp;"', '"&amp;X41&amp;"', '"&amp;Y41&amp;"','论述',10);"</f>
        <v>INSERT INTO `t_test_history` ( `year`, `item`, `subject`, `page`, `remarks`,`type`,`points`) VALUES ('2014', '2. 阐述维果斯基对教学与智力发展关系的看法。', '发展', '467', '最近发展区、教学走在发展前面、学习最佳期限','论述',10);</v>
      </c>
      <c r="AA41" s="3" t="s">
        <v>392</v>
      </c>
      <c r="AB41" s="1" t="s">
        <v>201</v>
      </c>
      <c r="AC41" s="1">
        <v>491</v>
      </c>
      <c r="AD41" s="3" t="s">
        <v>406</v>
      </c>
      <c r="AE41" t="str">
        <f>"INSERT INTO `t_test_history` ( `year`, `item`, `subject`, `page`, `remarks`,`type`,`points`) VALUES ('2013', '"&amp;AA41&amp;"', '"&amp;AB41&amp;"', '"&amp;AC41&amp;"', '"&amp;AD41&amp;"','论述',10);"</f>
        <v>INSERT INTO `t_test_history` ( `year`, `item`, `subject`, `page`, `remarks`,`type`,`points`) VALUES ('2013', '2 试述婴儿依恋的概念和类型。', '发展', '491', '婴儿与主要抚养者最初的社会性联结，由于婴儿的依恋对象通常是母亲，所以婴儿的依恋又称为母婴依恋。1.安全型依恋2回避型依恋3反抗型依恋。','论述',10);</v>
      </c>
      <c r="AF41" s="33" t="s">
        <v>471</v>
      </c>
      <c r="AG41" s="32" t="s">
        <v>201</v>
      </c>
      <c r="AH41" s="32">
        <v>449</v>
      </c>
      <c r="AI41" s="33" t="s">
        <v>480</v>
      </c>
      <c r="AJ41" t="str">
        <f>"INSERT INTO `t_test_history` ( `year`, `item`, `subject`, `page`, `remarks`,`type`,`points`) VALUES ('2012', '"&amp;AF41&amp;"', '"&amp;AG41&amp;"', '"&amp;AH41&amp;"', '"&amp;AI41&amp;"','论述',10);"</f>
        <v>INSERT INTO `t_test_history` ( `year`, `item`, `subject`, `page`, `remarks`,`type`,`points`) VALUES ('2012', '论述发展心理学的基本理论问题及有关争论', '发展', '449', '1遗传与环境2内因与外因3连续性与阶段性','论述',10);</v>
      </c>
      <c r="AK41" s="15" t="s">
        <v>546</v>
      </c>
      <c r="AL41" s="14" t="s">
        <v>201</v>
      </c>
      <c r="AM41" s="14">
        <v>508</v>
      </c>
      <c r="AN41" s="15" t="s">
        <v>554</v>
      </c>
      <c r="AO41" t="str">
        <f>"INSERT INTO `t_test_history` ( `year`, `item`, `subject`, `page`, `remarks`,`type`,`points`) VALUES ('2011', '"&amp;AK41&amp;"', '"&amp;AL41&amp;"', '"&amp;AM41&amp;"', '"&amp;AN41&amp;"','论述',10);"</f>
        <v>INSERT INTO `t_test_history` ( `year`, `item`, `subject`, `page`, `remarks`,`type`,`points`) VALUES ('2011', '2.用三种理论分别说明儿童攻击行为的成因', '发展', '508', '1定义：侵犯行为，对他人的敌视、伤害或破坏性行为，可以表现为身体的攻击、言语的攻击或对他人权利的侵犯。2.1精神分析理论，死本能2.2生态学，保护领地争夺食源 2.3社会学习理论：直接强化、观察学习 2.4认知理论，如何加工和解释有关社会线索，如“别人对我不尊重对我怀有敌意”因此也表现出敌意。','论述',10);</v>
      </c>
      <c r="AP41" s="41" t="s">
        <v>587</v>
      </c>
      <c r="AQ41" s="40" t="s">
        <v>201</v>
      </c>
      <c r="AR41" s="40">
        <v>500</v>
      </c>
      <c r="AS41" s="41" t="s">
        <v>628</v>
      </c>
      <c r="AT41" t="str">
        <f>"INSERT INTO `t_test_history` ( `year`, `item`, `subject`, `page`, `remarks`,`type`,`points`) VALUES ('2010', '"&amp;AP41&amp;"', '"&amp;AQ41&amp;"', '"&amp;AR41&amp;"', '"&amp;AS41&amp;"','论述',10);"</f>
        <v>INSERT INTO `t_test_history` ( `year`, `item`, `subject`, `page`, `remarks`,`type`,`points`) VALUES ('2010', '2．论述幼儿思维的基本特点。', '发展', '500', '具体形象性（主要）；抽象性开始萌芽；言语在幼儿思维中的作用日益增强','论述',10);</v>
      </c>
      <c r="AU41" s="47" t="s">
        <v>697</v>
      </c>
      <c r="AV41" s="46" t="s">
        <v>201</v>
      </c>
      <c r="AW41" s="46">
        <v>470</v>
      </c>
      <c r="AX41" s="47" t="s">
        <v>706</v>
      </c>
      <c r="AY41" t="str">
        <f>"INSERT INTO `t_test_history` ( `year`, `item`, `subject`, `page`, `remarks`,`type`,`points`) VALUES ('2009', '"&amp;AU41&amp;"', '"&amp;AV41&amp;"', '"&amp;AW41&amp;"', '"&amp;AX41&amp;"','论述',10);"</f>
        <v>INSERT INTO `t_test_history` ( `year`, `item`, `subject`, `page`, `remarks`,`type`,`points`) VALUES ('2009', '2．论述皮亚杰关于儿童智力发展的阶段性理论。', '发展', '470', '感知运动阶段；前运算阶段；具体运算阶段；形式运算阶段','论述',10);</v>
      </c>
      <c r="AZ41" s="53" t="s">
        <v>781</v>
      </c>
      <c r="BA41" s="52" t="s">
        <v>201</v>
      </c>
      <c r="BB41" s="52">
        <v>467</v>
      </c>
      <c r="BC41" s="53" t="s">
        <v>782</v>
      </c>
      <c r="BD41" t="str">
        <f>"INSERT INTO `t_test_history` ( `year`, `item`, `subject`, `page`, `remarks`,`type`,`points`) VALUES ('2008', '"&amp;AZ41&amp;"', '"&amp;BA41&amp;"', '"&amp;BB41&amp;"', '"&amp;BC41&amp;"','论述',10);"</f>
        <v>INSERT INTO `t_test_history` ( `year`, `item`, `subject`, `page`, `remarks`,`type`,`points`) VALUES ('2008', '2.论述维果斯基关于教学与儿童智力发展的关系', '发展', '467', '苏联心理学家；最近发展区、教学走在发展前面、学习最佳期限','论述',10);</v>
      </c>
      <c r="BE41" s="59" t="s">
        <v>842</v>
      </c>
      <c r="BF41" s="58" t="s">
        <v>201</v>
      </c>
      <c r="BG41" s="58">
        <v>508</v>
      </c>
      <c r="BH41" s="59" t="s">
        <v>860</v>
      </c>
      <c r="BI41" t="str">
        <f>"INSERT INTO `t_test_history` ( `year`, `item`, `subject`, `page`, `remarks`,`type`,`points`) VALUES ('2007', '"&amp;BE41&amp;"', '"&amp;BF41&amp;"', '"&amp;BG41&amp;"', '"&amp;BH41&amp;"','论述',10);"</f>
        <v>INSERT INTO `t_test_history` ( `year`, `item`, `subject`, `page`, `remarks`,`type`,`points`) VALUES ('2007', '2.结合至少三种理论论述儿童攻击行为的成因', '发展', '508', '1精神分析理论 2生态学理论 3社会学习理论 4认知理论','论述',10);</v>
      </c>
      <c r="BJ41" s="65" t="s">
        <v>906</v>
      </c>
      <c r="BK41" s="64" t="s">
        <v>927</v>
      </c>
      <c r="BL41" s="64">
        <v>490</v>
      </c>
      <c r="BM41" s="65"/>
      <c r="BN41" t="str">
        <f>"INSERT INTO `t_test_history` ( `year`, `item`, `subject`, `page`, `remarks`,`type`,`points`) VALUES ('2006', '"&amp;BJ41&amp;"', '"&amp;BK41&amp;"', '"&amp;BL41&amp;"', '"&amp;BM41&amp;"','论述',10);"</f>
        <v>INSERT INTO `t_test_history` ( `year`, `item`, `subject`, `page`, `remarks`,`type`,`points`) VALUES ('2006', '2、论述婴儿依恋的含义、类型与发展阶段。', '发展', '490', '','论述',10);</v>
      </c>
      <c r="BO41" s="65" t="s">
        <v>965</v>
      </c>
      <c r="BP41" s="70" t="s">
        <v>201</v>
      </c>
      <c r="BQ41" s="70" t="s">
        <v>1003</v>
      </c>
      <c r="BR41" s="71" t="s">
        <v>1004</v>
      </c>
      <c r="BS41" t="str">
        <f>"INSERT INTO `t_test_history` ( `year`, `item`, `subject`, `page`, `remarks`,`type`,`points`) VALUES ('2005', '"&amp;BO41&amp;"', '"&amp;BP41&amp;"', '"&amp;BQ41&amp;"', '"&amp;BR41&amp;"','论述',10);"</f>
        <v>INSERT INTO `t_test_history` ( `year`, `item`, `subject`, `page`, `remarks`,`type`,`points`) VALUES ('2005', '2.结合实验或实例论述幼儿期和少年期思维的自我中心特点。', '发展', '501、526', '幼儿+皮亚杰+三山实验；少年+假想的观众+独特的自我','论述',10);</v>
      </c>
      <c r="BT41" s="77" t="s">
        <v>1063</v>
      </c>
      <c r="BU41" s="76" t="s">
        <v>196</v>
      </c>
      <c r="BV41" s="76">
        <v>149</v>
      </c>
      <c r="BW41" s="77" t="s">
        <v>1067</v>
      </c>
      <c r="BX41" t="str">
        <f>"INSERT INTO `t_test_history` ( `year`, `item`, `subject`, `page`, `remarks`,`type`,`points`) VALUES ('2004', '"&amp;BT41&amp;"', '"&amp;BU41&amp;"', '"&amp;BV41&amp;"', '"&amp;BW41&amp;"','论述',10);"</f>
        <v>INSERT INTO `t_test_history` ( `year`, `item`, `subject`, `page`, `remarks`,`type`,`points`) VALUES ('2004', '2.论人格形成的影响因素', '普心', '149', '生物遗传因素；社会文化因素；家庭环境因素；早期童年经验；学校教育因素；自然物理因素；自我调控因素（补充细节）','论述',10);</v>
      </c>
      <c r="BY41" s="83" t="s">
        <v>1121</v>
      </c>
      <c r="BZ41" s="82" t="s">
        <v>206</v>
      </c>
      <c r="CA41" s="82">
        <v>209</v>
      </c>
      <c r="CB41" s="83" t="s">
        <v>1135</v>
      </c>
      <c r="CC41" t="str">
        <f>"INSERT INTO `t_test_history` ( `year`, `item`, `subject`, `page`, `remarks`,`type`,`points`) VALUES ('2003', '"&amp;BY41&amp;"', '"&amp;BZ41&amp;"', '"&amp;CA41&amp;"', '"&amp;CB41&amp;"','论述',10);"</f>
        <v>INSERT INTO `t_test_history` ( `year`, `item`, `subject`, `page`, `remarks`,`type`,`points`) VALUES ('2003', '2.若有A B两个变量，其中A为两个水平（a1,a2）B为四个水平（b1,b2,b3,b4）试写出：（1）2*4完全随机化多因素实验设计的基本模式 （2）', '研究方法', '209', '我选择放弃这个','论述',10);</v>
      </c>
      <c r="CD41" s="65" t="s">
        <v>1194</v>
      </c>
      <c r="CE41" s="64" t="s">
        <v>206</v>
      </c>
      <c r="CF41" s="64">
        <v>182</v>
      </c>
      <c r="CG41" s="65" t="s">
        <v>1211</v>
      </c>
      <c r="CH41" s="20" t="str">
        <f>"INSERT INTO `t_test_history` ( `year`, `item`, `subject`, `page`, `remarks`,`type`,`points`) VALUES ('2002', '"&amp;CD41&amp;"', '"&amp;CE41&amp;"', '"&amp;CF41&amp;"', '"&amp;CG41&amp;"','论述',10);"</f>
        <v>INSERT INTO `t_test_history` ( `year`, `item`, `subject`, `page`, `remarks`,`type`,`points`) VALUES ('2002', '2.什么是心理学研究的外部效度？影响外部效度的因素有哪些？', '研究方法', '182', '总体效度；生态效度；影响因素：被试的代表性差；操作定义不明确；研究对被试的反作用；事前测量与实验处理的相互影响；多重处理的干扰；实验者效应；研究与实际情境相差较大；被试选择与实验处理的交互作用。','论述',10);</v>
      </c>
      <c r="CI41" s="59"/>
      <c r="CJ41" s="58"/>
      <c r="CK41" s="58"/>
      <c r="CL41" s="59"/>
      <c r="CM41" s="87" t="str">
        <f>"INSERT INTO `t_test_history` ( `year`, `item`, `subject`, `page`, `remarks`,`type`,`points`) VALUES ('2001', '"&amp;CI41&amp;"', '"&amp;CJ41&amp;"', '"&amp;CK41&amp;"', '"&amp;CL41&amp;"','论述',10);"</f>
        <v>INSERT INTO `t_test_history` ( `year`, `item`, `subject`, `page`, `remarks`,`type`,`points`) VALUES ('2001', '', '', '', '','论述',10);</v>
      </c>
    </row>
  </sheetData>
  <mergeCells count="72">
    <mergeCell ref="CD1:CG1"/>
    <mergeCell ref="CD23:CG23"/>
    <mergeCell ref="CD32:CG32"/>
    <mergeCell ref="CD39:CG39"/>
    <mergeCell ref="BY1:CB1"/>
    <mergeCell ref="BY23:CB23"/>
    <mergeCell ref="BY32:CB32"/>
    <mergeCell ref="BY39:CB39"/>
    <mergeCell ref="AF1:AI1"/>
    <mergeCell ref="AF23:AI23"/>
    <mergeCell ref="AF32:AI32"/>
    <mergeCell ref="AF39:AI39"/>
    <mergeCell ref="BJ1:BM1"/>
    <mergeCell ref="BJ23:BM23"/>
    <mergeCell ref="BJ32:BM32"/>
    <mergeCell ref="BJ39:BM39"/>
    <mergeCell ref="BE1:BH1"/>
    <mergeCell ref="BE23:BH23"/>
    <mergeCell ref="BE32:BH32"/>
    <mergeCell ref="BE39:BH39"/>
    <mergeCell ref="AP1:AS1"/>
    <mergeCell ref="AP23:AS23"/>
    <mergeCell ref="AP32:AS32"/>
    <mergeCell ref="AP39:AS39"/>
    <mergeCell ref="AK1:AN1"/>
    <mergeCell ref="AK23:AN23"/>
    <mergeCell ref="AK32:AN32"/>
    <mergeCell ref="AK39:AN39"/>
    <mergeCell ref="B1:D1"/>
    <mergeCell ref="B32:E32"/>
    <mergeCell ref="B39:E39"/>
    <mergeCell ref="B23:E23"/>
    <mergeCell ref="L1:O1"/>
    <mergeCell ref="L23:O23"/>
    <mergeCell ref="L32:O32"/>
    <mergeCell ref="L39:O39"/>
    <mergeCell ref="G23:J23"/>
    <mergeCell ref="G32:J32"/>
    <mergeCell ref="G39:J39"/>
    <mergeCell ref="G1:J1"/>
    <mergeCell ref="AU1:AX1"/>
    <mergeCell ref="AU23:AX23"/>
    <mergeCell ref="AU32:AX32"/>
    <mergeCell ref="AU39:AX39"/>
    <mergeCell ref="Q1:T1"/>
    <mergeCell ref="Q23:T23"/>
    <mergeCell ref="Q32:T32"/>
    <mergeCell ref="Q39:T39"/>
    <mergeCell ref="V1:Y1"/>
    <mergeCell ref="V23:Y23"/>
    <mergeCell ref="V32:Y32"/>
    <mergeCell ref="V39:Y39"/>
    <mergeCell ref="AA1:AD1"/>
    <mergeCell ref="AA23:AD23"/>
    <mergeCell ref="AA32:AD32"/>
    <mergeCell ref="AA39:AD39"/>
    <mergeCell ref="CI1:CL1"/>
    <mergeCell ref="CI23:CL23"/>
    <mergeCell ref="CI32:CL32"/>
    <mergeCell ref="CI39:CL39"/>
    <mergeCell ref="AZ1:BC1"/>
    <mergeCell ref="AZ23:BC23"/>
    <mergeCell ref="AZ32:BC32"/>
    <mergeCell ref="AZ39:BC39"/>
    <mergeCell ref="BT1:BW1"/>
    <mergeCell ref="BT23:BW23"/>
    <mergeCell ref="BT32:BW32"/>
    <mergeCell ref="BT39:BW39"/>
    <mergeCell ref="BO1:BR1"/>
    <mergeCell ref="BO23:BR23"/>
    <mergeCell ref="BO32:BR32"/>
    <mergeCell ref="BO39:BR39"/>
  </mergeCells>
  <phoneticPr fontId="1" type="noConversion"/>
  <dataValidations xWindow="1039" yWindow="911" count="2">
    <dataValidation type="list" allowBlank="1" showInputMessage="1" showErrorMessage="1" prompt="普心,发展,教育,社会,统计,研究方法" sqref="M3:M17 R3:R17 W3:W18 AB3:AB18 AG3:AG8">
      <formula1>"普心,发展,教育,社会,统计,研究方法"</formula1>
    </dataValidation>
    <dataValidation type="list" allowBlank="1" showInputMessage="1" showErrorMessage="1" prompt="普心,发展,教育,社会,统计,测量,研究方法" sqref="M18:M22 M24:M31 M33:M38 M40 R18:R22 R24:R31 W19:W22 R40 R33:R38 W24:W31 W33:W38 W40:W41 AB19:AB22 AB24:AB31 AB33:AB38 AB40:AB41 AG40:AG41 AG24:AG31 AG33:AG38 AG9:AG22 AL40:AL41 AL24:AL31 AL33:AL38 AL3:AL22 AQ40:AQ41 AQ24:AQ31 AQ33:AQ38 AQ3:AQ22 AV40:AV41 AV24:AV31 AV33:AV38 AV3:AV22 BA40:BA41 BA24:BA31 BA33:BA38 BA3:BA22 BF40:BF41 BF24:BF31 BF33:BF38 BF3:BF22 BK40:BK41 BK24:BK31 BK33:BK38 BK3:BK22 BP40:BP41 BP24:BP31 BP33:BP38 BP3:BP22 BU40:BU41 BU24:BU31 BU33:BU38 BU3:BU22 BZ40:BZ41 BZ24:BZ31 BZ33:BZ38 BZ3:BZ22 CE40:CE41 CE24:CE31 CE33:CE38 CE3:CE22 CJ40:CJ41 CJ24:CJ31 CJ33:CJ38 CJ3:CJ22">
      <formula1>"普心,发展,教育,社会,统计,测量,研究方法"</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2019-03-23T07:41:51Z</dcterms:modified>
</cp:coreProperties>
</file>