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Commitment</t>
        </is>
      </c>
      <c r="C1" s="1" t="inlineStr">
        <is>
          <t>Outstandings</t>
        </is>
      </c>
      <c r="D1" s="1" t="inlineStr">
        <is>
          <t>Undisbursed Commitment</t>
        </is>
      </c>
      <c r="E1" s="1" t="inlineStr">
        <is>
          <t>Exposure at Default</t>
        </is>
      </c>
      <c r="F1" s="1" t="inlineStr">
        <is>
          <t>RWA - Standardized</t>
        </is>
      </c>
      <c r="G1" s="1" t="inlineStr">
        <is>
          <t>Credit RWA - Standardized</t>
        </is>
      </c>
      <c r="H1" s="1" t="inlineStr">
        <is>
          <t>Operational RWA</t>
        </is>
      </c>
      <c r="I1" s="1" t="inlineStr">
        <is>
          <t>Common Equity</t>
        </is>
      </c>
      <c r="J1" s="1" t="inlineStr">
        <is>
          <t>Preferred Equity</t>
        </is>
      </c>
      <c r="K1" s="1" t="inlineStr">
        <is>
          <t>Sub. Debt</t>
        </is>
      </c>
      <c r="L1" s="1" t="inlineStr">
        <is>
          <t>TLAC (Senior Debt)</t>
        </is>
      </c>
      <c r="M1" s="1" t="inlineStr">
        <is>
          <t>Interest Income (TLAC)</t>
        </is>
      </c>
      <c r="N1" s="1" t="inlineStr">
        <is>
          <t>Interest Expense (TLAC)</t>
        </is>
      </c>
      <c r="O1" s="1" t="inlineStr">
        <is>
          <t>Net Operating Funding (NOF)</t>
        </is>
      </c>
      <c r="P1" s="1" t="inlineStr">
        <is>
          <t>NII (Net Interest Income)</t>
        </is>
      </c>
      <c r="Q1" s="1" t="inlineStr">
        <is>
          <t>Revenue</t>
        </is>
      </c>
      <c r="R1" s="1" t="inlineStr">
        <is>
          <t>NIE (Non-Interest Expense)</t>
        </is>
      </c>
      <c r="S1" s="1" t="inlineStr">
        <is>
          <t>PTPP (Pre-Tax Pre-Provision Profit)</t>
        </is>
      </c>
      <c r="T1" s="1" t="inlineStr">
        <is>
          <t>Credit Losses</t>
        </is>
      </c>
      <c r="U1" s="1" t="inlineStr">
        <is>
          <t>Taxes</t>
        </is>
      </c>
      <c r="V1" s="1" t="inlineStr">
        <is>
          <t>Net Income after Taxes</t>
        </is>
      </c>
      <c r="W1" s="1" t="inlineStr">
        <is>
          <t>Pref. Equity Dividend</t>
        </is>
      </c>
      <c r="X1" s="1" t="inlineStr">
        <is>
          <t>Net Income after Taxes and Pref. Dividends</t>
        </is>
      </c>
      <c r="Y1" s="1" t="inlineStr">
        <is>
          <t>Capital Charge</t>
        </is>
      </c>
      <c r="Z1" s="1" t="inlineStr">
        <is>
          <t>NIACC (Net Income After Capital Charge)</t>
        </is>
      </c>
      <c r="AA1" s="1" t="inlineStr">
        <is>
          <t>Discount Factor</t>
        </is>
      </c>
      <c r="AB1" s="1" t="inlineStr">
        <is>
          <t>Common Equity Allocation on Outstanding</t>
        </is>
      </c>
      <c r="AC1" s="1" t="inlineStr">
        <is>
          <t>Common Equity Allocation on Commitment</t>
        </is>
      </c>
    </row>
    <row r="2">
      <c r="A2" t="inlineStr">
        <is>
          <t>Aug 2024</t>
        </is>
      </c>
      <c r="B2">
        <f>B$1</f>
        <v/>
      </c>
      <c r="C2">
        <f>E2*$B$2</f>
        <v/>
      </c>
      <c r="D2">
        <f>E2-F2</f>
        <v/>
      </c>
      <c r="E2">
        <f>F2</f>
        <v/>
      </c>
      <c r="F2">
        <f>F2*C$1</f>
        <v/>
      </c>
      <c r="G2">
        <f>G2</f>
        <v/>
      </c>
      <c r="H2" t="n">
        <v>0</v>
      </c>
      <c r="I2">
        <f>G2*$B$7</f>
        <v/>
      </c>
      <c r="J2">
        <f>IF(A2="Aug 2024", 900000, J2-25000)</f>
        <v/>
      </c>
      <c r="K2">
        <f>IF(A2="Aug 2024", 1200000, K2-50000)</f>
        <v/>
      </c>
      <c r="L2">
        <f>IF(A2="Aug 2024", 5460000, L2-300000)</f>
        <v/>
      </c>
      <c r="M2">
        <f>L2*$B$5</f>
        <v/>
      </c>
      <c r="N2">
        <f>L2*$B$4</f>
        <v/>
      </c>
      <c r="O2">
        <f>M2-N2</f>
        <v/>
      </c>
      <c r="P2">
        <f>M2-N2</f>
        <v/>
      </c>
      <c r="Q2">
        <f>O2</f>
        <v/>
      </c>
      <c r="R2">
        <f>F2*$B$8</f>
        <v/>
      </c>
      <c r="S2">
        <f>Q2-R2</f>
        <v/>
      </c>
      <c r="T2">
        <f>T2*$B$3</f>
        <v/>
      </c>
      <c r="U2">
        <f>(S2-U2)*$B$6</f>
        <v/>
      </c>
      <c r="V2">
        <f>S2-T2-V2</f>
        <v/>
      </c>
      <c r="W2">
        <f>-4594</f>
        <v/>
      </c>
      <c r="X2">
        <f>W2+X2</f>
        <v/>
      </c>
      <c r="Y2">
        <f>G2*$B$8</f>
        <v/>
      </c>
      <c r="Z2">
        <f>Y2-Z2</f>
        <v/>
      </c>
      <c r="AA2">
        <f>1/(1+$B$9)^(ROW()-ROW($AA$2))</f>
        <v/>
      </c>
      <c r="AB2">
        <f>F2*$B$7</f>
        <v/>
      </c>
      <c r="AC2">
        <f>E2*$B$7</f>
        <v/>
      </c>
    </row>
    <row r="3">
      <c r="A3" t="inlineStr">
        <is>
          <t>Sep 2024</t>
        </is>
      </c>
      <c r="B3">
        <f>B$1</f>
        <v/>
      </c>
      <c r="C3">
        <f>E2*$B$2</f>
        <v/>
      </c>
      <c r="D3">
        <f>E2-F2</f>
        <v/>
      </c>
      <c r="E3">
        <f>F2</f>
        <v/>
      </c>
      <c r="F3">
        <f>F2*C$1</f>
        <v/>
      </c>
      <c r="G3">
        <f>G2</f>
        <v/>
      </c>
      <c r="H3" t="n">
        <v>0</v>
      </c>
      <c r="I3">
        <f>G2*$B$7</f>
        <v/>
      </c>
      <c r="J3">
        <f>IF(A2="Aug 2024", 900000, J2-25000)</f>
        <v/>
      </c>
      <c r="K3">
        <f>IF(A2="Aug 2024", 1200000, K2-50000)</f>
        <v/>
      </c>
      <c r="L3">
        <f>IF(A2="Aug 2024", 5460000, L2-300000)</f>
        <v/>
      </c>
      <c r="M3">
        <f>L2*$B$5</f>
        <v/>
      </c>
      <c r="N3">
        <f>L2*$B$4</f>
        <v/>
      </c>
      <c r="O3">
        <f>M2-N2</f>
        <v/>
      </c>
      <c r="P3">
        <f>M2-N2</f>
        <v/>
      </c>
      <c r="Q3">
        <f>O2</f>
        <v/>
      </c>
      <c r="R3">
        <f>F2*$B$8</f>
        <v/>
      </c>
      <c r="S3">
        <f>Q2-R2</f>
        <v/>
      </c>
      <c r="T3">
        <f>T2*$B$3</f>
        <v/>
      </c>
      <c r="U3">
        <f>(S2-U2)*$B$6</f>
        <v/>
      </c>
      <c r="V3">
        <f>S2-T2-V2</f>
        <v/>
      </c>
      <c r="W3">
        <f>-4594</f>
        <v/>
      </c>
      <c r="X3">
        <f>W2+X2</f>
        <v/>
      </c>
      <c r="Y3">
        <f>G2*$B$8</f>
        <v/>
      </c>
      <c r="Z3">
        <f>Y2-Z2</f>
        <v/>
      </c>
      <c r="AA3">
        <f>1/(1+$B$9)^(ROW()-ROW($AA$2))</f>
        <v/>
      </c>
      <c r="AB3">
        <f>F2*$B$7</f>
        <v/>
      </c>
      <c r="AC3">
        <f>E2*$B$7</f>
        <v/>
      </c>
    </row>
    <row r="4">
      <c r="A4" t="inlineStr">
        <is>
          <t>Oct 2024</t>
        </is>
      </c>
      <c r="B4">
        <f>B$1</f>
        <v/>
      </c>
      <c r="C4">
        <f>E2*$B$2</f>
        <v/>
      </c>
      <c r="D4">
        <f>E2-F2</f>
        <v/>
      </c>
      <c r="E4">
        <f>F2</f>
        <v/>
      </c>
      <c r="F4">
        <f>F2*C$1</f>
        <v/>
      </c>
      <c r="G4">
        <f>G2</f>
        <v/>
      </c>
      <c r="H4" t="n">
        <v>0</v>
      </c>
      <c r="I4">
        <f>G2*$B$7</f>
        <v/>
      </c>
      <c r="J4">
        <f>IF(A2="Aug 2024", 900000, J2-25000)</f>
        <v/>
      </c>
      <c r="K4">
        <f>IF(A2="Aug 2024", 1200000, K2-50000)</f>
        <v/>
      </c>
      <c r="L4">
        <f>IF(A2="Aug 2024", 5460000, L2-300000)</f>
        <v/>
      </c>
      <c r="M4">
        <f>L2*$B$5</f>
        <v/>
      </c>
      <c r="N4">
        <f>L2*$B$4</f>
        <v/>
      </c>
      <c r="O4">
        <f>M2-N2</f>
        <v/>
      </c>
      <c r="P4">
        <f>M2-N2</f>
        <v/>
      </c>
      <c r="Q4">
        <f>O2</f>
        <v/>
      </c>
      <c r="R4">
        <f>F2*$B$8</f>
        <v/>
      </c>
      <c r="S4">
        <f>Q2-R2</f>
        <v/>
      </c>
      <c r="T4">
        <f>T2*$B$3</f>
        <v/>
      </c>
      <c r="U4">
        <f>(S2-U2)*$B$6</f>
        <v/>
      </c>
      <c r="V4">
        <f>S2-T2-V2</f>
        <v/>
      </c>
      <c r="W4">
        <f>-4594</f>
        <v/>
      </c>
      <c r="X4">
        <f>W2+X2</f>
        <v/>
      </c>
      <c r="Y4">
        <f>G2*$B$8</f>
        <v/>
      </c>
      <c r="Z4">
        <f>Y2-Z2</f>
        <v/>
      </c>
      <c r="AA4">
        <f>1/(1+$B$9)^(ROW()-ROW($AA$2))</f>
        <v/>
      </c>
      <c r="AB4">
        <f>F2*$B$7</f>
        <v/>
      </c>
      <c r="AC4">
        <f>E2*$B$7</f>
        <v/>
      </c>
    </row>
    <row r="5">
      <c r="A5" t="inlineStr">
        <is>
          <t>Nov 2024</t>
        </is>
      </c>
      <c r="B5">
        <f>B$1</f>
        <v/>
      </c>
      <c r="C5">
        <f>E2*$B$2</f>
        <v/>
      </c>
      <c r="D5">
        <f>E2-F2</f>
        <v/>
      </c>
      <c r="E5">
        <f>F2</f>
        <v/>
      </c>
      <c r="F5">
        <f>F2*C$1</f>
        <v/>
      </c>
      <c r="G5">
        <f>G2</f>
        <v/>
      </c>
      <c r="H5" t="n">
        <v>0</v>
      </c>
      <c r="I5">
        <f>G2*$B$7</f>
        <v/>
      </c>
      <c r="J5">
        <f>IF(A2="Aug 2024", 900000, J2-25000)</f>
        <v/>
      </c>
      <c r="K5">
        <f>IF(A2="Aug 2024", 1200000, K2-50000)</f>
        <v/>
      </c>
      <c r="L5">
        <f>IF(A2="Aug 2024", 5460000, L2-300000)</f>
        <v/>
      </c>
      <c r="M5">
        <f>L2*$B$5</f>
        <v/>
      </c>
      <c r="N5">
        <f>L2*$B$4</f>
        <v/>
      </c>
      <c r="O5">
        <f>M2-N2</f>
        <v/>
      </c>
      <c r="P5">
        <f>M2-N2</f>
        <v/>
      </c>
      <c r="Q5">
        <f>O2</f>
        <v/>
      </c>
      <c r="R5">
        <f>F2*$B$8</f>
        <v/>
      </c>
      <c r="S5">
        <f>Q2-R2</f>
        <v/>
      </c>
      <c r="T5">
        <f>T2*$B$3</f>
        <v/>
      </c>
      <c r="U5">
        <f>(S2-U2)*$B$6</f>
        <v/>
      </c>
      <c r="V5">
        <f>S2-T2-V2</f>
        <v/>
      </c>
      <c r="W5">
        <f>-4594</f>
        <v/>
      </c>
      <c r="X5">
        <f>W2+X2</f>
        <v/>
      </c>
      <c r="Y5">
        <f>G2*$B$8</f>
        <v/>
      </c>
      <c r="Z5">
        <f>Y2-Z2</f>
        <v/>
      </c>
      <c r="AA5">
        <f>1/(1+$B$9)^(ROW()-ROW($AA$2))</f>
        <v/>
      </c>
      <c r="AB5">
        <f>F2*$B$7</f>
        <v/>
      </c>
      <c r="AC5">
        <f>E2*$B$7</f>
        <v/>
      </c>
    </row>
    <row r="6">
      <c r="A6" t="inlineStr">
        <is>
          <t>Dec 2024</t>
        </is>
      </c>
      <c r="B6">
        <f>B$1</f>
        <v/>
      </c>
      <c r="C6">
        <f>E2*$B$2</f>
        <v/>
      </c>
      <c r="D6">
        <f>E2-F2</f>
        <v/>
      </c>
      <c r="E6">
        <f>F2</f>
        <v/>
      </c>
      <c r="F6">
        <f>F2*C$1</f>
        <v/>
      </c>
      <c r="G6">
        <f>G2</f>
        <v/>
      </c>
      <c r="H6" t="n">
        <v>0</v>
      </c>
      <c r="I6">
        <f>G2*$B$7</f>
        <v/>
      </c>
      <c r="J6">
        <f>IF(A2="Aug 2024", 900000, J2-25000)</f>
        <v/>
      </c>
      <c r="K6">
        <f>IF(A2="Aug 2024", 1200000, K2-50000)</f>
        <v/>
      </c>
      <c r="L6">
        <f>IF(A2="Aug 2024", 5460000, L2-300000)</f>
        <v/>
      </c>
      <c r="M6">
        <f>L2*$B$5</f>
        <v/>
      </c>
      <c r="N6">
        <f>L2*$B$4</f>
        <v/>
      </c>
      <c r="O6">
        <f>M2-N2</f>
        <v/>
      </c>
      <c r="P6">
        <f>M2-N2</f>
        <v/>
      </c>
      <c r="Q6">
        <f>O2</f>
        <v/>
      </c>
      <c r="R6">
        <f>F2*$B$8</f>
        <v/>
      </c>
      <c r="S6">
        <f>Q2-R2</f>
        <v/>
      </c>
      <c r="T6">
        <f>T2*$B$3</f>
        <v/>
      </c>
      <c r="U6">
        <f>(S2-U2)*$B$6</f>
        <v/>
      </c>
      <c r="V6">
        <f>S2-T2-V2</f>
        <v/>
      </c>
      <c r="W6">
        <f>-4594</f>
        <v/>
      </c>
      <c r="X6">
        <f>W2+X2</f>
        <v/>
      </c>
      <c r="Y6">
        <f>G2*$B$8</f>
        <v/>
      </c>
      <c r="Z6">
        <f>Y2-Z2</f>
        <v/>
      </c>
      <c r="AA6">
        <f>1/(1+$B$9)^(ROW()-ROW($AA$2))</f>
        <v/>
      </c>
      <c r="AB6">
        <f>F2*$B$7</f>
        <v/>
      </c>
      <c r="AC6">
        <f>E2*$B$7</f>
        <v/>
      </c>
    </row>
    <row r="7">
      <c r="A7" t="inlineStr">
        <is>
          <t>Jan 2025</t>
        </is>
      </c>
      <c r="B7">
        <f>B$1</f>
        <v/>
      </c>
      <c r="C7">
        <f>E2*$B$2</f>
        <v/>
      </c>
      <c r="D7">
        <f>E2-F2</f>
        <v/>
      </c>
      <c r="E7">
        <f>F2</f>
        <v/>
      </c>
      <c r="F7">
        <f>F2*C$1</f>
        <v/>
      </c>
      <c r="G7">
        <f>G2</f>
        <v/>
      </c>
      <c r="H7" t="n">
        <v>0</v>
      </c>
      <c r="I7">
        <f>G2*$B$7</f>
        <v/>
      </c>
      <c r="J7">
        <f>IF(A2="Aug 2024", 900000, J2-25000)</f>
        <v/>
      </c>
      <c r="K7">
        <f>IF(A2="Aug 2024", 1200000, K2-50000)</f>
        <v/>
      </c>
      <c r="L7">
        <f>IF(A2="Aug 2024", 5460000, L2-300000)</f>
        <v/>
      </c>
      <c r="M7">
        <f>L2*$B$5</f>
        <v/>
      </c>
      <c r="N7">
        <f>L2*$B$4</f>
        <v/>
      </c>
      <c r="O7">
        <f>M2-N2</f>
        <v/>
      </c>
      <c r="P7">
        <f>M2-N2</f>
        <v/>
      </c>
      <c r="Q7">
        <f>O2</f>
        <v/>
      </c>
      <c r="R7">
        <f>F2*$B$8</f>
        <v/>
      </c>
      <c r="S7">
        <f>Q2-R2</f>
        <v/>
      </c>
      <c r="T7">
        <f>T2*$B$3</f>
        <v/>
      </c>
      <c r="U7">
        <f>(S2-U2)*$B$6</f>
        <v/>
      </c>
      <c r="V7">
        <f>S2-T2-V2</f>
        <v/>
      </c>
      <c r="W7">
        <f>-4594</f>
        <v/>
      </c>
      <c r="X7">
        <f>W2+X2</f>
        <v/>
      </c>
      <c r="Y7">
        <f>G2*$B$8</f>
        <v/>
      </c>
      <c r="Z7">
        <f>Y2-Z2</f>
        <v/>
      </c>
      <c r="AA7">
        <f>1/(1+$B$9)^(ROW()-ROW($AA$2))</f>
        <v/>
      </c>
      <c r="AB7">
        <f>F2*$B$7</f>
        <v/>
      </c>
      <c r="AC7">
        <f>E2*$B$7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2024-09-05T06:35:24Z</dcterms:created>
  <dcterms:modified xmlns:dcterms="http://purl.org/dc/terms/" xmlns:xsi="http://www.w3.org/2001/XMLSchema-instance" xsi:type="dcterms:W3CDTF">2024-09-05T06:35:24Z</dcterms:modified>
</cp:coreProperties>
</file>