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30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C6" i="1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5"/>
  <c r="D5" s="1"/>
  <c r="K29"/>
  <c r="J29"/>
  <c r="G29"/>
  <c r="K28" s="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F29"/>
  <c r="J28" s="1"/>
  <c r="L28" s="1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E6" s="1"/>
  <c r="K7" l="1"/>
  <c r="K9"/>
  <c r="K11"/>
  <c r="K13"/>
  <c r="K15"/>
  <c r="K17"/>
  <c r="K19"/>
  <c r="K21"/>
  <c r="K23"/>
  <c r="K25"/>
  <c r="K27"/>
  <c r="L29"/>
  <c r="K6"/>
  <c r="K8"/>
  <c r="K10"/>
  <c r="K12"/>
  <c r="K14"/>
  <c r="K16"/>
  <c r="K18"/>
  <c r="K20"/>
  <c r="K22"/>
  <c r="K24"/>
  <c r="K26"/>
  <c r="K5"/>
  <c r="J7"/>
  <c r="J9"/>
  <c r="L9" s="1"/>
  <c r="J11"/>
  <c r="L11" s="1"/>
  <c r="J13"/>
  <c r="L13" s="1"/>
  <c r="J15"/>
  <c r="L15" s="1"/>
  <c r="J17"/>
  <c r="L17" s="1"/>
  <c r="J19"/>
  <c r="L19" s="1"/>
  <c r="J21"/>
  <c r="L21" s="1"/>
  <c r="J23"/>
  <c r="L23" s="1"/>
  <c r="J25"/>
  <c r="L25" s="1"/>
  <c r="J27"/>
  <c r="L27" s="1"/>
  <c r="J6"/>
  <c r="J8"/>
  <c r="J10"/>
  <c r="J12"/>
  <c r="J14"/>
  <c r="J16"/>
  <c r="J18"/>
  <c r="J20"/>
  <c r="J22"/>
  <c r="J24"/>
  <c r="J26"/>
  <c r="J5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H6"/>
  <c r="I6" l="1"/>
  <c r="I8"/>
  <c r="I10"/>
  <c r="I12"/>
  <c r="I14"/>
  <c r="I16"/>
  <c r="I18"/>
  <c r="I20"/>
  <c r="I22"/>
  <c r="I24"/>
  <c r="I26"/>
  <c r="I28"/>
  <c r="I5"/>
  <c r="I7"/>
  <c r="I9"/>
  <c r="I11"/>
  <c r="I13"/>
  <c r="I15"/>
  <c r="I17"/>
  <c r="I19"/>
  <c r="I21"/>
  <c r="I23"/>
  <c r="I25"/>
  <c r="I27"/>
  <c r="I29"/>
  <c r="L5"/>
  <c r="L24"/>
  <c r="L20"/>
  <c r="L16"/>
  <c r="L12"/>
  <c r="L8"/>
  <c r="L7"/>
  <c r="L26"/>
  <c r="L22"/>
  <c r="L18"/>
  <c r="L14"/>
  <c r="L10"/>
  <c r="L6"/>
  <c r="N28"/>
  <c r="N26"/>
  <c r="N24"/>
  <c r="N22"/>
  <c r="N20"/>
  <c r="N18"/>
  <c r="N16"/>
  <c r="N14"/>
  <c r="N12"/>
  <c r="N10"/>
  <c r="N8"/>
  <c r="N6"/>
  <c r="N29"/>
  <c r="N27"/>
  <c r="N25"/>
  <c r="N23"/>
  <c r="N21"/>
  <c r="N19"/>
  <c r="N17"/>
  <c r="N15"/>
  <c r="N13"/>
  <c r="N11"/>
  <c r="N9"/>
  <c r="N7"/>
  <c r="N5"/>
  <c r="H7"/>
  <c r="H8" l="1"/>
  <c r="H9" l="1"/>
  <c r="H10" l="1"/>
  <c r="H11" l="1"/>
  <c r="H12" l="1"/>
  <c r="H13" l="1"/>
  <c r="H14" l="1"/>
  <c r="H15" l="1"/>
  <c r="H16" l="1"/>
  <c r="H17" l="1"/>
  <c r="H18" l="1"/>
  <c r="H19" l="1"/>
  <c r="H20" l="1"/>
  <c r="H21" l="1"/>
  <c r="H22" l="1"/>
  <c r="H23" l="1"/>
  <c r="H24" l="1"/>
  <c r="H25" l="1"/>
  <c r="H26" l="1"/>
  <c r="H27" l="1"/>
  <c r="H28" l="1"/>
  <c r="H29" l="1"/>
  <c r="P29" l="1"/>
  <c r="O28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7"/>
  <c r="O26"/>
  <c r="P26" l="1"/>
  <c r="P25"/>
  <c r="P23"/>
  <c r="P21"/>
  <c r="P19"/>
  <c r="P17"/>
  <c r="P15"/>
  <c r="P13"/>
  <c r="P11"/>
  <c r="P9"/>
  <c r="P7"/>
  <c r="P5"/>
  <c r="P27"/>
  <c r="P24"/>
  <c r="P22"/>
  <c r="P20"/>
  <c r="P18"/>
  <c r="P16"/>
  <c r="P14"/>
  <c r="P12"/>
  <c r="P10"/>
  <c r="P8"/>
  <c r="P6"/>
  <c r="P28"/>
  <c r="R11" l="1"/>
  <c r="Q11"/>
  <c r="R15"/>
  <c r="Q15"/>
  <c r="R19"/>
  <c r="Q19"/>
  <c r="R23"/>
  <c r="Q23"/>
  <c r="R28"/>
  <c r="Q28"/>
  <c r="R8"/>
  <c r="Q8"/>
  <c r="R12"/>
  <c r="Q12"/>
  <c r="R16"/>
  <c r="Q16"/>
  <c r="R20"/>
  <c r="Q20"/>
  <c r="R24"/>
  <c r="Q24"/>
  <c r="R27"/>
  <c r="Q27"/>
  <c r="R7"/>
  <c r="Q7"/>
  <c r="R29"/>
  <c r="Q29"/>
  <c r="R9"/>
  <c r="Q9"/>
  <c r="R13"/>
  <c r="Q13"/>
  <c r="R17"/>
  <c r="Q17"/>
  <c r="R21"/>
  <c r="Q21"/>
  <c r="R25"/>
  <c r="Q25"/>
  <c r="R6"/>
  <c r="Q6"/>
  <c r="R10"/>
  <c r="Q10"/>
  <c r="R14"/>
  <c r="Q14"/>
  <c r="R18"/>
  <c r="Q18"/>
  <c r="R22"/>
  <c r="Q22"/>
  <c r="R26"/>
  <c r="Q26"/>
  <c r="S26" l="1"/>
  <c r="S22"/>
  <c r="S18"/>
  <c r="S14"/>
  <c r="S10"/>
  <c r="S6"/>
  <c r="S25"/>
  <c r="S21"/>
  <c r="S17"/>
  <c r="S13"/>
  <c r="S9"/>
  <c r="S29"/>
  <c r="S7"/>
  <c r="S27"/>
  <c r="S24"/>
  <c r="S20"/>
  <c r="S16"/>
  <c r="S12"/>
  <c r="S8"/>
  <c r="S28"/>
  <c r="S23"/>
  <c r="S19"/>
  <c r="S15"/>
  <c r="S11"/>
</calcChain>
</file>

<file path=xl/sharedStrings.xml><?xml version="1.0" encoding="utf-8"?>
<sst xmlns="http://schemas.openxmlformats.org/spreadsheetml/2006/main" count="19" uniqueCount="19">
  <si>
    <t>Contract Balance</t>
  </si>
  <si>
    <t>Contract Principal</t>
  </si>
  <si>
    <t xml:space="preserve">Rate </t>
  </si>
  <si>
    <t>Contract Interest</t>
  </si>
  <si>
    <t>Contract Payment</t>
  </si>
  <si>
    <t>PV of RV</t>
  </si>
  <si>
    <t>Discount Factor</t>
  </si>
  <si>
    <t>PV of LR Outstanding</t>
  </si>
  <si>
    <t>Contract Princ LR O/S</t>
  </si>
  <si>
    <t>Contract Int LR O/S</t>
  </si>
  <si>
    <t>Contract LR O/S</t>
  </si>
  <si>
    <t>Period</t>
  </si>
  <si>
    <t>Periods</t>
  </si>
  <si>
    <t>Remaining</t>
  </si>
  <si>
    <t>Contract RV O/S</t>
  </si>
  <si>
    <t>Total Outstanding</t>
  </si>
  <si>
    <t>Interest</t>
  </si>
  <si>
    <t xml:space="preserve">Principal </t>
  </si>
  <si>
    <t>Total</t>
  </si>
</sst>
</file>

<file path=xl/styles.xml><?xml version="1.0" encoding="utf-8"?>
<styleSheet xmlns="http://schemas.openxmlformats.org/spreadsheetml/2006/main">
  <numFmts count="1">
    <numFmt numFmtId="8" formatCode="&quot;£&quot;#,##0.00;[Red]\-&quot;£&quot;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S29"/>
  <sheetViews>
    <sheetView tabSelected="1" workbookViewId="0">
      <selection activeCell="Q17" sqref="Q17"/>
    </sheetView>
  </sheetViews>
  <sheetFormatPr defaultRowHeight="15"/>
  <cols>
    <col min="1" max="1" width="2.7109375" customWidth="1"/>
    <col min="2" max="2" width="6.85546875" customWidth="1"/>
    <col min="3" max="3" width="10.42578125" customWidth="1"/>
    <col min="4" max="4" width="14.7109375" bestFit="1" customWidth="1"/>
    <col min="5" max="5" width="15.85546875" bestFit="1" customWidth="1"/>
    <col min="6" max="6" width="16.7109375" bestFit="1" customWidth="1"/>
    <col min="7" max="7" width="16" bestFit="1" customWidth="1"/>
    <col min="8" max="8" width="16.85546875" bestFit="1" customWidth="1"/>
    <col min="9" max="9" width="16.85546875" customWidth="1"/>
    <col min="10" max="10" width="19.7109375" customWidth="1"/>
    <col min="11" max="11" width="17.7109375" customWidth="1"/>
    <col min="12" max="12" width="14.7109375" customWidth="1"/>
    <col min="13" max="13" width="3.140625" customWidth="1"/>
    <col min="15" max="15" width="19.7109375" bestFit="1" customWidth="1"/>
    <col min="16" max="16" width="16.85546875" bestFit="1" customWidth="1"/>
    <col min="17" max="17" width="9.140625" customWidth="1"/>
  </cols>
  <sheetData>
    <row r="1" spans="2:19">
      <c r="E1" t="s">
        <v>2</v>
      </c>
      <c r="F1" s="1">
        <v>0.08</v>
      </c>
    </row>
    <row r="3" spans="2:19">
      <c r="C3" t="s">
        <v>12</v>
      </c>
    </row>
    <row r="4" spans="2:19">
      <c r="B4" t="s">
        <v>11</v>
      </c>
      <c r="C4" t="s">
        <v>13</v>
      </c>
      <c r="D4" t="s">
        <v>6</v>
      </c>
      <c r="E4" t="s">
        <v>0</v>
      </c>
      <c r="F4" t="s">
        <v>1</v>
      </c>
      <c r="G4" t="s">
        <v>3</v>
      </c>
      <c r="H4" t="s">
        <v>4</v>
      </c>
      <c r="I4" t="s">
        <v>14</v>
      </c>
      <c r="J4" t="s">
        <v>8</v>
      </c>
      <c r="K4" t="s">
        <v>9</v>
      </c>
      <c r="L4" t="s">
        <v>10</v>
      </c>
      <c r="N4" t="s">
        <v>5</v>
      </c>
      <c r="O4" t="s">
        <v>7</v>
      </c>
      <c r="P4" t="s">
        <v>15</v>
      </c>
      <c r="Q4" t="s">
        <v>17</v>
      </c>
      <c r="R4" t="s">
        <v>16</v>
      </c>
      <c r="S4" t="s">
        <v>18</v>
      </c>
    </row>
    <row r="5" spans="2:19">
      <c r="B5">
        <v>0</v>
      </c>
      <c r="C5">
        <f>24-B5</f>
        <v>24</v>
      </c>
      <c r="D5" s="3">
        <f>(1-$F$1/12)^(24-C5)</f>
        <v>1</v>
      </c>
      <c r="E5" s="2">
        <v>1000</v>
      </c>
      <c r="F5" s="2"/>
      <c r="I5" s="2">
        <f>$E$29</f>
        <v>399.99999999999523</v>
      </c>
      <c r="J5" s="2">
        <f>-SUM(F5:$F$29)</f>
        <v>600.00000000000477</v>
      </c>
      <c r="K5" s="2">
        <f>-SUM($G6:G$29)</f>
        <v>115.27299696905185</v>
      </c>
      <c r="L5" s="2">
        <f>J5+K5</f>
        <v>715.27299696905663</v>
      </c>
      <c r="N5" s="2">
        <f>$E$29*(1-$F$1/12)^(24-B5)</f>
        <v>340.674961794311</v>
      </c>
      <c r="O5" s="2">
        <f>-SUMPRODUCT(D6:$D$29,H6:$H$29)</f>
        <v>658.60480031560905</v>
      </c>
      <c r="P5" s="2">
        <f>N5+O5</f>
        <v>999.27976210992006</v>
      </c>
      <c r="Q5" s="2"/>
    </row>
    <row r="6" spans="2:19">
      <c r="B6">
        <v>1</v>
      </c>
      <c r="C6">
        <f t="shared" ref="C6:C29" si="0">24-B6</f>
        <v>23</v>
      </c>
      <c r="D6" s="3">
        <f t="shared" ref="D6:D29" si="1">(1-$F$1/12)^(24-C6)</f>
        <v>0.99333333333333329</v>
      </c>
      <c r="E6" s="2">
        <f>E5+F6</f>
        <v>976.86362512628932</v>
      </c>
      <c r="F6" s="2">
        <f>PPMT($F$1/12,B6,$B$29,$E$5,-400)</f>
        <v>-23.13637487371069</v>
      </c>
      <c r="G6" s="2">
        <f>IPMT($F$1/12,B6,$B$29,$E$5,-400)</f>
        <v>-6.666666666666667</v>
      </c>
      <c r="H6" s="2">
        <f>F6+G6</f>
        <v>-29.803041540377357</v>
      </c>
      <c r="I6" s="2">
        <f t="shared" ref="I6:I29" si="2">$E$29</f>
        <v>399.99999999999523</v>
      </c>
      <c r="J6" s="2">
        <f>-SUM(F7:$F$29)</f>
        <v>576.8636251262941</v>
      </c>
      <c r="K6" s="2">
        <f>-SUM($G7:G$29)</f>
        <v>108.60633030238517</v>
      </c>
      <c r="L6" s="2">
        <f t="shared" ref="L6:L29" si="3">J6+K6</f>
        <v>685.46995542867921</v>
      </c>
      <c r="N6" s="2">
        <f t="shared" ref="N6:N29" si="4">$E$29*(1-$F$1/12)^(24-B6)</f>
        <v>342.96137093387023</v>
      </c>
      <c r="O6" s="2">
        <f>-SUMPRODUCT(D7:$D$29,H7:$H$29)</f>
        <v>629.00044571883416</v>
      </c>
      <c r="P6" s="2">
        <f t="shared" ref="P6:P29" si="5">N6+O6</f>
        <v>971.96181665270433</v>
      </c>
      <c r="Q6" s="2">
        <f>P5-P6</f>
        <v>27.317945457215728</v>
      </c>
      <c r="R6" s="2">
        <f>P5*($F$1/12)</f>
        <v>6.6618650807328006</v>
      </c>
      <c r="S6" s="2">
        <f>Q6+R6</f>
        <v>33.979810537948531</v>
      </c>
    </row>
    <row r="7" spans="2:19">
      <c r="B7">
        <v>2</v>
      </c>
      <c r="C7">
        <f t="shared" si="0"/>
        <v>22</v>
      </c>
      <c r="D7" s="3">
        <f t="shared" si="1"/>
        <v>0.98671111111111098</v>
      </c>
      <c r="E7" s="2">
        <f t="shared" ref="E7:E29" si="6">E6+F7</f>
        <v>953.5730077534206</v>
      </c>
      <c r="F7" s="2">
        <f t="shared" ref="F7:F29" si="7">PPMT($F$1/12,B7,$B$29,$E$5,-400)</f>
        <v>-23.290617372868759</v>
      </c>
      <c r="G7" s="2">
        <f t="shared" ref="G7:G29" si="8">IPMT($F$1/12,B7,$B$29,$E$5,-400)</f>
        <v>-6.5124241675085974</v>
      </c>
      <c r="H7" s="2">
        <f t="shared" ref="H7:H29" si="9">F7+G7</f>
        <v>-29.803041540377357</v>
      </c>
      <c r="I7" s="2">
        <f t="shared" si="2"/>
        <v>399.99999999999523</v>
      </c>
      <c r="J7" s="2">
        <f>-SUM(F8:$F$29)</f>
        <v>553.57300775342537</v>
      </c>
      <c r="K7" s="2">
        <f>-SUM($G8:G$29)</f>
        <v>102.09390613487656</v>
      </c>
      <c r="L7" s="2">
        <f t="shared" si="3"/>
        <v>655.66691388830191</v>
      </c>
      <c r="N7" s="2">
        <f t="shared" si="4"/>
        <v>345.26312510121164</v>
      </c>
      <c r="O7" s="2">
        <f>-SUMPRODUCT(D8:$D$29,H8:$H$29)</f>
        <v>599.5934534860379</v>
      </c>
      <c r="P7" s="2">
        <f t="shared" si="5"/>
        <v>944.85657858724949</v>
      </c>
      <c r="Q7" s="2">
        <f t="shared" ref="Q7:Q29" si="10">P6-P7</f>
        <v>27.105238065454841</v>
      </c>
      <c r="R7" s="2">
        <f t="shared" ref="R7:R29" si="11">P6*($F$1/12)</f>
        <v>6.4797454443513622</v>
      </c>
      <c r="S7" s="2">
        <f t="shared" ref="S7:S29" si="12">Q7+R7</f>
        <v>33.584983509806207</v>
      </c>
    </row>
    <row r="8" spans="2:19">
      <c r="B8">
        <v>3</v>
      </c>
      <c r="C8">
        <f t="shared" si="0"/>
        <v>21</v>
      </c>
      <c r="D8" s="3">
        <f t="shared" si="1"/>
        <v>0.98013303703703691</v>
      </c>
      <c r="E8" s="2">
        <f t="shared" si="6"/>
        <v>930.12711959806609</v>
      </c>
      <c r="F8" s="2">
        <f t="shared" si="7"/>
        <v>-23.445888155354552</v>
      </c>
      <c r="G8" s="2">
        <f t="shared" si="8"/>
        <v>-6.3571533850228059</v>
      </c>
      <c r="H8" s="2">
        <f t="shared" si="9"/>
        <v>-29.803041540377357</v>
      </c>
      <c r="I8" s="2">
        <f t="shared" si="2"/>
        <v>399.99999999999523</v>
      </c>
      <c r="J8" s="2">
        <f>-SUM(F9:$F$29)</f>
        <v>530.12711959807075</v>
      </c>
      <c r="K8" s="2">
        <f>-SUM($G9:G$29)</f>
        <v>95.736752749853764</v>
      </c>
      <c r="L8" s="2">
        <f t="shared" si="3"/>
        <v>625.86387234792448</v>
      </c>
      <c r="N8" s="2">
        <f t="shared" si="4"/>
        <v>347.580327283099</v>
      </c>
      <c r="O8" s="2">
        <f>-SUMPRODUCT(D9:$D$29,H9:$H$29)</f>
        <v>570.38250786812671</v>
      </c>
      <c r="P8" s="2">
        <f t="shared" si="5"/>
        <v>917.9628351512257</v>
      </c>
      <c r="Q8" s="2">
        <f t="shared" si="10"/>
        <v>26.893743436023783</v>
      </c>
      <c r="R8" s="2">
        <f t="shared" si="11"/>
        <v>6.2990438572483303</v>
      </c>
      <c r="S8" s="2">
        <f t="shared" si="12"/>
        <v>33.192787293272112</v>
      </c>
    </row>
    <row r="9" spans="2:19">
      <c r="B9">
        <v>4</v>
      </c>
      <c r="C9">
        <f t="shared" si="0"/>
        <v>20</v>
      </c>
      <c r="D9" s="3">
        <f t="shared" si="1"/>
        <v>0.97359881679012317</v>
      </c>
      <c r="E9" s="2">
        <f t="shared" si="6"/>
        <v>906.52492552167587</v>
      </c>
      <c r="F9" s="2">
        <f t="shared" si="7"/>
        <v>-23.602194076390248</v>
      </c>
      <c r="G9" s="2">
        <f t="shared" si="8"/>
        <v>-6.2008474639871096</v>
      </c>
      <c r="H9" s="2">
        <f t="shared" si="9"/>
        <v>-29.803041540377357</v>
      </c>
      <c r="I9" s="2">
        <f t="shared" si="2"/>
        <v>399.99999999999523</v>
      </c>
      <c r="J9" s="2">
        <f>-SUM(F10:$F$29)</f>
        <v>506.52492552168053</v>
      </c>
      <c r="K9" s="2">
        <f>-SUM($G10:G$29)</f>
        <v>89.535905285866662</v>
      </c>
      <c r="L9" s="2">
        <f t="shared" si="3"/>
        <v>596.06083080754718</v>
      </c>
      <c r="N9" s="2">
        <f t="shared" si="4"/>
        <v>349.91308115748222</v>
      </c>
      <c r="O9" s="2">
        <f>-SUMPRODUCT(D10:$D$29,H10:$H$29)</f>
        <v>541.36630188766844</v>
      </c>
      <c r="P9" s="2">
        <f t="shared" si="5"/>
        <v>891.27938304515067</v>
      </c>
      <c r="Q9" s="2">
        <f t="shared" si="10"/>
        <v>26.683452106075038</v>
      </c>
      <c r="R9" s="2">
        <f t="shared" si="11"/>
        <v>6.1197522343415054</v>
      </c>
      <c r="S9" s="2">
        <f t="shared" si="12"/>
        <v>32.803204340416542</v>
      </c>
    </row>
    <row r="10" spans="2:19">
      <c r="B10">
        <v>5</v>
      </c>
      <c r="C10">
        <f t="shared" si="0"/>
        <v>19</v>
      </c>
      <c r="D10" s="3">
        <f t="shared" si="1"/>
        <v>0.96710815801152228</v>
      </c>
      <c r="E10" s="2">
        <f t="shared" si="6"/>
        <v>882.76538348477641</v>
      </c>
      <c r="F10" s="2">
        <f t="shared" si="7"/>
        <v>-23.759542036899514</v>
      </c>
      <c r="G10" s="2">
        <f t="shared" si="8"/>
        <v>-6.043499503477844</v>
      </c>
      <c r="H10" s="2">
        <f t="shared" si="9"/>
        <v>-29.803041540377357</v>
      </c>
      <c r="I10" s="2">
        <f t="shared" si="2"/>
        <v>399.99999999999523</v>
      </c>
      <c r="J10" s="2">
        <f>-SUM(F11:$F$29)</f>
        <v>482.76538348478101</v>
      </c>
      <c r="K10" s="2">
        <f>-SUM($G11:G$29)</f>
        <v>83.492405782388815</v>
      </c>
      <c r="L10" s="2">
        <f t="shared" si="3"/>
        <v>566.25778926716987</v>
      </c>
      <c r="N10" s="2">
        <f t="shared" si="4"/>
        <v>352.2614910981365</v>
      </c>
      <c r="O10" s="2">
        <f>-SUMPRODUCT(D11:$D$29,H11:$H$29)</f>
        <v>512.54353728041326</v>
      </c>
      <c r="P10" s="2">
        <f t="shared" si="5"/>
        <v>864.80502837854976</v>
      </c>
      <c r="Q10" s="2">
        <f t="shared" si="10"/>
        <v>26.474354666600902</v>
      </c>
      <c r="R10" s="2">
        <f t="shared" si="11"/>
        <v>5.9418625536343379</v>
      </c>
      <c r="S10" s="2">
        <f t="shared" si="12"/>
        <v>32.416217220235239</v>
      </c>
    </row>
    <row r="11" spans="2:19">
      <c r="B11">
        <v>6</v>
      </c>
      <c r="C11">
        <f t="shared" si="0"/>
        <v>18</v>
      </c>
      <c r="D11" s="3">
        <f t="shared" si="1"/>
        <v>0.96066077029144537</v>
      </c>
      <c r="E11" s="2">
        <f t="shared" si="6"/>
        <v>858.84744450096423</v>
      </c>
      <c r="F11" s="2">
        <f t="shared" si="7"/>
        <v>-23.917938983812178</v>
      </c>
      <c r="G11" s="2">
        <f t="shared" si="8"/>
        <v>-5.8851025565651813</v>
      </c>
      <c r="H11" s="2">
        <f t="shared" si="9"/>
        <v>-29.803041540377357</v>
      </c>
      <c r="I11" s="2">
        <f t="shared" si="2"/>
        <v>399.99999999999523</v>
      </c>
      <c r="J11" s="2">
        <f>-SUM(F12:$F$29)</f>
        <v>458.84744450096883</v>
      </c>
      <c r="K11" s="2">
        <f>-SUM($G12:G$29)</f>
        <v>77.607303225823628</v>
      </c>
      <c r="L11" s="2">
        <f t="shared" si="3"/>
        <v>536.45474772679245</v>
      </c>
      <c r="N11" s="2">
        <f t="shared" si="4"/>
        <v>354.6256621793321</v>
      </c>
      <c r="O11" s="2">
        <f>-SUMPRODUCT(D12:$D$29,H12:$H$29)</f>
        <v>483.91292443720636</v>
      </c>
      <c r="P11" s="2">
        <f t="shared" si="5"/>
        <v>838.5385866165384</v>
      </c>
      <c r="Q11" s="2">
        <f t="shared" si="10"/>
        <v>26.266441762011368</v>
      </c>
      <c r="R11" s="2">
        <f t="shared" si="11"/>
        <v>5.7653668558569988</v>
      </c>
      <c r="S11" s="2">
        <f t="shared" si="12"/>
        <v>32.031808617868364</v>
      </c>
    </row>
    <row r="12" spans="2:19">
      <c r="B12">
        <v>7</v>
      </c>
      <c r="C12">
        <f t="shared" si="0"/>
        <v>17</v>
      </c>
      <c r="D12" s="3">
        <f t="shared" si="1"/>
        <v>0.95425636515616907</v>
      </c>
      <c r="E12" s="2">
        <f t="shared" si="6"/>
        <v>834.77005259059331</v>
      </c>
      <c r="F12" s="2">
        <f t="shared" si="7"/>
        <v>-24.077391910370924</v>
      </c>
      <c r="G12" s="2">
        <f t="shared" si="8"/>
        <v>-5.7256496300064335</v>
      </c>
      <c r="H12" s="2">
        <f t="shared" si="9"/>
        <v>-29.803041540377357</v>
      </c>
      <c r="I12" s="2">
        <f t="shared" si="2"/>
        <v>399.99999999999523</v>
      </c>
      <c r="J12" s="2">
        <f>-SUM(F13:$F$29)</f>
        <v>434.77005259059791</v>
      </c>
      <c r="K12" s="2">
        <f>-SUM($G13:G$29)</f>
        <v>71.881653595817198</v>
      </c>
      <c r="L12" s="2">
        <f t="shared" si="3"/>
        <v>506.65170618641514</v>
      </c>
      <c r="N12" s="2">
        <f t="shared" si="4"/>
        <v>357.00570018053565</v>
      </c>
      <c r="O12" s="2">
        <f>-SUMPRODUCT(D13:$D$29,H13:$H$29)</f>
        <v>455.47318234628756</v>
      </c>
      <c r="P12" s="2">
        <f t="shared" si="5"/>
        <v>812.47888252682321</v>
      </c>
      <c r="Q12" s="2">
        <f t="shared" si="10"/>
        <v>26.059704089715183</v>
      </c>
      <c r="R12" s="2">
        <f t="shared" si="11"/>
        <v>5.5902572441102567</v>
      </c>
      <c r="S12" s="2">
        <f t="shared" si="12"/>
        <v>31.649961333825438</v>
      </c>
    </row>
    <row r="13" spans="2:19">
      <c r="B13">
        <v>8</v>
      </c>
      <c r="C13">
        <f t="shared" si="0"/>
        <v>16</v>
      </c>
      <c r="D13" s="3">
        <f t="shared" si="1"/>
        <v>0.94789465605512779</v>
      </c>
      <c r="E13" s="2">
        <f t="shared" si="6"/>
        <v>810.53214473415323</v>
      </c>
      <c r="F13" s="2">
        <f t="shared" si="7"/>
        <v>-24.23790785644006</v>
      </c>
      <c r="G13" s="2">
        <f t="shared" si="8"/>
        <v>-5.5651336839372965</v>
      </c>
      <c r="H13" s="2">
        <f t="shared" si="9"/>
        <v>-29.803041540377357</v>
      </c>
      <c r="I13" s="2">
        <f t="shared" si="2"/>
        <v>399.99999999999523</v>
      </c>
      <c r="J13" s="2">
        <f>-SUM(F14:$F$29)</f>
        <v>410.53214473415778</v>
      </c>
      <c r="K13" s="2">
        <f>-SUM($G14:G$29)</f>
        <v>66.316519911879922</v>
      </c>
      <c r="L13" s="2">
        <f t="shared" si="3"/>
        <v>476.84866464603772</v>
      </c>
      <c r="N13" s="2">
        <f t="shared" si="4"/>
        <v>359.40171159114328</v>
      </c>
      <c r="O13" s="2">
        <f>-SUMPRODUCT(D14:$D$29,H14:$H$29)</f>
        <v>427.22303853597487</v>
      </c>
      <c r="P13" s="2">
        <f t="shared" si="5"/>
        <v>786.6247501271182</v>
      </c>
      <c r="Q13" s="2">
        <f t="shared" si="10"/>
        <v>25.854132399705009</v>
      </c>
      <c r="R13" s="2">
        <f t="shared" si="11"/>
        <v>5.416525883512155</v>
      </c>
      <c r="S13" s="2">
        <f t="shared" si="12"/>
        <v>31.270658283217163</v>
      </c>
    </row>
    <row r="14" spans="2:19">
      <c r="B14">
        <v>9</v>
      </c>
      <c r="C14">
        <f t="shared" si="0"/>
        <v>15</v>
      </c>
      <c r="D14" s="3">
        <f t="shared" si="1"/>
        <v>0.94157535834809358</v>
      </c>
      <c r="E14" s="2">
        <f t="shared" si="6"/>
        <v>786.1326508253369</v>
      </c>
      <c r="F14" s="2">
        <f t="shared" si="7"/>
        <v>-24.399493908816325</v>
      </c>
      <c r="G14" s="2">
        <f t="shared" si="8"/>
        <v>-5.4035476315610307</v>
      </c>
      <c r="H14" s="2">
        <f t="shared" si="9"/>
        <v>-29.803041540377357</v>
      </c>
      <c r="I14" s="2">
        <f t="shared" si="2"/>
        <v>399.99999999999523</v>
      </c>
      <c r="J14" s="2">
        <f>-SUM(F15:$F$29)</f>
        <v>386.1326508253415</v>
      </c>
      <c r="K14" s="2">
        <f>-SUM($G15:G$29)</f>
        <v>60.912972280318883</v>
      </c>
      <c r="L14" s="2">
        <f t="shared" si="3"/>
        <v>447.04562310566041</v>
      </c>
      <c r="N14" s="2">
        <f t="shared" si="4"/>
        <v>361.81380361524498</v>
      </c>
      <c r="O14" s="2">
        <f>-SUMPRODUCT(D15:$D$29,H15:$H$29)</f>
        <v>399.16122901773099</v>
      </c>
      <c r="P14" s="2">
        <f t="shared" si="5"/>
        <v>760.97503263297597</v>
      </c>
      <c r="Q14" s="2">
        <f t="shared" si="10"/>
        <v>25.649717494142237</v>
      </c>
      <c r="R14" s="2">
        <f t="shared" si="11"/>
        <v>5.2441650008474552</v>
      </c>
      <c r="S14" s="2">
        <f t="shared" si="12"/>
        <v>30.893882494989693</v>
      </c>
    </row>
    <row r="15" spans="2:19">
      <c r="B15">
        <v>10</v>
      </c>
      <c r="C15">
        <f t="shared" si="0"/>
        <v>14</v>
      </c>
      <c r="D15" s="3">
        <f t="shared" si="1"/>
        <v>0.93529818929243957</v>
      </c>
      <c r="E15" s="2">
        <f t="shared" si="6"/>
        <v>761.57049362379507</v>
      </c>
      <c r="F15" s="2">
        <f t="shared" si="7"/>
        <v>-24.562157201541766</v>
      </c>
      <c r="G15" s="2">
        <f t="shared" si="8"/>
        <v>-5.2408843388355919</v>
      </c>
      <c r="H15" s="2">
        <f t="shared" si="9"/>
        <v>-29.803041540377357</v>
      </c>
      <c r="I15" s="2">
        <f t="shared" si="2"/>
        <v>399.99999999999523</v>
      </c>
      <c r="J15" s="2">
        <f>-SUM(F16:$F$29)</f>
        <v>361.57049362379973</v>
      </c>
      <c r="K15" s="2">
        <f>-SUM($G16:G$29)</f>
        <v>55.672087941483291</v>
      </c>
      <c r="L15" s="2">
        <f t="shared" si="3"/>
        <v>417.24258156528305</v>
      </c>
      <c r="N15" s="2">
        <f t="shared" si="4"/>
        <v>364.24208417642114</v>
      </c>
      <c r="O15" s="2">
        <f>-SUMPRODUCT(D16:$D$29,H16:$H$29)</f>
        <v>371.2864982296087</v>
      </c>
      <c r="P15" s="2">
        <f t="shared" si="5"/>
        <v>735.52858240602984</v>
      </c>
      <c r="Q15" s="2">
        <f t="shared" si="10"/>
        <v>25.446450226946126</v>
      </c>
      <c r="R15" s="2">
        <f t="shared" si="11"/>
        <v>5.0731668842198401</v>
      </c>
      <c r="S15" s="2">
        <f t="shared" si="12"/>
        <v>30.519617111165967</v>
      </c>
    </row>
    <row r="16" spans="2:19">
      <c r="B16">
        <v>11</v>
      </c>
      <c r="C16">
        <f t="shared" si="0"/>
        <v>13</v>
      </c>
      <c r="D16" s="3">
        <f t="shared" si="1"/>
        <v>0.92906286803048999</v>
      </c>
      <c r="E16" s="2">
        <f t="shared" si="6"/>
        <v>736.84458870757635</v>
      </c>
      <c r="F16" s="2">
        <f t="shared" si="7"/>
        <v>-24.72590491621871</v>
      </c>
      <c r="G16" s="2">
        <f t="shared" si="8"/>
        <v>-5.077136624158646</v>
      </c>
      <c r="H16" s="2">
        <f t="shared" si="9"/>
        <v>-29.803041540377357</v>
      </c>
      <c r="I16" s="2">
        <f t="shared" si="2"/>
        <v>399.99999999999523</v>
      </c>
      <c r="J16" s="2">
        <f>-SUM(F17:$F$29)</f>
        <v>336.84458870758101</v>
      </c>
      <c r="K16" s="2">
        <f>-SUM($G17:G$29)</f>
        <v>50.594951317324643</v>
      </c>
      <c r="L16" s="2">
        <f t="shared" si="3"/>
        <v>387.43954002490568</v>
      </c>
      <c r="N16" s="2">
        <f t="shared" si="4"/>
        <v>366.68666192257166</v>
      </c>
      <c r="O16" s="2">
        <f>-SUMPRODUCT(D17:$D$29,H17:$H$29)</f>
        <v>343.59759898007383</v>
      </c>
      <c r="P16" s="2">
        <f t="shared" si="5"/>
        <v>710.28426090264543</v>
      </c>
      <c r="Q16" s="2">
        <f t="shared" si="10"/>
        <v>25.244321503384413</v>
      </c>
      <c r="R16" s="2">
        <f t="shared" si="11"/>
        <v>4.9035238827068657</v>
      </c>
      <c r="S16" s="2">
        <f t="shared" si="12"/>
        <v>30.147845386091277</v>
      </c>
    </row>
    <row r="17" spans="2:19">
      <c r="B17">
        <v>12</v>
      </c>
      <c r="C17">
        <f t="shared" si="0"/>
        <v>12</v>
      </c>
      <c r="D17" s="3">
        <f t="shared" si="1"/>
        <v>0.92286911557695317</v>
      </c>
      <c r="E17" s="2">
        <f t="shared" si="6"/>
        <v>711.95384442524949</v>
      </c>
      <c r="F17" s="2">
        <f t="shared" si="7"/>
        <v>-24.890744282326835</v>
      </c>
      <c r="G17" s="2">
        <f t="shared" si="8"/>
        <v>-4.9122972580505238</v>
      </c>
      <c r="H17" s="2">
        <f t="shared" si="9"/>
        <v>-29.803041540377357</v>
      </c>
      <c r="I17" s="2">
        <f t="shared" si="2"/>
        <v>399.99999999999523</v>
      </c>
      <c r="J17" s="2">
        <f>-SUM(F18:$F$29)</f>
        <v>311.9538444252542</v>
      </c>
      <c r="K17" s="2">
        <f>-SUM($G18:G$29)</f>
        <v>45.682654059274121</v>
      </c>
      <c r="L17" s="2">
        <f t="shared" si="3"/>
        <v>357.63649848452832</v>
      </c>
      <c r="N17" s="2">
        <f t="shared" si="4"/>
        <v>369.14764623077684</v>
      </c>
      <c r="O17" s="2">
        <f>-SUMPRODUCT(D18:$D$29,H18:$H$29)</f>
        <v>316.09329239220256</v>
      </c>
      <c r="P17" s="2">
        <f t="shared" si="5"/>
        <v>685.24093862297946</v>
      </c>
      <c r="Q17" s="2">
        <f t="shared" si="10"/>
        <v>25.043322279665972</v>
      </c>
      <c r="R17" s="2">
        <f t="shared" si="11"/>
        <v>4.7352284060176366</v>
      </c>
      <c r="S17" s="2">
        <f t="shared" si="12"/>
        <v>29.778550685683609</v>
      </c>
    </row>
    <row r="18" spans="2:19">
      <c r="B18">
        <v>13</v>
      </c>
      <c r="C18">
        <f t="shared" si="0"/>
        <v>11</v>
      </c>
      <c r="D18" s="3">
        <f t="shared" si="1"/>
        <v>0.91671665480644005</v>
      </c>
      <c r="E18" s="2">
        <f t="shared" si="6"/>
        <v>686.89716184770714</v>
      </c>
      <c r="F18" s="2">
        <f t="shared" si="7"/>
        <v>-25.056682577542347</v>
      </c>
      <c r="G18" s="2">
        <f t="shared" si="8"/>
        <v>-4.7463589628350125</v>
      </c>
      <c r="H18" s="2">
        <f t="shared" si="9"/>
        <v>-29.803041540377357</v>
      </c>
      <c r="I18" s="2">
        <f t="shared" si="2"/>
        <v>399.99999999999523</v>
      </c>
      <c r="J18" s="2">
        <f>-SUM(F19:$F$29)</f>
        <v>286.89716184771186</v>
      </c>
      <c r="K18" s="2">
        <f>-SUM($G19:G$29)</f>
        <v>40.93629509643911</v>
      </c>
      <c r="L18" s="2">
        <f t="shared" si="3"/>
        <v>327.83345694415095</v>
      </c>
      <c r="N18" s="2">
        <f t="shared" si="4"/>
        <v>371.62514721219156</v>
      </c>
      <c r="O18" s="2">
        <f>-SUMPRODUCT(D19:$D$29,H19:$H$29)</f>
        <v>288.77234784825043</v>
      </c>
      <c r="P18" s="2">
        <f t="shared" si="5"/>
        <v>660.397495060442</v>
      </c>
      <c r="Q18" s="2">
        <f t="shared" si="10"/>
        <v>24.843443562537459</v>
      </c>
      <c r="R18" s="2">
        <f t="shared" si="11"/>
        <v>4.568272924153197</v>
      </c>
      <c r="S18" s="2">
        <f t="shared" si="12"/>
        <v>29.411716486690658</v>
      </c>
    </row>
    <row r="19" spans="2:19">
      <c r="B19">
        <v>14</v>
      </c>
      <c r="C19">
        <f t="shared" si="0"/>
        <v>10</v>
      </c>
      <c r="D19" s="3">
        <f t="shared" si="1"/>
        <v>0.91060521044106368</v>
      </c>
      <c r="E19" s="2">
        <f t="shared" si="6"/>
        <v>661.67343471964784</v>
      </c>
      <c r="F19" s="2">
        <f t="shared" si="7"/>
        <v>-25.223727128059295</v>
      </c>
      <c r="G19" s="2">
        <f t="shared" si="8"/>
        <v>-4.5793144123180634</v>
      </c>
      <c r="H19" s="2">
        <f t="shared" si="9"/>
        <v>-29.803041540377357</v>
      </c>
      <c r="I19" s="2">
        <f t="shared" si="2"/>
        <v>399.99999999999523</v>
      </c>
      <c r="J19" s="2">
        <f>-SUM(F20:$F$29)</f>
        <v>261.67343471965256</v>
      </c>
      <c r="K19" s="2">
        <f>-SUM($G20:G$29)</f>
        <v>36.356980684121041</v>
      </c>
      <c r="L19" s="2">
        <f t="shared" si="3"/>
        <v>298.03041540377359</v>
      </c>
      <c r="N19" s="2">
        <f t="shared" si="4"/>
        <v>374.11927571697134</v>
      </c>
      <c r="O19" s="2">
        <f>-SUMPRODUCT(D20:$D$29,H20:$H$29)</f>
        <v>261.63354293459145</v>
      </c>
      <c r="P19" s="2">
        <f t="shared" si="5"/>
        <v>635.75281865156285</v>
      </c>
      <c r="Q19" s="2">
        <f t="shared" si="10"/>
        <v>24.64467640887915</v>
      </c>
      <c r="R19" s="2">
        <f t="shared" si="11"/>
        <v>4.402649967069614</v>
      </c>
      <c r="S19" s="2">
        <f t="shared" si="12"/>
        <v>29.047326375948764</v>
      </c>
    </row>
    <row r="20" spans="2:19">
      <c r="B20">
        <v>15</v>
      </c>
      <c r="C20">
        <f t="shared" si="0"/>
        <v>9</v>
      </c>
      <c r="D20" s="3">
        <f t="shared" si="1"/>
        <v>0.90453450903812327</v>
      </c>
      <c r="E20" s="2">
        <f t="shared" si="6"/>
        <v>636.28154941073478</v>
      </c>
      <c r="F20" s="2">
        <f t="shared" si="7"/>
        <v>-25.391885308913018</v>
      </c>
      <c r="G20" s="2">
        <f t="shared" si="8"/>
        <v>-4.4111562314643384</v>
      </c>
      <c r="H20" s="2">
        <f t="shared" si="9"/>
        <v>-29.803041540377357</v>
      </c>
      <c r="I20" s="2">
        <f t="shared" si="2"/>
        <v>399.99999999999523</v>
      </c>
      <c r="J20" s="2">
        <f>-SUM(F21:$F$29)</f>
        <v>236.28154941073953</v>
      </c>
      <c r="K20" s="2">
        <f>-SUM($G21:G$29)</f>
        <v>31.945824452656705</v>
      </c>
      <c r="L20" s="2">
        <f t="shared" si="3"/>
        <v>268.22737386339622</v>
      </c>
      <c r="N20" s="2">
        <f t="shared" si="4"/>
        <v>376.63014333923292</v>
      </c>
      <c r="O20" s="2">
        <f>-SUMPRODUCT(D21:$D$29,H21:$H$29)</f>
        <v>234.67566338702338</v>
      </c>
      <c r="P20" s="2">
        <f t="shared" si="5"/>
        <v>611.30580672625626</v>
      </c>
      <c r="Q20" s="2">
        <f t="shared" si="10"/>
        <v>24.447011925306583</v>
      </c>
      <c r="R20" s="2">
        <f t="shared" si="11"/>
        <v>4.238352124343753</v>
      </c>
      <c r="S20" s="2">
        <f t="shared" si="12"/>
        <v>28.685364049650335</v>
      </c>
    </row>
    <row r="21" spans="2:19">
      <c r="B21">
        <v>16</v>
      </c>
      <c r="C21">
        <f t="shared" si="0"/>
        <v>8</v>
      </c>
      <c r="D21" s="3">
        <f t="shared" si="1"/>
        <v>0.898504278977869</v>
      </c>
      <c r="E21" s="2">
        <f t="shared" si="6"/>
        <v>610.72038486642896</v>
      </c>
      <c r="F21" s="2">
        <f t="shared" si="7"/>
        <v>-25.561164544305768</v>
      </c>
      <c r="G21" s="2">
        <f t="shared" si="8"/>
        <v>-4.2418769960715874</v>
      </c>
      <c r="H21" s="2">
        <f t="shared" si="9"/>
        <v>-29.803041540377357</v>
      </c>
      <c r="I21" s="2">
        <f t="shared" si="2"/>
        <v>399.99999999999523</v>
      </c>
      <c r="J21" s="2">
        <f>-SUM(F22:$F$29)</f>
        <v>210.72038486643376</v>
      </c>
      <c r="K21" s="2">
        <f>-SUM($G22:G$29)</f>
        <v>27.703947456585116</v>
      </c>
      <c r="L21" s="2">
        <f t="shared" si="3"/>
        <v>238.42433232301889</v>
      </c>
      <c r="N21" s="2">
        <f t="shared" si="4"/>
        <v>379.15786242204661</v>
      </c>
      <c r="O21" s="2">
        <f>-SUMPRODUCT(D22:$D$29,H22:$H$29)</f>
        <v>207.89750303643916</v>
      </c>
      <c r="P21" s="2">
        <f t="shared" si="5"/>
        <v>587.05536545848577</v>
      </c>
      <c r="Q21" s="2">
        <f t="shared" si="10"/>
        <v>24.250441267770498</v>
      </c>
      <c r="R21" s="2">
        <f t="shared" si="11"/>
        <v>4.0753720448417088</v>
      </c>
      <c r="S21" s="2">
        <f t="shared" si="12"/>
        <v>28.325813312612205</v>
      </c>
    </row>
    <row r="22" spans="2:19">
      <c r="B22">
        <v>17</v>
      </c>
      <c r="C22">
        <f t="shared" si="0"/>
        <v>7</v>
      </c>
      <c r="D22" s="3">
        <f t="shared" si="1"/>
        <v>0.8925142504513498</v>
      </c>
      <c r="E22" s="2">
        <f t="shared" si="6"/>
        <v>584.98881255849449</v>
      </c>
      <c r="F22" s="2">
        <f t="shared" si="7"/>
        <v>-25.731572307934478</v>
      </c>
      <c r="G22" s="2">
        <f t="shared" si="8"/>
        <v>-4.0714692324428814</v>
      </c>
      <c r="H22" s="2">
        <f t="shared" si="9"/>
        <v>-29.803041540377357</v>
      </c>
      <c r="I22" s="2">
        <f t="shared" si="2"/>
        <v>399.99999999999523</v>
      </c>
      <c r="J22" s="2">
        <f>-SUM(F23:$F$29)</f>
        <v>184.98881255849929</v>
      </c>
      <c r="K22" s="2">
        <f>-SUM($G23:G$29)</f>
        <v>23.632478224142236</v>
      </c>
      <c r="L22" s="2">
        <f t="shared" si="3"/>
        <v>208.62129078264152</v>
      </c>
      <c r="N22" s="2">
        <f t="shared" si="4"/>
        <v>381.70254606246306</v>
      </c>
      <c r="O22" s="2">
        <f>-SUMPRODUCT(D23:$D$29,H23:$H$29)</f>
        <v>181.29786375485881</v>
      </c>
      <c r="P22" s="2">
        <f t="shared" si="5"/>
        <v>563.00040981732184</v>
      </c>
      <c r="Q22" s="2">
        <f t="shared" si="10"/>
        <v>24.054955641163929</v>
      </c>
      <c r="R22" s="2">
        <f t="shared" si="11"/>
        <v>3.9137024363899053</v>
      </c>
      <c r="S22" s="2">
        <f t="shared" si="12"/>
        <v>27.968658077553833</v>
      </c>
    </row>
    <row r="23" spans="2:19">
      <c r="B23">
        <v>18</v>
      </c>
      <c r="C23">
        <f t="shared" si="0"/>
        <v>6</v>
      </c>
      <c r="D23" s="3">
        <f t="shared" si="1"/>
        <v>0.88656415544834077</v>
      </c>
      <c r="E23" s="2">
        <f t="shared" si="6"/>
        <v>559.08569643517376</v>
      </c>
      <c r="F23" s="2">
        <f t="shared" si="7"/>
        <v>-25.903116123320707</v>
      </c>
      <c r="G23" s="2">
        <f t="shared" si="8"/>
        <v>-3.8999254170566515</v>
      </c>
      <c r="H23" s="2">
        <f t="shared" si="9"/>
        <v>-29.803041540377357</v>
      </c>
      <c r="I23" s="2">
        <f t="shared" si="2"/>
        <v>399.99999999999523</v>
      </c>
      <c r="J23" s="2">
        <f>-SUM(F24:$F$29)</f>
        <v>159.08569643517856</v>
      </c>
      <c r="K23" s="2">
        <f>-SUM($G24:G$29)</f>
        <v>19.73255280708559</v>
      </c>
      <c r="L23" s="2">
        <f t="shared" si="3"/>
        <v>178.81824924226416</v>
      </c>
      <c r="N23" s="2">
        <f t="shared" si="4"/>
        <v>384.26430811657355</v>
      </c>
      <c r="O23" s="2">
        <f>-SUMPRODUCT(D24:$D$29,H24:$H$29)</f>
        <v>154.87555540182234</v>
      </c>
      <c r="P23" s="2">
        <f t="shared" si="5"/>
        <v>539.13986351839594</v>
      </c>
      <c r="Q23" s="2">
        <f t="shared" si="10"/>
        <v>23.860546298925897</v>
      </c>
      <c r="R23" s="2">
        <f t="shared" si="11"/>
        <v>3.7533360654488126</v>
      </c>
      <c r="S23" s="2">
        <f t="shared" si="12"/>
        <v>27.61388236437471</v>
      </c>
    </row>
    <row r="24" spans="2:19">
      <c r="B24">
        <v>19</v>
      </c>
      <c r="C24">
        <f t="shared" si="0"/>
        <v>5</v>
      </c>
      <c r="D24" s="3">
        <f t="shared" si="1"/>
        <v>0.88065372774535178</v>
      </c>
      <c r="E24" s="2">
        <f t="shared" si="6"/>
        <v>533.00989287103096</v>
      </c>
      <c r="F24" s="2">
        <f t="shared" si="7"/>
        <v>-26.075803564142845</v>
      </c>
      <c r="G24" s="2">
        <f t="shared" si="8"/>
        <v>-3.7272379762345134</v>
      </c>
      <c r="H24" s="2">
        <f t="shared" si="9"/>
        <v>-29.803041540377357</v>
      </c>
      <c r="I24" s="2">
        <f t="shared" si="2"/>
        <v>399.99999999999523</v>
      </c>
      <c r="J24" s="2">
        <f>-SUM(F25:$F$29)</f>
        <v>133.0098928710357</v>
      </c>
      <c r="K24" s="2">
        <f>-SUM($G25:G$29)</f>
        <v>16.005314830851074</v>
      </c>
      <c r="L24" s="2">
        <f t="shared" si="3"/>
        <v>149.01520770188677</v>
      </c>
      <c r="N24" s="2">
        <f t="shared" si="4"/>
        <v>386.84326320460428</v>
      </c>
      <c r="O24" s="2">
        <f>-SUMPRODUCT(D25:$D$29,H25:$H$29)</f>
        <v>128.62939577113946</v>
      </c>
      <c r="P24" s="2">
        <f t="shared" si="5"/>
        <v>515.4726589757438</v>
      </c>
      <c r="Q24" s="2">
        <f t="shared" si="10"/>
        <v>23.667204542652144</v>
      </c>
      <c r="R24" s="2">
        <f t="shared" si="11"/>
        <v>3.5942657567893064</v>
      </c>
      <c r="S24" s="2">
        <f t="shared" si="12"/>
        <v>27.261470299441449</v>
      </c>
    </row>
    <row r="25" spans="2:19">
      <c r="B25">
        <v>20</v>
      </c>
      <c r="C25">
        <f t="shared" si="0"/>
        <v>4</v>
      </c>
      <c r="D25" s="3">
        <f t="shared" si="1"/>
        <v>0.87478270289371596</v>
      </c>
      <c r="E25" s="2">
        <f t="shared" si="6"/>
        <v>506.7602506164605</v>
      </c>
      <c r="F25" s="2">
        <f t="shared" si="7"/>
        <v>-26.24964225457046</v>
      </c>
      <c r="G25" s="2">
        <f t="shared" si="8"/>
        <v>-3.5533992858068975</v>
      </c>
      <c r="H25" s="2">
        <f t="shared" si="9"/>
        <v>-29.803041540377357</v>
      </c>
      <c r="I25" s="2">
        <f t="shared" si="2"/>
        <v>399.99999999999523</v>
      </c>
      <c r="J25" s="2">
        <f>-SUM(F26:$F$29)</f>
        <v>106.76025061646524</v>
      </c>
      <c r="K25" s="2">
        <f>-SUM($G26:G$29)</f>
        <v>12.451915545044177</v>
      </c>
      <c r="L25" s="2">
        <f t="shared" si="3"/>
        <v>119.21216616150942</v>
      </c>
      <c r="N25" s="2">
        <f t="shared" si="4"/>
        <v>389.43952671604461</v>
      </c>
      <c r="O25" s="2">
        <f>-SUMPRODUCT(D26:$D$29,H26:$H$29)</f>
        <v>102.55821053799446</v>
      </c>
      <c r="P25" s="2">
        <f t="shared" si="5"/>
        <v>491.99773725403907</v>
      </c>
      <c r="Q25" s="2">
        <f t="shared" si="10"/>
        <v>23.474921721704732</v>
      </c>
      <c r="R25" s="2">
        <f t="shared" si="11"/>
        <v>3.4364843931716256</v>
      </c>
      <c r="S25" s="2">
        <f t="shared" si="12"/>
        <v>26.911406114876357</v>
      </c>
    </row>
    <row r="26" spans="2:19">
      <c r="B26">
        <v>21</v>
      </c>
      <c r="C26">
        <f t="shared" si="0"/>
        <v>3</v>
      </c>
      <c r="D26" s="3">
        <f t="shared" si="1"/>
        <v>0.86895081820775788</v>
      </c>
      <c r="E26" s="2">
        <f t="shared" si="6"/>
        <v>480.33561074685957</v>
      </c>
      <c r="F26" s="2">
        <f t="shared" si="7"/>
        <v>-26.424639869600924</v>
      </c>
      <c r="G26" s="2">
        <f t="shared" si="8"/>
        <v>-3.3784016707764319</v>
      </c>
      <c r="H26" s="2">
        <f t="shared" si="9"/>
        <v>-29.803041540377357</v>
      </c>
      <c r="I26" s="2">
        <f t="shared" si="2"/>
        <v>399.99999999999523</v>
      </c>
      <c r="J26" s="2">
        <f>-SUM(F27:$F$29)</f>
        <v>80.335610746864333</v>
      </c>
      <c r="K26" s="2">
        <f>-SUM($G27:G$29)</f>
        <v>9.0735138742677428</v>
      </c>
      <c r="L26" s="2">
        <f t="shared" si="3"/>
        <v>89.409124621132079</v>
      </c>
      <c r="N26" s="2">
        <f t="shared" si="4"/>
        <v>392.05321481481008</v>
      </c>
      <c r="O26" s="2">
        <f>-SUMPRODUCT(D27:$D$29,H27:$H$29)</f>
        <v>76.660833206403765</v>
      </c>
      <c r="P26" s="2">
        <f t="shared" si="5"/>
        <v>468.71404802121384</v>
      </c>
      <c r="Q26" s="2">
        <f t="shared" si="10"/>
        <v>23.283689232825225</v>
      </c>
      <c r="R26" s="2">
        <f t="shared" si="11"/>
        <v>3.2799849150269274</v>
      </c>
      <c r="S26" s="2">
        <f t="shared" si="12"/>
        <v>26.563674147852151</v>
      </c>
    </row>
    <row r="27" spans="2:19">
      <c r="B27">
        <v>22</v>
      </c>
      <c r="C27">
        <f t="shared" si="0"/>
        <v>2</v>
      </c>
      <c r="D27" s="3">
        <f t="shared" si="1"/>
        <v>0.86315781275303938</v>
      </c>
      <c r="E27" s="2">
        <f t="shared" si="6"/>
        <v>453.73480661146129</v>
      </c>
      <c r="F27" s="2">
        <f t="shared" si="7"/>
        <v>-26.600804135398267</v>
      </c>
      <c r="G27" s="2">
        <f t="shared" si="8"/>
        <v>-3.2022374049790918</v>
      </c>
      <c r="H27" s="2">
        <f t="shared" si="9"/>
        <v>-29.803041540377357</v>
      </c>
      <c r="I27" s="2">
        <f t="shared" si="2"/>
        <v>399.99999999999523</v>
      </c>
      <c r="J27" s="2">
        <f>-SUM(F28:$F$29)</f>
        <v>53.734806611466063</v>
      </c>
      <c r="K27" s="2">
        <f>-SUM($G28:G$29)</f>
        <v>5.8712764692886523</v>
      </c>
      <c r="L27" s="2">
        <f t="shared" si="3"/>
        <v>59.606083080754715</v>
      </c>
      <c r="N27" s="2">
        <f t="shared" si="4"/>
        <v>394.68444444443969</v>
      </c>
      <c r="O27" s="2">
        <f>-SUMPRODUCT(D28:$D$29,H28:$H$29)</f>
        <v>50.936105057023667</v>
      </c>
      <c r="P27" s="2">
        <f t="shared" si="5"/>
        <v>445.62054950146336</v>
      </c>
      <c r="Q27" s="2">
        <f t="shared" si="10"/>
        <v>23.093498519750483</v>
      </c>
      <c r="R27" s="2">
        <f t="shared" si="11"/>
        <v>3.124760320141426</v>
      </c>
      <c r="S27" s="2">
        <f t="shared" si="12"/>
        <v>26.218258839891909</v>
      </c>
    </row>
    <row r="28" spans="2:19">
      <c r="B28">
        <v>23</v>
      </c>
      <c r="C28">
        <f t="shared" si="0"/>
        <v>1</v>
      </c>
      <c r="D28" s="3">
        <f t="shared" si="1"/>
        <v>0.85740342733468577</v>
      </c>
      <c r="E28" s="2">
        <f t="shared" si="6"/>
        <v>426.95666378182705</v>
      </c>
      <c r="F28" s="2">
        <f t="shared" si="7"/>
        <v>-26.778142829634252</v>
      </c>
      <c r="G28" s="2">
        <f t="shared" si="8"/>
        <v>-3.024898710743106</v>
      </c>
      <c r="H28" s="2">
        <f t="shared" si="9"/>
        <v>-29.803041540377357</v>
      </c>
      <c r="I28" s="2">
        <f t="shared" si="2"/>
        <v>399.99999999999523</v>
      </c>
      <c r="J28" s="2">
        <f>-SUM(F29:$F$29)</f>
        <v>26.956663781831811</v>
      </c>
      <c r="K28" s="2">
        <f>-SUM($G29:G$29)</f>
        <v>2.8463777585455459</v>
      </c>
      <c r="L28" s="2">
        <f t="shared" si="3"/>
        <v>29.803041540377357</v>
      </c>
      <c r="N28" s="2">
        <f t="shared" si="4"/>
        <v>397.3333333333286</v>
      </c>
      <c r="O28" s="2">
        <f>-SUMPRODUCT(D29:$D$29,H29:$H$29)</f>
        <v>25.382875095306105</v>
      </c>
      <c r="P28" s="2">
        <f t="shared" si="5"/>
        <v>422.71620842863467</v>
      </c>
      <c r="Q28" s="2">
        <f t="shared" si="10"/>
        <v>22.904341072828686</v>
      </c>
      <c r="R28" s="2">
        <f t="shared" si="11"/>
        <v>2.9708036633430894</v>
      </c>
      <c r="S28" s="2">
        <f t="shared" si="12"/>
        <v>25.875144736171777</v>
      </c>
    </row>
    <row r="29" spans="2:19">
      <c r="B29">
        <v>24</v>
      </c>
      <c r="C29">
        <f t="shared" si="0"/>
        <v>0</v>
      </c>
      <c r="D29" s="3">
        <f t="shared" si="1"/>
        <v>0.85168740448578772</v>
      </c>
      <c r="E29" s="2">
        <f t="shared" si="6"/>
        <v>399.99999999999523</v>
      </c>
      <c r="F29" s="2">
        <f t="shared" si="7"/>
        <v>-26.956663781831811</v>
      </c>
      <c r="G29" s="2">
        <f t="shared" si="8"/>
        <v>-2.8463777585455459</v>
      </c>
      <c r="H29" s="2">
        <f t="shared" si="9"/>
        <v>-29.803041540377357</v>
      </c>
      <c r="I29" s="2">
        <f t="shared" si="2"/>
        <v>399.99999999999523</v>
      </c>
      <c r="J29" s="2">
        <f>-SUM(F$30:$F30)</f>
        <v>0</v>
      </c>
      <c r="K29" s="2">
        <f>-SUM($G$30:G30)</f>
        <v>0</v>
      </c>
      <c r="L29" s="2">
        <f t="shared" si="3"/>
        <v>0</v>
      </c>
      <c r="N29" s="2">
        <f t="shared" si="4"/>
        <v>399.99999999999523</v>
      </c>
      <c r="O29" s="2">
        <v>0</v>
      </c>
      <c r="P29" s="2">
        <f t="shared" si="5"/>
        <v>399.99999999999523</v>
      </c>
      <c r="Q29" s="2">
        <f t="shared" si="10"/>
        <v>22.716208428639447</v>
      </c>
      <c r="R29" s="2">
        <f t="shared" si="11"/>
        <v>2.8181080561908982</v>
      </c>
      <c r="S29" s="2">
        <f t="shared" si="12"/>
        <v>25.534316484830345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Moody's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Bild</dc:creator>
  <cp:lastModifiedBy>Steve Bild</cp:lastModifiedBy>
  <dcterms:created xsi:type="dcterms:W3CDTF">2011-11-16T15:36:40Z</dcterms:created>
  <dcterms:modified xsi:type="dcterms:W3CDTF">2011-11-21T19:00:10Z</dcterms:modified>
</cp:coreProperties>
</file>